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xr:revisionPtr revIDLastSave="0" documentId="8_{26FC398A-4C84-4A89-A0AB-CDCE449AB74B}" xr6:coauthVersionLast="45" xr6:coauthVersionMax="45" xr10:uidLastSave="{00000000-0000-0000-0000-000000000000}"/>
  <bookViews>
    <workbookView xWindow="-108" yWindow="-108" windowWidth="16608" windowHeight="8832" tabRatio="875" xr2:uid="{00000000-000D-0000-FFFF-FFFF00000000}"/>
  </bookViews>
  <sheets>
    <sheet name="Toelichting" sheetId="28" r:id="rId1"/>
    <sheet name="Uitk 2019 tm 2022" sheetId="29" r:id="rId2"/>
    <sheet name="Uitk vs Lasten 2019 tm 2022" sheetId="44" r:id="rId3"/>
    <sheet name="mei2017" sheetId="59" state="hidden" r:id="rId4"/>
    <sheet name="mei2018" sheetId="60" state="hidden" r:id="rId5"/>
    <sheet name="sept2018" sheetId="61" state="hidden" r:id="rId6"/>
    <sheet name="sept2019" sheetId="63" state="hidden" r:id="rId7"/>
    <sheet name="tab" sheetId="30" r:id="rId8"/>
    <sheet name="mei2020" sheetId="64" r:id="rId9"/>
    <sheet name="mei2019" sheetId="62" state="hidden" r:id="rId10"/>
    <sheet name="index obv sept19 data" sheetId="33" r:id="rId11"/>
    <sheet name="begr2014" sheetId="50" state="hidden" r:id="rId12"/>
    <sheet name="Gemeente Opgave lasten" sheetId="45" r:id="rId13"/>
    <sheet name="Blad1" sheetId="51" state="hidden" r:id="rId14"/>
    <sheet name="Blad3" sheetId="53" state="hidden" r:id="rId15"/>
  </sheets>
  <definedNames>
    <definedName name="_xlnm.Print_Area" localSheetId="11">begr2014!$B$2:$G$416</definedName>
    <definedName name="_xlnm.Print_Area" localSheetId="10">'index obv sept19 data'!$A$1:$J$16</definedName>
    <definedName name="_xlnm.Print_Area" localSheetId="3">'mei2017'!$A$1:$Q$4</definedName>
    <definedName name="_xlnm.Print_Area" localSheetId="4">'mei2018'!$A$1:$R$10</definedName>
    <definedName name="_xlnm.Print_Area" localSheetId="5">sept2018!$A$3:$Q$7</definedName>
    <definedName name="_xlnm.Print_Area" localSheetId="6">sept2019!$A$1:$Q$46</definedName>
    <definedName name="_xlnm.Print_Area" localSheetId="0">Toelichting!$B$2:$J$137</definedName>
    <definedName name="_xlnm.Print_Area" localSheetId="1">'Uitk 2019 tm 2022'!$A$1:$X$123</definedName>
    <definedName name="_xlnm.Print_Area" localSheetId="2">'Uitk vs Lasten 2019 tm 2022'!$B$2:$L$63</definedName>
    <definedName name="begr2014">begr2014!$B$3:$G$416</definedName>
    <definedName name="begrspecop2013" localSheetId="11">begr2014!$A$979:$C$1466</definedName>
    <definedName name="begrvobz2013" localSheetId="11">begr2014!$A$2446:$C$2933</definedName>
    <definedName name="begrvoop2013" localSheetId="11">begr2014!$A$1957:$C$2444</definedName>
    <definedName name="gemeentenaam">'Uitk 2019 tm 2022'!$AE$3:$AF$383</definedName>
    <definedName name="Mei_2017">'mei2017'!$A$4:$Q$392</definedName>
    <definedName name="mei_2018">'mei2018'!$A$5:$Q$385</definedName>
    <definedName name="mei_2020">'mei2020'!$A$5:$Q$360</definedName>
    <definedName name="sept_2018">sept2018!$A$5:$Q$385</definedName>
    <definedName name="sept_2019">sept2019!$A$5:$Q$360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60" i="64" l="1"/>
  <c r="P360" i="64"/>
  <c r="O360" i="64"/>
  <c r="N360" i="64"/>
  <c r="M360" i="64"/>
  <c r="L360" i="64"/>
  <c r="K360" i="64"/>
  <c r="J360" i="64"/>
  <c r="I360" i="64"/>
  <c r="H360" i="64"/>
  <c r="G360" i="64"/>
  <c r="F360" i="64"/>
  <c r="E360" i="64"/>
  <c r="D360" i="64"/>
  <c r="C360" i="64"/>
  <c r="E9" i="33"/>
  <c r="D9" i="33"/>
  <c r="G13" i="44" l="1"/>
  <c r="D13" i="33"/>
  <c r="E13" i="33"/>
  <c r="F13" i="33"/>
  <c r="C13" i="33"/>
  <c r="D12" i="33"/>
  <c r="E12" i="33"/>
  <c r="F12" i="33"/>
  <c r="C12" i="33"/>
  <c r="P68" i="29"/>
  <c r="F68" i="29"/>
  <c r="P6" i="29"/>
  <c r="F6" i="29"/>
  <c r="Q360" i="63"/>
  <c r="P360" i="63"/>
  <c r="O360" i="63"/>
  <c r="N360" i="63"/>
  <c r="M360" i="63"/>
  <c r="L360" i="63"/>
  <c r="K360" i="63"/>
  <c r="I360" i="63"/>
  <c r="H360" i="63"/>
  <c r="G360" i="63"/>
  <c r="F360" i="63"/>
  <c r="E360" i="63"/>
  <c r="D360" i="63"/>
  <c r="C360" i="63"/>
  <c r="D69" i="29" l="1"/>
  <c r="F9" i="33"/>
  <c r="I11" i="33" l="1"/>
  <c r="I10" i="33"/>
  <c r="H11" i="33"/>
  <c r="H10" i="33"/>
  <c r="I6" i="33"/>
  <c r="J6" i="33"/>
  <c r="I7" i="33"/>
  <c r="J7" i="33"/>
  <c r="I8" i="33"/>
  <c r="J8" i="33"/>
  <c r="I14" i="33"/>
  <c r="J14" i="33"/>
  <c r="I15" i="33"/>
  <c r="I16" i="33"/>
  <c r="J16" i="33"/>
  <c r="J5" i="33"/>
  <c r="I5" i="33"/>
  <c r="H6" i="33"/>
  <c r="H7" i="33"/>
  <c r="H8" i="33"/>
  <c r="H14" i="33"/>
  <c r="H15" i="33"/>
  <c r="H16" i="33"/>
  <c r="H5" i="33"/>
  <c r="J10" i="33" l="1"/>
  <c r="J17" i="44"/>
  <c r="J16" i="44"/>
  <c r="J52" i="44"/>
  <c r="J11" i="33" l="1"/>
  <c r="R99" i="29" l="1"/>
  <c r="R37" i="29"/>
  <c r="I52" i="44" l="1"/>
  <c r="J84" i="29"/>
  <c r="J110" i="29" l="1"/>
  <c r="H106" i="29"/>
  <c r="L106" i="29" s="1"/>
  <c r="R105" i="29"/>
  <c r="L105" i="29"/>
  <c r="R104" i="29"/>
  <c r="V104" i="29" s="1"/>
  <c r="L104" i="29"/>
  <c r="R103" i="29"/>
  <c r="V103" i="29" s="1"/>
  <c r="L103" i="29"/>
  <c r="R102" i="29"/>
  <c r="R85" i="29" s="1"/>
  <c r="L102" i="29"/>
  <c r="H85" i="29" s="1"/>
  <c r="I17" i="44" s="1"/>
  <c r="R100" i="29"/>
  <c r="R84" i="29" s="1"/>
  <c r="L100" i="29"/>
  <c r="V99" i="29"/>
  <c r="L99" i="29"/>
  <c r="H84" i="29" s="1"/>
  <c r="I16" i="44" s="1"/>
  <c r="D71" i="29"/>
  <c r="V102" i="29" l="1"/>
  <c r="J85" i="29"/>
  <c r="R106" i="29"/>
  <c r="V106" i="29" s="1"/>
  <c r="V100" i="29"/>
  <c r="V105" i="29"/>
  <c r="J111" i="29" l="1"/>
  <c r="T85" i="29"/>
  <c r="T111" i="29" s="1"/>
  <c r="T84" i="29"/>
  <c r="T110" i="29" l="1"/>
  <c r="B3" i="45" l="1"/>
  <c r="L3" i="50" l="1"/>
  <c r="F9" i="44" l="1"/>
  <c r="D9" i="30" l="1"/>
  <c r="D9" i="29" l="1"/>
  <c r="H44" i="29"/>
  <c r="L44" i="29" s="1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H23" i="29" s="1"/>
  <c r="R38" i="29"/>
  <c r="V38" i="29" s="1"/>
  <c r="L38" i="29"/>
  <c r="V37" i="29"/>
  <c r="L37" i="29"/>
  <c r="H22" i="29" s="1"/>
  <c r="G16" i="44" s="1"/>
  <c r="H28" i="29" l="1"/>
  <c r="H24" i="29"/>
  <c r="H18" i="29"/>
  <c r="H14" i="29"/>
  <c r="H21" i="29"/>
  <c r="H17" i="29"/>
  <c r="H30" i="29"/>
  <c r="H20" i="29"/>
  <c r="H29" i="29"/>
  <c r="H25" i="29"/>
  <c r="H15" i="29"/>
  <c r="H27" i="29"/>
  <c r="H26" i="29"/>
  <c r="H16" i="29"/>
  <c r="H19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V44" i="29" s="1"/>
  <c r="H81" i="29" l="1"/>
  <c r="J81" i="29" s="1"/>
  <c r="R81" i="29"/>
  <c r="R19" i="29"/>
  <c r="R86" i="29"/>
  <c r="R24" i="29"/>
  <c r="H86" i="29"/>
  <c r="J86" i="29" s="1"/>
  <c r="R17" i="29"/>
  <c r="R79" i="29"/>
  <c r="H79" i="29"/>
  <c r="R18" i="29"/>
  <c r="R80" i="29"/>
  <c r="H80" i="29"/>
  <c r="J80" i="29" s="1"/>
  <c r="H83" i="29"/>
  <c r="J83" i="29" s="1"/>
  <c r="I15" i="44" s="1"/>
  <c r="R21" i="29"/>
  <c r="R83" i="29"/>
  <c r="R90" i="29"/>
  <c r="H90" i="29"/>
  <c r="J90" i="29" s="1"/>
  <c r="R28" i="29"/>
  <c r="H89" i="29"/>
  <c r="J89" i="29" s="1"/>
  <c r="R89" i="29"/>
  <c r="R27" i="29"/>
  <c r="H91" i="29"/>
  <c r="J91" i="29" s="1"/>
  <c r="R91" i="29"/>
  <c r="R92" i="29"/>
  <c r="R30" i="29"/>
  <c r="H92" i="29"/>
  <c r="J92" i="29" s="1"/>
  <c r="R14" i="29"/>
  <c r="H76" i="29"/>
  <c r="K76" i="29" s="1"/>
  <c r="R76" i="29"/>
  <c r="R78" i="29"/>
  <c r="R16" i="29"/>
  <c r="H78" i="29"/>
  <c r="J78" i="29" s="1"/>
  <c r="R77" i="29"/>
  <c r="H77" i="29"/>
  <c r="J77" i="29" s="1"/>
  <c r="R15" i="29"/>
  <c r="H16" i="44"/>
  <c r="H17" i="44"/>
  <c r="T19" i="29"/>
  <c r="K81" i="29"/>
  <c r="J24" i="29"/>
  <c r="K24" i="29"/>
  <c r="K19" i="29"/>
  <c r="J18" i="29"/>
  <c r="J19" i="29"/>
  <c r="J49" i="29"/>
  <c r="J76" i="29" l="1"/>
  <c r="L76" i="29" s="1"/>
  <c r="K86" i="29"/>
  <c r="K114" i="29" s="1"/>
  <c r="J79" i="29"/>
  <c r="T81" i="29"/>
  <c r="U86" i="29"/>
  <c r="U114" i="29" s="1"/>
  <c r="T86" i="29"/>
  <c r="T90" i="29"/>
  <c r="T79" i="29"/>
  <c r="T76" i="29"/>
  <c r="U76" i="29"/>
  <c r="T78" i="29"/>
  <c r="T80" i="29"/>
  <c r="T89" i="29"/>
  <c r="T91" i="29"/>
  <c r="T83" i="29"/>
  <c r="J15" i="44" s="1"/>
  <c r="T77" i="29"/>
  <c r="T92" i="29"/>
  <c r="L81" i="29"/>
  <c r="J112" i="29"/>
  <c r="J114" i="29"/>
  <c r="I20" i="44" s="1"/>
  <c r="R29" i="29"/>
  <c r="J13" i="33" l="1"/>
  <c r="R87" i="29" s="1"/>
  <c r="T87" i="29" s="1"/>
  <c r="T115" i="29" s="1"/>
  <c r="J21" i="44" s="1"/>
  <c r="I13" i="33"/>
  <c r="H87" i="29" s="1"/>
  <c r="J87" i="29" s="1"/>
  <c r="J115" i="29" s="1"/>
  <c r="I21" i="44" s="1"/>
  <c r="J12" i="33"/>
  <c r="R88" i="29" s="1"/>
  <c r="T88" i="29" s="1"/>
  <c r="I12" i="33"/>
  <c r="H88" i="29" s="1"/>
  <c r="J88" i="29" s="1"/>
  <c r="J9" i="33"/>
  <c r="R82" i="29" s="1"/>
  <c r="T82" i="29" s="1"/>
  <c r="I9" i="33"/>
  <c r="H82" i="29" s="1"/>
  <c r="J82" i="29" s="1"/>
  <c r="L86" i="29"/>
  <c r="H9" i="33"/>
  <c r="R20" i="29" s="1"/>
  <c r="H12" i="33"/>
  <c r="R26" i="29" s="1"/>
  <c r="H13" i="33"/>
  <c r="R25" i="29" s="1"/>
  <c r="J56" i="44"/>
  <c r="I56" i="44"/>
  <c r="V76" i="29"/>
  <c r="V86" i="29"/>
  <c r="T114" i="29"/>
  <c r="J20" i="44" s="1"/>
  <c r="L114" i="29"/>
  <c r="T112" i="29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J116" i="29" l="1"/>
  <c r="J119" i="29" s="1"/>
  <c r="T94" i="29"/>
  <c r="T118" i="29" s="1"/>
  <c r="J94" i="29"/>
  <c r="I24" i="44" s="1"/>
  <c r="J19" i="44"/>
  <c r="I19" i="44"/>
  <c r="T116" i="29"/>
  <c r="V114" i="29"/>
  <c r="G416" i="50"/>
  <c r="M8" i="50"/>
  <c r="F33" i="44"/>
  <c r="M6" i="50"/>
  <c r="F34" i="44"/>
  <c r="M7" i="50"/>
  <c r="F35" i="44"/>
  <c r="J24" i="44" l="1"/>
  <c r="J118" i="29"/>
  <c r="J120" i="29" s="1"/>
  <c r="J57" i="44"/>
  <c r="J25" i="44"/>
  <c r="I57" i="44"/>
  <c r="I25" i="44"/>
  <c r="T119" i="29"/>
  <c r="T120" i="29" s="1"/>
  <c r="M9" i="50"/>
  <c r="O9" i="50"/>
  <c r="J26" i="44" l="1"/>
  <c r="J58" i="44" s="1"/>
  <c r="J60" i="44" s="1"/>
  <c r="J55" i="45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J28" i="44" l="1"/>
  <c r="I41" i="45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3" i="30" l="1"/>
  <c r="D22" i="30"/>
  <c r="D21" i="30"/>
  <c r="D20" i="30"/>
  <c r="D19" i="30"/>
  <c r="D18" i="30"/>
  <c r="D14" i="30"/>
  <c r="D13" i="30"/>
  <c r="D12" i="30"/>
  <c r="D11" i="30"/>
  <c r="D10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V119" i="29" s="1"/>
  <c r="V120" i="29" s="1"/>
  <c r="K119" i="29"/>
  <c r="K120" i="29" s="1"/>
  <c r="L116" i="29"/>
  <c r="L119" i="29" s="1"/>
  <c r="L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Keizer</author>
    <author>Goedhart, R.</author>
    <author>Bé Keizer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P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D13" authorId="1" shapeId="0" xr:uid="{00000000-0006-0000-0100-000004000000}">
      <text>
        <r>
          <rPr>
            <sz val="8"/>
            <color indexed="81"/>
            <rFont val="Tahoma"/>
            <family val="2"/>
          </rPr>
          <t xml:space="preserve">
Zie september-circulaire 2018.</t>
        </r>
      </text>
    </comment>
    <comment ref="D21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 xr:uid="{00000000-0006-0000-0100-000009000000}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 xr:uid="{00000000-0006-0000-0100-00000C000000}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P73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D83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 xr:uid="{00000000-0006-0000-0100-000011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 xr:uid="{00000000-0006-0000-0100-000013000000}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 xr:uid="{00000000-0006-0000-0100-000014000000}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 xr:uid="{00000000-0006-0000-0100-000017000000}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B. Keizer</author>
  </authors>
  <commentList>
    <comment ref="D3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<sst xmlns="http://schemas.openxmlformats.org/spreadsheetml/2006/main" count="5639" uniqueCount="775">
  <si>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</si>
  <si>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</si>
  <si>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</si>
  <si>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</si>
  <si>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</si>
  <si>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</si>
  <si>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</si>
  <si>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</si>
  <si>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</si>
  <si>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</si>
  <si>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</si>
  <si>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</si>
  <si>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</si>
  <si>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</si>
  <si>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</si>
  <si>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</si>
  <si>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</si>
  <si>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</si>
  <si>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</si>
  <si>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</si>
  <si>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</si>
  <si>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</si>
  <si>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</si>
  <si>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</si>
  <si>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</si>
  <si>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</si>
  <si>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</si>
  <si>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</si>
  <si>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</si>
  <si>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</si>
  <si>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</si>
  <si>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</si>
  <si>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</si>
  <si>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</si>
  <si>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</si>
  <si>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</si>
  <si>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</si>
  <si>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</si>
  <si>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</si>
  <si>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</si>
  <si>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</si>
  <si>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</si>
  <si>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</si>
  <si>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</si>
  <si>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</si>
  <si>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</si>
  <si>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</si>
  <si>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</si>
  <si>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</si>
  <si>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</si>
  <si>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</si>
  <si>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</si>
  <si>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</si>
  <si>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</si>
  <si>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</si>
  <si>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</si>
  <si>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</si>
  <si>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</si>
  <si>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</si>
  <si>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</si>
  <si>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</si>
  <si>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</si>
  <si>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</si>
  <si>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</si>
  <si>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</si>
  <si>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</si>
  <si>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</si>
  <si>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</si>
  <si>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</si>
  <si>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</si>
  <si>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</si>
  <si>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</si>
  <si>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</si>
  <si>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</si>
  <si>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</si>
  <si>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</si>
  <si>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</si>
  <si>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</si>
  <si>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</si>
  <si>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</si>
  <si>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</si>
  <si>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</si>
  <si>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</si>
  <si>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</si>
  <si>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</si>
  <si>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</si>
  <si>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</si>
  <si>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</si>
  <si>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</si>
  <si>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</si>
  <si>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</si>
  <si>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</si>
  <si>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</si>
  <si>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</si>
  <si>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</si>
  <si>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</si>
  <si>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</si>
  <si>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</si>
  <si>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</si>
  <si>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</si>
  <si>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</si>
  <si>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</si>
  <si>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</si>
  <si>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</si>
  <si>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</si>
  <si>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</si>
  <si>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</si>
  <si>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</si>
  <si>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</si>
  <si>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</si>
  <si>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</si>
  <si>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</si>
  <si>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</si>
  <si>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</si>
  <si>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</si>
  <si>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</si>
  <si>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</si>
  <si>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</si>
  <si>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</si>
  <si>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</si>
  <si>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</si>
  <si>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</si>
  <si>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</si>
  <si>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</si>
  <si>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</si>
  <si>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</si>
  <si>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</si>
  <si>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</si>
  <si>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</si>
  <si>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</si>
  <si>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</si>
  <si>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</si>
  <si>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</si>
  <si>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</si>
  <si>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</si>
  <si>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</si>
  <si>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</si>
  <si>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</si>
  <si>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</si>
  <si>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</si>
  <si>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</si>
  <si>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</si>
  <si>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</si>
  <si>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</si>
  <si>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</si>
  <si>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</si>
  <si>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</si>
  <si>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</si>
  <si>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</si>
  <si>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</si>
  <si>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</si>
  <si>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</si>
  <si>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</si>
  <si>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</si>
  <si>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</si>
  <si>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</si>
  <si>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</si>
  <si>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</si>
  <si>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</si>
  <si>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</si>
  <si>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</si>
  <si>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</si>
  <si>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</si>
  <si>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</si>
  <si>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</si>
  <si>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</si>
  <si>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</si>
  <si>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</si>
  <si>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</si>
  <si>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</si>
  <si>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</si>
  <si>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</si>
  <si>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</si>
  <si>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</si>
  <si>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</si>
  <si>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</si>
  <si>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</si>
  <si>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</si>
  <si>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</si>
  <si>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</si>
  <si>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</si>
  <si>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</si>
  <si>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</si>
  <si>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</si>
  <si>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</si>
  <si>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</si>
  <si>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</si>
  <si>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</si>
  <si>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</si>
  <si>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</si>
  <si>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</si>
  <si>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</si>
  <si>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</si>
  <si>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</si>
  <si>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</si>
  <si>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</si>
  <si>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</si>
  <si>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</si>
  <si>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</si>
  <si>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</si>
  <si>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</si>
  <si>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</si>
  <si>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</si>
  <si>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</si>
  <si>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</si>
  <si>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</si>
  <si>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</si>
  <si>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</si>
  <si>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</si>
  <si>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</si>
  <si>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</si>
  <si>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</si>
  <si>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</si>
  <si>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</si>
  <si>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</si>
  <si>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</si>
  <si>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</si>
  <si>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</si>
  <si>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</si>
  <si>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</si>
  <si>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</si>
  <si>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</si>
  <si>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</si>
  <si>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</si>
  <si>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</si>
  <si>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</si>
  <si>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</si>
  <si>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</si>
  <si>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</si>
  <si>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</si>
  <si>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</si>
  <si>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</si>
  <si>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</si>
  <si>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</si>
  <si>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</si>
  <si>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</si>
  <si>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</si>
  <si>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</si>
  <si>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</si>
  <si>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</si>
  <si>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</si>
  <si>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</si>
  <si>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</si>
  <si>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</si>
  <si>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</si>
  <si>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</si>
  <si>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</si>
  <si>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</si>
  <si>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</si>
  <si>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</si>
  <si>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</si>
  <si>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</si>
  <si>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</si>
  <si>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</si>
  <si>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</si>
  <si>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</si>
  <si>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</si>
  <si>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</si>
  <si>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</si>
  <si>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</si>
  <si>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</si>
  <si>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</si>
  <si>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</si>
  <si>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</si>
  <si>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</si>
  <si>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</si>
  <si>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</si>
  <si>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</si>
  <si>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</si>
  <si>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</si>
  <si>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</si>
  <si>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</si>
  <si>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</si>
  <si>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</si>
  <si>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</si>
  <si>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</si>
  <si>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</si>
  <si>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</si>
  <si>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</si>
  <si>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</si>
  <si>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</si>
  <si>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</si>
  <si>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</si>
  <si>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</si>
  <si>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</si>
  <si>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</si>
  <si>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</si>
  <si>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</si>
  <si>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</si>
  <si>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</si>
  <si>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</si>
  <si>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</si>
  <si>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</si>
  <si>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</si>
  <si>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</si>
  <si>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</si>
  <si>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</si>
  <si>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</si>
  <si>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</si>
  <si>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</si>
  <si>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</si>
  <si>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</si>
  <si>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</si>
  <si>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</si>
  <si>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</si>
  <si>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</si>
  <si>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</si>
  <si>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</si>
  <si>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</si>
  <si>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</si>
  <si>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</si>
  <si>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</si>
  <si>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</si>
  <si>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</si>
  <si>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</si>
  <si>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</si>
  <si>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</si>
  <si>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</si>
  <si>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</si>
  <si>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</si>
  <si>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</si>
  <si>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</si>
  <si>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</si>
  <si>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</si>
  <si>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</si>
  <si>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</si>
  <si>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</si>
  <si>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</si>
  <si>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</si>
  <si>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</si>
  <si>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</si>
  <si>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</si>
  <si>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</si>
  <si>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</si>
  <si>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</si>
  <si>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</si>
  <si>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</si>
  <si>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</si>
  <si>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</si>
  <si>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</si>
  <si>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</si>
  <si>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</si>
  <si>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</si>
  <si>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</si>
  <si>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</si>
  <si>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</si>
  <si>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</si>
  <si>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</si>
  <si>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</si>
  <si>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</si>
  <si>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</si>
  <si>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</si>
  <si>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</si>
  <si>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</si>
  <si>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</si>
  <si>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</si>
  <si>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</si>
  <si>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</si>
  <si>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</si>
  <si>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</si>
  <si>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</si>
  <si>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</si>
  <si>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</si>
  <si>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</si>
  <si>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</si>
  <si>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</si>
  <si>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</si>
  <si>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</si>
  <si>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</si>
  <si>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</si>
  <si>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</si>
  <si>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</si>
  <si>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</si>
  <si>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</si>
  <si>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</si>
  <si>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</si>
  <si>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</si>
  <si>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</si>
  <si>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</si>
  <si>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</si>
  <si>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</si>
  <si>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</si>
  <si>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</si>
  <si>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</si>
  <si>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</si>
  <si>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</si>
  <si>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</si>
  <si>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</si>
  <si>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</si>
  <si>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</si>
  <si>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</si>
  <si>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</si>
  <si>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</si>
  <si>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</si>
  <si>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</si>
  <si>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</si>
  <si>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</si>
  <si>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</si>
  <si>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</si>
  <si>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</si>
  <si>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</si>
  <si>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</si>
  <si>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</si>
  <si>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</si>
  <si>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</si>
  <si>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</si>
  <si>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</si>
  <si>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</si>
  <si>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</si>
  <si>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</si>
  <si>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</si>
  <si>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</si>
  <si>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</si>
  <si>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</si>
  <si>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</si>
  <si>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</si>
  <si>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</si>
  <si>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</si>
  <si>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</si>
  <si>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</si>
  <si>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</si>
  <si>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</si>
  <si>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</si>
  <si>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</si>
  <si>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</si>
  <si>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</si>
  <si>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</si>
  <si>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</si>
  <si>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</si>
  <si>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</si>
  <si>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</si>
  <si>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</si>
  <si>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</si>
  <si>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</si>
  <si>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</si>
  <si>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</si>
  <si>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</si>
  <si>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</si>
  <si>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</si>
  <si>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</si>
  <si>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</si>
  <si>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</si>
  <si>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</si>
  <si>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</si>
  <si>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</si>
  <si>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</si>
  <si>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</si>
  <si>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</si>
  <si>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</si>
  <si>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</si>
  <si>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</si>
  <si>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</si>
  <si>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</si>
  <si>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</si>
  <si>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</si>
  <si>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</si>
  <si>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</si>
  <si>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</si>
  <si>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</si>
  <si>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</si>
  <si>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</si>
  <si>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</si>
  <si>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</si>
  <si>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</si>
  <si>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</si>
  <si>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</si>
  <si>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</si>
  <si>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</si>
  <si>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</si>
  <si>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</si>
  <si>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</si>
  <si>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</si>
  <si>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</si>
  <si>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</si>
  <si>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</si>
  <si>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</si>
  <si>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</si>
  <si>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</si>
  <si>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</si>
  <si>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</si>
  <si>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</si>
  <si>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</si>
  <si>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</si>
  <si>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</si>
  <si>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</si>
  <si>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</si>
  <si>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</si>
  <si>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</si>
  <si>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</si>
  <si>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</si>
  <si>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</si>
  <si>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</si>
  <si>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</si>
  <si>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</si>
  <si>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</si>
  <si>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</si>
  <si>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</si>
  <si>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</si>
  <si>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</si>
  <si>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</si>
  <si>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</si>
  <si>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</si>
  <si>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</si>
  <si>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</si>
  <si>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</si>
  <si>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</si>
  <si>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</si>
  <si>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</si>
  <si>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</si>
  <si>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</si>
  <si>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</si>
  <si>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</si>
  <si>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</si>
  <si>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</si>
  <si>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</si>
  <si>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</si>
  <si>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</si>
  <si>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</si>
  <si>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</si>
  <si>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</si>
  <si>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</si>
  <si>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</si>
  <si>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</si>
  <si>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>minderh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</si>
  <si>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</si>
  <si>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</si>
  <si>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</si>
  <si>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</si>
  <si>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</si>
  <si>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</si>
  <si>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</si>
  <si>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</si>
  <si>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</si>
  <si>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</si>
  <si>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</si>
  <si>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</si>
  <si>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</si>
  <si>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</si>
  <si>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</si>
  <si>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</si>
  <si>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</si>
  <si>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</si>
  <si>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</si>
  <si>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</si>
  <si>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</si>
  <si>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</si>
  <si>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</si>
  <si>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</si>
  <si>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</si>
  <si>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</si>
  <si>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</si>
  <si>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</si>
  <si>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</si>
  <si>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</si>
  <si>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</si>
  <si>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</si>
  <si>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</si>
  <si>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</si>
  <si>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</si>
  <si>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</si>
  <si>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</si>
  <si>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</si>
  <si>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</si>
  <si>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</si>
  <si>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</si>
  <si>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</si>
  <si>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</si>
  <si>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</si>
  <si>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</si>
  <si>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</si>
  <si>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</si>
  <si>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</si>
  <si>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</si>
  <si>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</si>
  <si>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</si>
  <si>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</si>
  <si>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</si>
  <si>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</si>
  <si>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</si>
  <si>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</si>
  <si>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</si>
  <si>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</si>
  <si>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</si>
  <si>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</si>
  <si>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</si>
  <si>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</si>
  <si>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</si>
  <si>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</si>
  <si>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</si>
  <si>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</si>
  <si>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</si>
  <si>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</si>
  <si>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</si>
  <si>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</si>
  <si>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</si>
  <si>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</si>
  <si>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</si>
  <si>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</si>
  <si>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</si>
  <si>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</si>
  <si>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</si>
  <si>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</si>
  <si>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</si>
  <si>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</si>
  <si>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</si>
  <si>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</si>
  <si>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</si>
  <si>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</si>
  <si>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</si>
  <si>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</si>
  <si>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</si>
  <si>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</si>
  <si>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</si>
  <si>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</si>
  <si>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</si>
  <si>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</si>
  <si>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</si>
  <si>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</si>
  <si>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</si>
  <si>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</si>
  <si>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</si>
  <si>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</si>
  <si>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Minderheden (drempel)</t>
  </si>
  <si>
    <t>Achterstandsleerlingen (drempel)</t>
  </si>
  <si>
    <t>dr = drempel</t>
  </si>
  <si>
    <t>Index t.o.v. voorafgaande jaar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</si>
  <si>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</si>
  <si>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</si>
  <si>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</si>
  <si>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</si>
  <si>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</si>
  <si>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</si>
  <si>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</si>
  <si>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</si>
  <si>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</si>
  <si>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</si>
  <si>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</si>
  <si>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</si>
  <si>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</si>
  <si>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</si>
  <si>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</si>
  <si>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</si>
  <si>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</si>
  <si>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</si>
  <si>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</si>
  <si>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</si>
  <si>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</si>
  <si>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</si>
  <si>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</si>
  <si>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</si>
  <si>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</si>
  <si>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</si>
  <si>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</si>
  <si>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</si>
  <si>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</si>
  <si>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</si>
  <si>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</si>
  <si>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</si>
  <si>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</si>
  <si>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</si>
  <si>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</si>
  <si>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</si>
  <si>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</si>
  <si>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</si>
  <si>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</si>
  <si>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</si>
  <si>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ll VO</t>
  </si>
  <si>
    <t>Krimpenerwaard</t>
  </si>
  <si>
    <t>Nissewaard</t>
  </si>
  <si>
    <t>VO (excl. PRO)</t>
  </si>
  <si>
    <t>Basisscholen (excl. SBO)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</si>
  <si>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</si>
  <si>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</si>
  <si>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</si>
  <si>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</si>
  <si>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</si>
  <si>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</si>
  <si>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</si>
  <si>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</si>
  <si>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</si>
  <si>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</si>
  <si>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</si>
  <si>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</si>
  <si>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</si>
  <si>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</si>
  <si>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</si>
  <si>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</si>
  <si>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</si>
  <si>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</si>
  <si>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</si>
  <si>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</si>
  <si>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>drempel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</si>
  <si>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</si>
  <si>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</si>
  <si>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</si>
  <si>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</si>
  <si>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</si>
  <si>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minderheden</t>
  </si>
  <si>
    <t>De Fryske Marren</t>
  </si>
  <si>
    <t>Berg en Dal</t>
  </si>
  <si>
    <t>Gooise Meren</t>
  </si>
  <si>
    <t>leerlingen VO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</si>
  <si>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</si>
  <si>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</si>
  <si>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</si>
  <si>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</si>
  <si>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</si>
  <si>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</si>
  <si>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</si>
  <si>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2014 was aangegeven. 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</si>
  <si>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</si>
  <si>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</si>
  <si>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</si>
  <si>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</si>
  <si>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</si>
  <si>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</si>
  <si>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 xml:space="preserve">euro overgedragen is naar de schoolbesturen PO en VO terwijl de overdracht van de gemeentelijke verantwoordelijkheid </t>
  </si>
  <si>
    <t xml:space="preserve">Hier verkrijgt u de gegevens omtrent de uitkering van het gemeentefonds aan de opgegeven gemeente voor OHV en 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</si>
  <si>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</si>
  <si>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</si>
  <si>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</si>
  <si>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</si>
  <si>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</si>
  <si>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</si>
  <si>
    <t>achterst</t>
  </si>
  <si>
    <t>Opp binnenwater</t>
  </si>
  <si>
    <t>Meierijstad</t>
  </si>
  <si>
    <t>land</t>
  </si>
  <si>
    <t>op de website van het ministerie van BIZA</t>
  </si>
  <si>
    <t xml:space="preserve"> 'Gemeentefonds' </t>
  </si>
  <si>
    <t>achetrst</t>
  </si>
  <si>
    <t>Opp binnenw</t>
  </si>
  <si>
    <t>Midden-Groningen</t>
  </si>
  <si>
    <t>Waadhoeke</t>
  </si>
  <si>
    <t>Westerwolde</t>
  </si>
  <si>
    <t>huishoudens met laag inkomen (drempel)</t>
  </si>
  <si>
    <t>klantenpotentieel regionaal</t>
  </si>
  <si>
    <t>leerlingen (V)SO</t>
  </si>
  <si>
    <t>extra groei jongeren</t>
  </si>
  <si>
    <t>extra groei leerlingen VO</t>
  </si>
  <si>
    <t>binnenwater</t>
  </si>
  <si>
    <t>omgevingsadressendichtheid (OAD)</t>
  </si>
  <si>
    <t>minderheden drempel</t>
  </si>
  <si>
    <t>achterstandsleerlingen drempel</t>
  </si>
  <si>
    <t>oad drempel</t>
  </si>
  <si>
    <t>Het Hogeland</t>
  </si>
  <si>
    <t>Westerkwartier</t>
  </si>
  <si>
    <t>Noardeast-Fryslân</t>
  </si>
  <si>
    <t>West Betuwe</t>
  </si>
  <si>
    <t>Vijfheerenlanden</t>
  </si>
  <si>
    <t>Hoeksche Waard</t>
  </si>
  <si>
    <t>Molenlanden</t>
  </si>
  <si>
    <t>Altena</t>
  </si>
  <si>
    <t>Beekdaelen</t>
  </si>
  <si>
    <t>OAB ll dr</t>
  </si>
  <si>
    <t>huish dr</t>
  </si>
  <si>
    <t>mind dr</t>
  </si>
  <si>
    <t>extra gr j</t>
  </si>
  <si>
    <t>extra gr ll VO</t>
  </si>
  <si>
    <t>index 20/19</t>
  </si>
  <si>
    <t>index 21/19</t>
  </si>
  <si>
    <t>index 22/19</t>
  </si>
  <si>
    <t>indexering 2019 en de jaren daarna</t>
  </si>
  <si>
    <t xml:space="preserve">obv volumina maatstaven 2019-2024 </t>
  </si>
  <si>
    <t xml:space="preserve">In dit instrument over de periode 2019-2022 is het zogenoemde Groot Onderhoud verwerkt zoals dat in de meicirculaire </t>
  </si>
  <si>
    <t>Werkblad Uitk 2019 t/m 2022</t>
  </si>
  <si>
    <t>Werkblad Uitk vs Lasten 2019 t/m 2022</t>
  </si>
  <si>
    <t>index 2019</t>
  </si>
  <si>
    <t>Huish dr</t>
  </si>
  <si>
    <t>klantenpotentieel lokaal</t>
  </si>
  <si>
    <t>minderh dr</t>
  </si>
  <si>
    <t>extra gr ll</t>
  </si>
  <si>
    <t>omg adr dichth</t>
  </si>
  <si>
    <t>Mei circ 2020 pg. 74</t>
  </si>
  <si>
    <t>De bedragen voor 2019 en volgende jaren zijn geindexeerd o.b.v. de data volumina van de mei circulaire 2020 (pg. 74).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</si>
</sst>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41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3" fontId="0" fillId="0" borderId="0" xfId="0" applyNumberFormat="1" applyFill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5" fillId="9" borderId="0" xfId="0" applyFont="1" applyFill="1" applyProtection="1"/>
    <xf numFmtId="179" fontId="1" fillId="0" borderId="0" xfId="0" applyNumberFormat="1" applyFont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4" fontId="0" fillId="0" borderId="0" xfId="0" applyNumberFormat="1"/>
    <xf numFmtId="4" fontId="0" fillId="0" borderId="0" xfId="0" applyNumberFormat="1" applyFill="1"/>
    <xf numFmtId="0" fontId="58" fillId="0" borderId="0" xfId="0" applyFont="1" applyFill="1" applyBorder="1" applyProtection="1"/>
    <xf numFmtId="0" fontId="53" fillId="0" borderId="0" xfId="0" applyFont="1" applyFill="1" applyProtection="1">
      <protection hidden="1"/>
    </xf>
    <xf numFmtId="3" fontId="53" fillId="0" borderId="0" xfId="0" applyNumberFormat="1" applyFont="1" applyFill="1" applyProtection="1">
      <protection hidden="1"/>
    </xf>
    <xf numFmtId="0" fontId="53" fillId="0" borderId="0" xfId="0" applyFont="1"/>
    <xf numFmtId="3" fontId="53" fillId="0" borderId="0" xfId="0" applyNumberFormat="1" applyFont="1"/>
    <xf numFmtId="4" fontId="53" fillId="0" borderId="0" xfId="0" applyNumberFormat="1" applyFont="1" applyFill="1"/>
    <xf numFmtId="3" fontId="53" fillId="0" borderId="0" xfId="0" applyNumberFormat="1" applyFont="1" applyFill="1"/>
    <xf numFmtId="0" fontId="53" fillId="0" borderId="0" xfId="0" applyFont="1" applyFill="1"/>
    <xf numFmtId="0" fontId="0" fillId="13" borderId="0" xfId="0" applyFill="1"/>
    <xf numFmtId="0" fontId="53" fillId="0" borderId="0" xfId="0" applyFont="1" applyFill="1" applyProtection="1"/>
    <xf numFmtId="0" fontId="53" fillId="0" borderId="0" xfId="0" quotePrefix="1" applyFont="1" applyFill="1" applyProtection="1"/>
    <xf numFmtId="172" fontId="45" fillId="2" borderId="0" xfId="0" applyNumberFormat="1" applyFont="1" applyFill="1" applyBorder="1" applyAlignment="1">
      <alignment horizontal="center"/>
    </xf>
    <xf numFmtId="0" fontId="0" fillId="14" borderId="0" xfId="0" applyFill="1" applyProtection="1">
      <protection hidden="1"/>
    </xf>
    <xf numFmtId="0" fontId="59" fillId="0" borderId="0" xfId="0" applyFont="1"/>
    <xf numFmtId="4" fontId="59" fillId="14" borderId="0" xfId="0" applyNumberFormat="1" applyFont="1" applyFill="1"/>
    <xf numFmtId="0" fontId="59" fillId="0" borderId="0" xfId="0" applyFont="1" applyFill="1"/>
    <xf numFmtId="3" fontId="59" fillId="15" borderId="0" xfId="0" applyNumberFormat="1" applyFont="1" applyFill="1"/>
    <xf numFmtId="167" fontId="60" fillId="0" borderId="0" xfId="0" applyNumberFormat="1" applyFont="1" applyFill="1"/>
    <xf numFmtId="167" fontId="60" fillId="0" borderId="0" xfId="0" applyNumberFormat="1" applyFont="1" applyFill="1" applyAlignment="1" applyProtection="1">
      <alignment horizontal="right"/>
    </xf>
    <xf numFmtId="167" fontId="60" fillId="0" borderId="0" xfId="0" applyNumberFormat="1" applyFont="1" applyFill="1" applyAlignment="1" applyProtection="1">
      <alignment horizontal="left"/>
    </xf>
    <xf numFmtId="167" fontId="60" fillId="0" borderId="0" xfId="0" applyNumberFormat="1" applyFont="1" applyFill="1" applyAlignment="1" applyProtection="1"/>
    <xf numFmtId="0" fontId="60" fillId="0" borderId="0" xfId="0" applyFont="1" applyFill="1" applyAlignment="1" applyProtection="1">
      <alignment horizontal="left"/>
    </xf>
    <xf numFmtId="0" fontId="60" fillId="0" borderId="0" xfId="0" applyFont="1"/>
    <xf numFmtId="3" fontId="59" fillId="0" borderId="0" xfId="0" applyNumberFormat="1" applyFont="1" applyFill="1"/>
    <xf numFmtId="0" fontId="56" fillId="6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 xr:uid="{00000000-0005-0000-0000-000000000000}"/>
    <cellStyle name="Hyperlink" xfId="1" builtinId="8"/>
    <cellStyle name="Komma" xfId="2" builtinId="3"/>
    <cellStyle name="Standaard" xfId="0" builtinId="0"/>
    <cellStyle name="Standaard 2" xfId="5" xr:uid="{00000000-0005-0000-0000-000004000000}"/>
    <cellStyle name="Title" xfId="3" xr:uid="{00000000-0005-0000-0000-000005000000}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T136"/>
  <sheetViews>
    <sheetView tabSelected="1" zoomScaleNormal="100" workbookViewId="0"/>
  </sheetViews>
  <sheetFormatPr defaultColWidth="9.109375" defaultRowHeight="13.8" x14ac:dyDescent="0.3"/>
  <cols>
    <col min="1" max="1" width="3.6640625" style="8" customWidth="1"/>
    <col min="2" max="2" width="2.6640625" style="8" customWidth="1"/>
    <col min="3" max="5" width="9.109375" style="8"/>
    <col min="6" max="6" width="11" style="8" customWidth="1"/>
    <col min="7" max="7" width="8.6640625" style="8" customWidth="1"/>
    <col min="8" max="9" width="16.88671875" style="8" customWidth="1"/>
    <col min="10" max="11" width="15.5546875" style="8" customWidth="1"/>
    <col min="12" max="12" width="2.6640625" style="8" customWidth="1"/>
    <col min="13" max="13" width="10.6640625" style="8" customWidth="1"/>
    <col min="14" max="14" width="9.109375" style="8"/>
    <col min="15" max="15" width="9.33203125" style="8" bestFit="1" customWidth="1"/>
    <col min="16" max="16" width="10" style="8" customWidth="1"/>
    <col min="17" max="17" width="8.109375" style="8" customWidth="1"/>
    <col min="18" max="16384" width="9.109375" style="8"/>
  </cols>
  <sheetData>
    <row r="3" spans="3:10" ht="15.6" x14ac:dyDescent="0.3">
      <c r="C3" s="9" t="s">
        <v>407</v>
      </c>
    </row>
    <row r="4" spans="3:10" ht="15.6" x14ac:dyDescent="0.3">
      <c r="C4" s="9"/>
    </row>
    <row r="6" spans="3:10" x14ac:dyDescent="0.3">
      <c r="C6" s="8" t="s">
        <v>493</v>
      </c>
      <c r="J6" s="10" t="s">
        <v>485</v>
      </c>
    </row>
    <row r="7" spans="3:10" x14ac:dyDescent="0.3">
      <c r="C7" s="8" t="s">
        <v>408</v>
      </c>
      <c r="J7" s="11"/>
    </row>
    <row r="8" spans="3:10" ht="15.6" x14ac:dyDescent="0.3">
      <c r="C8" s="9"/>
    </row>
    <row r="9" spans="3:10" x14ac:dyDescent="0.3">
      <c r="C9" s="8" t="s">
        <v>696</v>
      </c>
      <c r="H9" s="314">
        <v>43992</v>
      </c>
    </row>
    <row r="10" spans="3:10" x14ac:dyDescent="0.3">
      <c r="C10" s="8" t="s">
        <v>774</v>
      </c>
    </row>
    <row r="12" spans="3:10" x14ac:dyDescent="0.3">
      <c r="C12" s="8" t="s">
        <v>642</v>
      </c>
    </row>
    <row r="13" spans="3:10" x14ac:dyDescent="0.3">
      <c r="C13" s="8" t="s">
        <v>703</v>
      </c>
    </row>
    <row r="14" spans="3:10" x14ac:dyDescent="0.3">
      <c r="C14" s="8" t="s">
        <v>704</v>
      </c>
    </row>
    <row r="15" spans="3:10" x14ac:dyDescent="0.3">
      <c r="C15" s="8" t="s">
        <v>705</v>
      </c>
    </row>
    <row r="16" spans="3:10" x14ac:dyDescent="0.3">
      <c r="C16" s="8" t="s">
        <v>706</v>
      </c>
    </row>
    <row r="17" spans="3:3" x14ac:dyDescent="0.3">
      <c r="C17" s="8" t="s">
        <v>707</v>
      </c>
    </row>
    <row r="18" spans="3:3" x14ac:dyDescent="0.3">
      <c r="C18" s="8" t="s">
        <v>708</v>
      </c>
    </row>
    <row r="20" spans="3:3" x14ac:dyDescent="0.3">
      <c r="C20" s="8" t="s">
        <v>764</v>
      </c>
    </row>
    <row r="21" spans="3:3" x14ac:dyDescent="0.3">
      <c r="C21" s="8" t="s">
        <v>709</v>
      </c>
    </row>
    <row r="22" spans="3:3" x14ac:dyDescent="0.3">
      <c r="C22" s="8" t="s">
        <v>643</v>
      </c>
    </row>
    <row r="23" spans="3:3" x14ac:dyDescent="0.3">
      <c r="C23" s="8" t="s">
        <v>716</v>
      </c>
    </row>
    <row r="24" spans="3:3" x14ac:dyDescent="0.3">
      <c r="C24" s="8" t="s">
        <v>710</v>
      </c>
    </row>
    <row r="25" spans="3:3" x14ac:dyDescent="0.3">
      <c r="C25" s="8" t="s">
        <v>672</v>
      </c>
    </row>
    <row r="26" spans="3:3" x14ac:dyDescent="0.3">
      <c r="C26" s="8" t="s">
        <v>673</v>
      </c>
    </row>
    <row r="28" spans="3:3" x14ac:dyDescent="0.3">
      <c r="C28" s="12" t="s">
        <v>765</v>
      </c>
    </row>
    <row r="29" spans="3:3" x14ac:dyDescent="0.3">
      <c r="C29" s="8" t="s">
        <v>692</v>
      </c>
    </row>
    <row r="30" spans="3:3" x14ac:dyDescent="0.3">
      <c r="C30" s="8" t="s">
        <v>693</v>
      </c>
    </row>
    <row r="31" spans="3:3" x14ac:dyDescent="0.3">
      <c r="C31" s="8" t="s">
        <v>674</v>
      </c>
    </row>
    <row r="32" spans="3:3" x14ac:dyDescent="0.3">
      <c r="C32" s="8" t="s">
        <v>644</v>
      </c>
    </row>
    <row r="33" spans="3:3" x14ac:dyDescent="0.3">
      <c r="C33" s="8" t="s">
        <v>645</v>
      </c>
    </row>
    <row r="34" spans="3:3" x14ac:dyDescent="0.3">
      <c r="C34" s="8" t="s">
        <v>646</v>
      </c>
    </row>
    <row r="35" spans="3:3" x14ac:dyDescent="0.3">
      <c r="C35" s="8" t="s">
        <v>717</v>
      </c>
    </row>
    <row r="36" spans="3:3" x14ac:dyDescent="0.3">
      <c r="C36" s="8" t="s">
        <v>675</v>
      </c>
    </row>
    <row r="37" spans="3:3" x14ac:dyDescent="0.3">
      <c r="C37" s="8" t="s">
        <v>695</v>
      </c>
    </row>
    <row r="38" spans="3:3" x14ac:dyDescent="0.3">
      <c r="C38" s="8" t="s">
        <v>694</v>
      </c>
    </row>
    <row r="39" spans="3:3" x14ac:dyDescent="0.3">
      <c r="C39" s="8" t="s">
        <v>676</v>
      </c>
    </row>
    <row r="41" spans="3:3" x14ac:dyDescent="0.3">
      <c r="C41" s="12" t="s">
        <v>766</v>
      </c>
    </row>
    <row r="42" spans="3:3" x14ac:dyDescent="0.3">
      <c r="C42" s="8" t="s">
        <v>593</v>
      </c>
    </row>
    <row r="43" spans="3:3" x14ac:dyDescent="0.3">
      <c r="C43" s="8" t="s">
        <v>711</v>
      </c>
    </row>
    <row r="44" spans="3:3" x14ac:dyDescent="0.3">
      <c r="C44" s="8" t="s">
        <v>712</v>
      </c>
    </row>
    <row r="45" spans="3:3" x14ac:dyDescent="0.3">
      <c r="C45" s="8" t="s">
        <v>718</v>
      </c>
    </row>
    <row r="46" spans="3:3" x14ac:dyDescent="0.3">
      <c r="C46" s="8" t="s">
        <v>647</v>
      </c>
    </row>
    <row r="47" spans="3:3" x14ac:dyDescent="0.3">
      <c r="C47" s="8" t="s">
        <v>648</v>
      </c>
    </row>
    <row r="48" spans="3:3" x14ac:dyDescent="0.3">
      <c r="C48" s="8" t="s">
        <v>649</v>
      </c>
    </row>
    <row r="49" spans="3:20" x14ac:dyDescent="0.3">
      <c r="C49" s="8" t="s">
        <v>713</v>
      </c>
    </row>
    <row r="50" spans="3:20" x14ac:dyDescent="0.3">
      <c r="C50" s="8" t="s">
        <v>650</v>
      </c>
    </row>
    <row r="51" spans="3:20" x14ac:dyDescent="0.3">
      <c r="J51" s="11"/>
    </row>
    <row r="52" spans="3:20" ht="15.6" x14ac:dyDescent="0.3">
      <c r="C52" s="9" t="s">
        <v>594</v>
      </c>
    </row>
    <row r="53" spans="3:20" x14ac:dyDescent="0.3">
      <c r="C53" s="8" t="s">
        <v>681</v>
      </c>
    </row>
    <row r="54" spans="3:20" x14ac:dyDescent="0.3">
      <c r="C54" s="8" t="s">
        <v>682</v>
      </c>
      <c r="P54" s="13"/>
      <c r="Q54" s="13"/>
      <c r="S54" s="13"/>
    </row>
    <row r="55" spans="3:20" x14ac:dyDescent="0.3">
      <c r="C55" s="8" t="s">
        <v>683</v>
      </c>
      <c r="P55" s="13"/>
      <c r="Q55" s="13"/>
      <c r="S55" s="13"/>
    </row>
    <row r="56" spans="3:20" x14ac:dyDescent="0.3">
      <c r="C56" s="8" t="s">
        <v>684</v>
      </c>
      <c r="P56" s="13"/>
      <c r="Q56" s="13"/>
      <c r="S56" s="13"/>
    </row>
    <row r="57" spans="3:20" x14ac:dyDescent="0.3">
      <c r="C57" s="8" t="s">
        <v>410</v>
      </c>
      <c r="P57" s="13"/>
      <c r="Q57" s="13"/>
      <c r="S57" s="13"/>
    </row>
    <row r="58" spans="3:20" x14ac:dyDescent="0.3">
      <c r="C58" s="8" t="s">
        <v>411</v>
      </c>
      <c r="P58" s="13"/>
      <c r="Q58" s="13"/>
      <c r="S58" s="13"/>
    </row>
    <row r="59" spans="3:20" x14ac:dyDescent="0.3">
      <c r="C59" s="8" t="s">
        <v>412</v>
      </c>
      <c r="P59" s="13"/>
      <c r="Q59" s="13"/>
      <c r="R59" s="13"/>
      <c r="S59" s="13"/>
    </row>
    <row r="60" spans="3:20" x14ac:dyDescent="0.3">
      <c r="C60" s="8" t="s">
        <v>677</v>
      </c>
      <c r="P60" s="13"/>
      <c r="Q60" s="13"/>
      <c r="R60" s="13"/>
      <c r="S60" s="13"/>
    </row>
    <row r="61" spans="3:20" x14ac:dyDescent="0.3">
      <c r="P61" s="13"/>
      <c r="Q61" s="13"/>
      <c r="R61" s="13"/>
      <c r="S61" s="13"/>
    </row>
    <row r="62" spans="3:20" x14ac:dyDescent="0.3">
      <c r="D62" s="12" t="s">
        <v>413</v>
      </c>
      <c r="Q62" s="13"/>
      <c r="R62" s="13"/>
      <c r="S62" s="13"/>
      <c r="T62" s="13"/>
    </row>
    <row r="63" spans="3:20" x14ac:dyDescent="0.3">
      <c r="D63" s="12" t="s">
        <v>414</v>
      </c>
      <c r="Q63" s="13"/>
      <c r="R63" s="13"/>
      <c r="S63" s="13"/>
    </row>
    <row r="64" spans="3:20" x14ac:dyDescent="0.3">
      <c r="D64" s="12" t="s">
        <v>415</v>
      </c>
      <c r="Q64" s="13"/>
      <c r="R64" s="13"/>
      <c r="S64" s="13"/>
    </row>
    <row r="65" spans="3:18" x14ac:dyDescent="0.3">
      <c r="D65" s="12" t="s">
        <v>416</v>
      </c>
      <c r="R65" s="13"/>
    </row>
    <row r="66" spans="3:18" x14ac:dyDescent="0.3">
      <c r="D66" s="12" t="s">
        <v>417</v>
      </c>
      <c r="R66" s="13"/>
    </row>
    <row r="67" spans="3:18" x14ac:dyDescent="0.3">
      <c r="D67" s="12" t="s">
        <v>418</v>
      </c>
      <c r="R67" s="13"/>
    </row>
    <row r="68" spans="3:18" x14ac:dyDescent="0.3">
      <c r="D68" s="12" t="s">
        <v>419</v>
      </c>
      <c r="R68" s="13"/>
    </row>
    <row r="69" spans="3:18" x14ac:dyDescent="0.3">
      <c r="D69" s="12" t="s">
        <v>420</v>
      </c>
      <c r="R69" s="13"/>
    </row>
    <row r="70" spans="3:18" x14ac:dyDescent="0.3">
      <c r="D70" s="12" t="s">
        <v>421</v>
      </c>
    </row>
    <row r="71" spans="3:18" x14ac:dyDescent="0.3">
      <c r="D71" s="12" t="s">
        <v>422</v>
      </c>
    </row>
    <row r="72" spans="3:18" x14ac:dyDescent="0.3">
      <c r="D72" s="12" t="s">
        <v>423</v>
      </c>
    </row>
    <row r="73" spans="3:18" x14ac:dyDescent="0.3">
      <c r="C73" s="12"/>
    </row>
    <row r="74" spans="3:18" x14ac:dyDescent="0.3">
      <c r="C74" s="8" t="s">
        <v>685</v>
      </c>
    </row>
    <row r="75" spans="3:18" x14ac:dyDescent="0.3">
      <c r="C75" s="8" t="s">
        <v>686</v>
      </c>
    </row>
    <row r="76" spans="3:18" x14ac:dyDescent="0.3">
      <c r="C76" s="8" t="s">
        <v>424</v>
      </c>
    </row>
    <row r="77" spans="3:18" x14ac:dyDescent="0.3">
      <c r="C77" s="8" t="s">
        <v>687</v>
      </c>
    </row>
    <row r="78" spans="3:18" x14ac:dyDescent="0.3">
      <c r="C78" s="8" t="s">
        <v>688</v>
      </c>
    </row>
    <row r="79" spans="3:18" x14ac:dyDescent="0.3">
      <c r="C79" s="12"/>
    </row>
    <row r="80" spans="3:18" x14ac:dyDescent="0.3">
      <c r="C80" s="8" t="s">
        <v>425</v>
      </c>
    </row>
    <row r="81" spans="3:6" x14ac:dyDescent="0.3">
      <c r="C81" s="8" t="s">
        <v>426</v>
      </c>
    </row>
    <row r="82" spans="3:6" x14ac:dyDescent="0.3">
      <c r="C82" s="8" t="s">
        <v>427</v>
      </c>
    </row>
    <row r="83" spans="3:6" x14ac:dyDescent="0.3">
      <c r="C83" s="8" t="s">
        <v>428</v>
      </c>
    </row>
    <row r="84" spans="3:6" x14ac:dyDescent="0.3">
      <c r="C84" s="8" t="s">
        <v>429</v>
      </c>
    </row>
    <row r="85" spans="3:6" x14ac:dyDescent="0.3">
      <c r="C85" s="8" t="s">
        <v>430</v>
      </c>
    </row>
    <row r="86" spans="3:6" x14ac:dyDescent="0.3">
      <c r="C86" s="8" t="s">
        <v>431</v>
      </c>
    </row>
    <row r="87" spans="3:6" x14ac:dyDescent="0.3">
      <c r="C87" s="8" t="s">
        <v>432</v>
      </c>
    </row>
    <row r="89" spans="3:6" x14ac:dyDescent="0.3">
      <c r="C89" s="8" t="s">
        <v>678</v>
      </c>
    </row>
    <row r="90" spans="3:6" x14ac:dyDescent="0.3">
      <c r="C90" s="8" t="s">
        <v>533</v>
      </c>
      <c r="D90" s="28" t="s">
        <v>729</v>
      </c>
      <c r="F90" s="8" t="s">
        <v>728</v>
      </c>
    </row>
    <row r="91" spans="3:6" x14ac:dyDescent="0.3">
      <c r="C91" s="8" t="s">
        <v>719</v>
      </c>
    </row>
    <row r="93" spans="3:6" x14ac:dyDescent="0.3">
      <c r="C93" s="8" t="s">
        <v>720</v>
      </c>
    </row>
    <row r="94" spans="3:6" s="16" customFormat="1" x14ac:dyDescent="0.3">
      <c r="C94" s="15" t="s">
        <v>721</v>
      </c>
    </row>
    <row r="95" spans="3:6" s="16" customFormat="1" x14ac:dyDescent="0.3">
      <c r="C95" s="15"/>
    </row>
    <row r="96" spans="3:6" s="16" customFormat="1" x14ac:dyDescent="0.3">
      <c r="C96" s="296" t="s">
        <v>689</v>
      </c>
    </row>
    <row r="97" spans="3:3" s="16" customFormat="1" x14ac:dyDescent="0.3">
      <c r="C97" s="15" t="s">
        <v>679</v>
      </c>
    </row>
    <row r="98" spans="3:3" s="16" customFormat="1" x14ac:dyDescent="0.3">
      <c r="C98" s="15" t="s">
        <v>494</v>
      </c>
    </row>
    <row r="99" spans="3:3" s="16" customFormat="1" x14ac:dyDescent="0.3">
      <c r="C99" s="15" t="s">
        <v>437</v>
      </c>
    </row>
    <row r="100" spans="3:3" s="16" customFormat="1" x14ac:dyDescent="0.3">
      <c r="C100" s="15" t="s">
        <v>438</v>
      </c>
    </row>
    <row r="101" spans="3:3" s="16" customFormat="1" x14ac:dyDescent="0.3">
      <c r="C101" s="15" t="s">
        <v>439</v>
      </c>
    </row>
    <row r="102" spans="3:3" s="16" customFormat="1" x14ac:dyDescent="0.3">
      <c r="C102" s="15" t="s">
        <v>440</v>
      </c>
    </row>
    <row r="103" spans="3:3" s="16" customFormat="1" x14ac:dyDescent="0.3">
      <c r="C103" s="15" t="s">
        <v>441</v>
      </c>
    </row>
    <row r="104" spans="3:3" s="16" customFormat="1" x14ac:dyDescent="0.3">
      <c r="C104" s="15" t="s">
        <v>442</v>
      </c>
    </row>
    <row r="105" spans="3:3" s="16" customFormat="1" x14ac:dyDescent="0.3">
      <c r="C105" s="15" t="s">
        <v>443</v>
      </c>
    </row>
    <row r="106" spans="3:3" s="16" customFormat="1" x14ac:dyDescent="0.3">
      <c r="C106" s="15" t="s">
        <v>444</v>
      </c>
    </row>
    <row r="107" spans="3:3" s="16" customFormat="1" x14ac:dyDescent="0.3">
      <c r="C107" s="15" t="s">
        <v>445</v>
      </c>
    </row>
    <row r="108" spans="3:3" s="16" customFormat="1" x14ac:dyDescent="0.3">
      <c r="C108" s="15" t="s">
        <v>446</v>
      </c>
    </row>
    <row r="109" spans="3:3" s="16" customFormat="1" x14ac:dyDescent="0.3">
      <c r="C109" s="15" t="s">
        <v>447</v>
      </c>
    </row>
    <row r="110" spans="3:3" s="16" customFormat="1" x14ac:dyDescent="0.3">
      <c r="C110" s="15" t="s">
        <v>448</v>
      </c>
    </row>
    <row r="111" spans="3:3" s="16" customFormat="1" x14ac:dyDescent="0.3">
      <c r="C111" s="15" t="s">
        <v>449</v>
      </c>
    </row>
    <row r="112" spans="3:3" s="16" customFormat="1" x14ac:dyDescent="0.3">
      <c r="C112" s="15"/>
    </row>
    <row r="113" spans="3:10" s="16" customFormat="1" x14ac:dyDescent="0.3">
      <c r="C113" s="15" t="s">
        <v>722</v>
      </c>
    </row>
    <row r="114" spans="3:10" s="16" customFormat="1" x14ac:dyDescent="0.3">
      <c r="C114" s="15" t="s">
        <v>723</v>
      </c>
    </row>
    <row r="115" spans="3:10" s="16" customFormat="1" x14ac:dyDescent="0.3">
      <c r="C115" s="15"/>
    </row>
    <row r="116" spans="3:10" x14ac:dyDescent="0.3">
      <c r="C116" s="262" t="s">
        <v>640</v>
      </c>
    </row>
    <row r="117" spans="3:10" x14ac:dyDescent="0.3">
      <c r="C117" s="8" t="s">
        <v>651</v>
      </c>
    </row>
    <row r="118" spans="3:10" x14ac:dyDescent="0.3">
      <c r="C118" s="8" t="s">
        <v>652</v>
      </c>
    </row>
    <row r="119" spans="3:10" x14ac:dyDescent="0.3">
      <c r="C119" s="8" t="s">
        <v>680</v>
      </c>
    </row>
    <row r="120" spans="3:10" x14ac:dyDescent="0.3">
      <c r="C120" s="8" t="s">
        <v>653</v>
      </c>
    </row>
    <row r="121" spans="3:10" x14ac:dyDescent="0.3">
      <c r="C121" s="8" t="s">
        <v>659</v>
      </c>
      <c r="J121" s="266" t="s">
        <v>660</v>
      </c>
    </row>
    <row r="122" spans="3:10" x14ac:dyDescent="0.3">
      <c r="C122" s="8" t="s">
        <v>641</v>
      </c>
    </row>
    <row r="123" spans="3:10" x14ac:dyDescent="0.3">
      <c r="C123" s="263" t="s">
        <v>654</v>
      </c>
    </row>
    <row r="124" spans="3:10" x14ac:dyDescent="0.3">
      <c r="C124" s="8" t="s">
        <v>655</v>
      </c>
    </row>
    <row r="125" spans="3:10" x14ac:dyDescent="0.3">
      <c r="C125" s="8" t="s">
        <v>656</v>
      </c>
    </row>
    <row r="127" spans="3:10" x14ac:dyDescent="0.3">
      <c r="C127" s="13" t="s">
        <v>450</v>
      </c>
      <c r="D127" s="13"/>
      <c r="E127" s="18"/>
      <c r="F127" s="13"/>
    </row>
    <row r="128" spans="3:10" x14ac:dyDescent="0.3">
      <c r="C128" s="13" t="s">
        <v>486</v>
      </c>
      <c r="D128" s="13"/>
      <c r="E128" s="17"/>
      <c r="F128" s="19"/>
    </row>
    <row r="129" spans="3:6" x14ac:dyDescent="0.3">
      <c r="C129" s="13" t="s">
        <v>487</v>
      </c>
      <c r="D129" s="13"/>
      <c r="E129" s="17"/>
      <c r="F129" s="19" t="s">
        <v>409</v>
      </c>
    </row>
    <row r="130" spans="3:6" x14ac:dyDescent="0.3">
      <c r="C130" s="13" t="s">
        <v>488</v>
      </c>
      <c r="D130" s="13"/>
      <c r="E130" s="17"/>
      <c r="F130" s="19"/>
    </row>
    <row r="131" spans="3:6" x14ac:dyDescent="0.3">
      <c r="C131" s="13" t="s">
        <v>489</v>
      </c>
      <c r="D131" s="13"/>
      <c r="E131" s="17"/>
      <c r="F131" s="19"/>
    </row>
    <row r="132" spans="3:6" x14ac:dyDescent="0.3">
      <c r="C132" s="13"/>
      <c r="D132" s="13"/>
      <c r="E132" s="17"/>
      <c r="F132" s="19"/>
    </row>
    <row r="133" spans="3:6" x14ac:dyDescent="0.3">
      <c r="C133" s="14" t="s">
        <v>490</v>
      </c>
      <c r="D133" s="13"/>
      <c r="F133" s="19"/>
    </row>
    <row r="134" spans="3:6" x14ac:dyDescent="0.3">
      <c r="C134" s="13"/>
      <c r="D134" s="13"/>
      <c r="F134" s="19"/>
    </row>
    <row r="135" spans="3:6" x14ac:dyDescent="0.3">
      <c r="C135" s="20" t="s">
        <v>491</v>
      </c>
      <c r="D135" s="13"/>
      <c r="F135" s="19"/>
    </row>
    <row r="136" spans="3:6" x14ac:dyDescent="0.3">
      <c r="C136" s="13" t="s">
        <v>492</v>
      </c>
      <c r="D136" s="21"/>
      <c r="E136" s="21"/>
      <c r="F136" s="22"/>
    </row>
  </sheetData>
  <sheetProtection algorithmName="SHA-512" hashValue="fmKtuppz5L9scfAPOkjrYxD2P1T6nLUMBloV5T+8lQDzTjsRnUeAI/APnuojG5sKqa2ZW5Xim7uL9+9gvwbvPA==" saltValue="vOAzcStgsFz9o1mDjZn/Mw==" spinCount="100000" sheet="1" objects="1" scenarios="1"/>
  <phoneticPr fontId="2" type="noConversion"/>
  <hyperlinks>
    <hyperlink ref="C133" r:id="rId1" xr:uid="{00000000-0004-0000-0000-000000000000}"/>
    <hyperlink ref="J121" r:id="rId2" xr:uid="{00000000-0004-0000-0000-000001000000}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60"/>
  <sheetViews>
    <sheetView workbookViewId="0"/>
  </sheetViews>
  <sheetFormatPr defaultRowHeight="13.2" x14ac:dyDescent="0.25"/>
  <sheetData>
    <row r="1" spans="1:17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3" spans="1:17" x14ac:dyDescent="0.25">
      <c r="A3" t="s">
        <v>522</v>
      </c>
      <c r="B3" t="s">
        <v>633</v>
      </c>
      <c r="C3" t="s">
        <v>628</v>
      </c>
      <c r="D3" t="s">
        <v>524</v>
      </c>
      <c r="E3" t="s">
        <v>735</v>
      </c>
      <c r="F3" t="s">
        <v>697</v>
      </c>
      <c r="G3" t="s">
        <v>742</v>
      </c>
      <c r="H3" t="s">
        <v>736</v>
      </c>
      <c r="I3" t="s">
        <v>737</v>
      </c>
      <c r="J3" t="s">
        <v>701</v>
      </c>
      <c r="K3" t="s">
        <v>743</v>
      </c>
      <c r="L3" t="s">
        <v>738</v>
      </c>
      <c r="M3" t="s">
        <v>739</v>
      </c>
      <c r="N3" t="s">
        <v>727</v>
      </c>
      <c r="O3" t="s">
        <v>740</v>
      </c>
      <c r="P3" t="s">
        <v>744</v>
      </c>
      <c r="Q3" t="s">
        <v>495</v>
      </c>
    </row>
    <row r="5" spans="1:17" x14ac:dyDescent="0.25">
      <c r="A5">
        <v>1680</v>
      </c>
      <c r="B5" t="s">
        <v>0</v>
      </c>
      <c r="C5">
        <v>25390</v>
      </c>
      <c r="D5">
        <v>4523</v>
      </c>
      <c r="E5">
        <v>1849.3</v>
      </c>
      <c r="F5">
        <v>275</v>
      </c>
      <c r="G5">
        <v>0</v>
      </c>
      <c r="H5">
        <v>3040</v>
      </c>
      <c r="I5">
        <v>0</v>
      </c>
      <c r="J5">
        <v>288</v>
      </c>
      <c r="K5">
        <v>0</v>
      </c>
      <c r="L5">
        <v>0</v>
      </c>
      <c r="M5">
        <v>267.60000000000002</v>
      </c>
      <c r="N5">
        <v>27602</v>
      </c>
      <c r="O5">
        <v>286</v>
      </c>
      <c r="P5">
        <v>0</v>
      </c>
      <c r="Q5">
        <v>33</v>
      </c>
    </row>
    <row r="6" spans="1:17" x14ac:dyDescent="0.25">
      <c r="A6">
        <v>358</v>
      </c>
      <c r="B6" t="s">
        <v>2</v>
      </c>
      <c r="C6">
        <v>31499</v>
      </c>
      <c r="D6">
        <v>7054</v>
      </c>
      <c r="E6">
        <v>1849.5</v>
      </c>
      <c r="F6">
        <v>1400</v>
      </c>
      <c r="G6">
        <v>0</v>
      </c>
      <c r="H6">
        <v>4020</v>
      </c>
      <c r="I6">
        <v>0</v>
      </c>
      <c r="J6">
        <v>0</v>
      </c>
      <c r="K6">
        <v>0</v>
      </c>
      <c r="L6">
        <v>0</v>
      </c>
      <c r="M6">
        <v>0</v>
      </c>
      <c r="N6">
        <v>2008</v>
      </c>
      <c r="O6">
        <v>1221</v>
      </c>
      <c r="P6">
        <v>0</v>
      </c>
      <c r="Q6">
        <v>3</v>
      </c>
    </row>
    <row r="7" spans="1:17" x14ac:dyDescent="0.25">
      <c r="A7">
        <v>197</v>
      </c>
      <c r="B7" t="s">
        <v>3</v>
      </c>
      <c r="C7">
        <v>26962</v>
      </c>
      <c r="D7">
        <v>5431</v>
      </c>
      <c r="E7">
        <v>2467.5</v>
      </c>
      <c r="F7">
        <v>575</v>
      </c>
      <c r="G7">
        <v>0</v>
      </c>
      <c r="H7">
        <v>17810</v>
      </c>
      <c r="I7">
        <v>184.14</v>
      </c>
      <c r="J7">
        <v>1215.2</v>
      </c>
      <c r="K7">
        <v>0</v>
      </c>
      <c r="L7">
        <v>0</v>
      </c>
      <c r="M7">
        <v>0</v>
      </c>
      <c r="N7">
        <v>9654</v>
      </c>
      <c r="O7">
        <v>52</v>
      </c>
      <c r="P7">
        <v>0</v>
      </c>
      <c r="Q7">
        <v>9</v>
      </c>
    </row>
    <row r="8" spans="1:17" x14ac:dyDescent="0.25">
      <c r="A8">
        <v>59</v>
      </c>
      <c r="B8" t="s">
        <v>4</v>
      </c>
      <c r="C8">
        <v>27935</v>
      </c>
      <c r="D8">
        <v>6193</v>
      </c>
      <c r="E8">
        <v>2925.3</v>
      </c>
      <c r="F8">
        <v>280</v>
      </c>
      <c r="G8">
        <v>0</v>
      </c>
      <c r="H8">
        <v>10210</v>
      </c>
      <c r="I8">
        <v>0</v>
      </c>
      <c r="J8">
        <v>1168</v>
      </c>
      <c r="K8">
        <v>0</v>
      </c>
      <c r="L8">
        <v>0</v>
      </c>
      <c r="M8">
        <v>0</v>
      </c>
      <c r="N8">
        <v>10223</v>
      </c>
      <c r="O8">
        <v>175</v>
      </c>
      <c r="P8">
        <v>0</v>
      </c>
      <c r="Q8">
        <v>13</v>
      </c>
    </row>
    <row r="9" spans="1:17" x14ac:dyDescent="0.25">
      <c r="A9">
        <v>482</v>
      </c>
      <c r="B9" t="s">
        <v>5</v>
      </c>
      <c r="C9">
        <v>20014</v>
      </c>
      <c r="D9">
        <v>4697</v>
      </c>
      <c r="E9">
        <v>1609.5</v>
      </c>
      <c r="F9">
        <v>1145</v>
      </c>
      <c r="G9">
        <v>0</v>
      </c>
      <c r="H9">
        <v>3940</v>
      </c>
      <c r="I9">
        <v>0</v>
      </c>
      <c r="J9">
        <v>0</v>
      </c>
      <c r="K9">
        <v>0</v>
      </c>
      <c r="L9">
        <v>0</v>
      </c>
      <c r="M9">
        <v>0</v>
      </c>
      <c r="N9">
        <v>874</v>
      </c>
      <c r="O9">
        <v>132</v>
      </c>
      <c r="P9">
        <v>0</v>
      </c>
      <c r="Q9">
        <v>3</v>
      </c>
    </row>
    <row r="10" spans="1:17" x14ac:dyDescent="0.25">
      <c r="A10">
        <v>613</v>
      </c>
      <c r="B10" t="s">
        <v>6</v>
      </c>
      <c r="C10">
        <v>25218</v>
      </c>
      <c r="D10">
        <v>5664</v>
      </c>
      <c r="E10">
        <v>1125</v>
      </c>
      <c r="F10">
        <v>2290</v>
      </c>
      <c r="G10">
        <v>0</v>
      </c>
      <c r="H10">
        <v>2320</v>
      </c>
      <c r="I10">
        <v>0</v>
      </c>
      <c r="J10">
        <v>0</v>
      </c>
      <c r="K10">
        <v>0</v>
      </c>
      <c r="L10">
        <v>0</v>
      </c>
      <c r="M10">
        <v>0</v>
      </c>
      <c r="N10">
        <v>2165</v>
      </c>
      <c r="O10">
        <v>211</v>
      </c>
      <c r="P10">
        <v>0</v>
      </c>
      <c r="Q10">
        <v>2</v>
      </c>
    </row>
    <row r="11" spans="1:17" x14ac:dyDescent="0.25">
      <c r="A11">
        <v>361</v>
      </c>
      <c r="B11" t="s">
        <v>7</v>
      </c>
      <c r="C11">
        <v>108470</v>
      </c>
      <c r="D11">
        <v>20871</v>
      </c>
      <c r="E11">
        <v>11553.3</v>
      </c>
      <c r="F11">
        <v>8395</v>
      </c>
      <c r="G11">
        <v>0</v>
      </c>
      <c r="H11">
        <v>130030</v>
      </c>
      <c r="I11">
        <v>3264.22</v>
      </c>
      <c r="J11">
        <v>5756.8</v>
      </c>
      <c r="K11">
        <v>0</v>
      </c>
      <c r="L11">
        <v>0</v>
      </c>
      <c r="M11">
        <v>0</v>
      </c>
      <c r="N11">
        <v>11027</v>
      </c>
      <c r="O11">
        <v>708</v>
      </c>
      <c r="P11">
        <v>0</v>
      </c>
      <c r="Q11">
        <v>13</v>
      </c>
    </row>
    <row r="12" spans="1:17" x14ac:dyDescent="0.25">
      <c r="A12">
        <v>141</v>
      </c>
      <c r="B12" t="s">
        <v>8</v>
      </c>
      <c r="C12">
        <v>72629</v>
      </c>
      <c r="D12">
        <v>14940</v>
      </c>
      <c r="E12">
        <v>8645.5</v>
      </c>
      <c r="F12">
        <v>7920</v>
      </c>
      <c r="G12">
        <v>0</v>
      </c>
      <c r="H12">
        <v>115360</v>
      </c>
      <c r="I12">
        <v>3490.9</v>
      </c>
      <c r="J12">
        <v>4908.8</v>
      </c>
      <c r="K12">
        <v>0</v>
      </c>
      <c r="L12">
        <v>0</v>
      </c>
      <c r="M12">
        <v>0</v>
      </c>
      <c r="N12">
        <v>6715</v>
      </c>
      <c r="O12">
        <v>225</v>
      </c>
      <c r="P12">
        <v>0</v>
      </c>
      <c r="Q12">
        <v>3</v>
      </c>
    </row>
    <row r="13" spans="1:17" x14ac:dyDescent="0.25">
      <c r="A13">
        <v>34</v>
      </c>
      <c r="B13" t="s">
        <v>9</v>
      </c>
      <c r="C13">
        <v>203990</v>
      </c>
      <c r="D13">
        <v>47390</v>
      </c>
      <c r="E13">
        <v>15031.4</v>
      </c>
      <c r="F13">
        <v>42690</v>
      </c>
      <c r="G13">
        <v>1892</v>
      </c>
      <c r="H13">
        <v>273120</v>
      </c>
      <c r="I13">
        <v>5547.52</v>
      </c>
      <c r="J13">
        <v>10184.799999999999</v>
      </c>
      <c r="K13">
        <v>0</v>
      </c>
      <c r="L13">
        <v>0</v>
      </c>
      <c r="M13">
        <v>0</v>
      </c>
      <c r="N13">
        <v>12909</v>
      </c>
      <c r="O13">
        <v>2087</v>
      </c>
      <c r="P13">
        <v>0</v>
      </c>
      <c r="Q13">
        <v>6</v>
      </c>
    </row>
    <row r="14" spans="1:17" x14ac:dyDescent="0.25">
      <c r="A14">
        <v>484</v>
      </c>
      <c r="B14" t="s">
        <v>10</v>
      </c>
      <c r="C14">
        <v>109682</v>
      </c>
      <c r="D14">
        <v>22833</v>
      </c>
      <c r="E14">
        <v>7809.7</v>
      </c>
      <c r="F14">
        <v>7535</v>
      </c>
      <c r="G14">
        <v>0</v>
      </c>
      <c r="H14">
        <v>81320</v>
      </c>
      <c r="I14">
        <v>1995.88</v>
      </c>
      <c r="J14">
        <v>5510.4</v>
      </c>
      <c r="K14">
        <v>0</v>
      </c>
      <c r="L14">
        <v>0</v>
      </c>
      <c r="M14">
        <v>0</v>
      </c>
      <c r="N14">
        <v>12640</v>
      </c>
      <c r="O14">
        <v>609</v>
      </c>
      <c r="P14">
        <v>0</v>
      </c>
      <c r="Q14">
        <v>13</v>
      </c>
    </row>
    <row r="15" spans="1:17" x14ac:dyDescent="0.25">
      <c r="A15">
        <v>1723</v>
      </c>
      <c r="B15" t="s">
        <v>11</v>
      </c>
      <c r="C15">
        <v>10083</v>
      </c>
      <c r="D15">
        <v>1924</v>
      </c>
      <c r="E15">
        <v>480.9</v>
      </c>
      <c r="F15">
        <v>130</v>
      </c>
      <c r="G15">
        <v>0</v>
      </c>
      <c r="H15">
        <v>350</v>
      </c>
      <c r="I15">
        <v>0</v>
      </c>
      <c r="J15">
        <v>0</v>
      </c>
      <c r="K15">
        <v>0</v>
      </c>
      <c r="L15">
        <v>0</v>
      </c>
      <c r="M15">
        <v>0</v>
      </c>
      <c r="N15">
        <v>9298</v>
      </c>
      <c r="O15">
        <v>54</v>
      </c>
      <c r="P15">
        <v>0</v>
      </c>
      <c r="Q15">
        <v>8</v>
      </c>
    </row>
    <row r="16" spans="1:17" x14ac:dyDescent="0.25">
      <c r="A16">
        <v>1959</v>
      </c>
      <c r="B16" t="s">
        <v>752</v>
      </c>
      <c r="C16">
        <v>54766</v>
      </c>
      <c r="D16">
        <v>12056</v>
      </c>
      <c r="E16">
        <v>3365.4</v>
      </c>
      <c r="F16">
        <v>645</v>
      </c>
      <c r="G16">
        <v>0</v>
      </c>
      <c r="H16">
        <v>4830</v>
      </c>
      <c r="I16">
        <v>97.02</v>
      </c>
      <c r="J16">
        <v>1656</v>
      </c>
      <c r="K16">
        <v>0</v>
      </c>
      <c r="L16">
        <v>0</v>
      </c>
      <c r="M16">
        <v>0</v>
      </c>
      <c r="N16">
        <v>19961</v>
      </c>
      <c r="O16">
        <v>2703</v>
      </c>
      <c r="P16">
        <v>0</v>
      </c>
      <c r="Q16">
        <v>25</v>
      </c>
    </row>
    <row r="17" spans="1:17" x14ac:dyDescent="0.25">
      <c r="A17">
        <v>60</v>
      </c>
      <c r="B17" t="s">
        <v>12</v>
      </c>
      <c r="C17">
        <v>3654</v>
      </c>
      <c r="D17">
        <v>723</v>
      </c>
      <c r="E17">
        <v>162.9</v>
      </c>
      <c r="F17">
        <v>0</v>
      </c>
      <c r="G17">
        <v>0</v>
      </c>
      <c r="H17">
        <v>240</v>
      </c>
      <c r="I17">
        <v>0</v>
      </c>
      <c r="J17">
        <v>132</v>
      </c>
      <c r="K17">
        <v>0</v>
      </c>
      <c r="L17">
        <v>0</v>
      </c>
      <c r="M17">
        <v>0</v>
      </c>
      <c r="N17">
        <v>5908</v>
      </c>
      <c r="O17">
        <v>78</v>
      </c>
      <c r="P17">
        <v>0</v>
      </c>
      <c r="Q17">
        <v>4</v>
      </c>
    </row>
    <row r="18" spans="1:17" x14ac:dyDescent="0.25">
      <c r="A18">
        <v>307</v>
      </c>
      <c r="B18" t="s">
        <v>13</v>
      </c>
      <c r="C18">
        <v>155226</v>
      </c>
      <c r="D18">
        <v>35516</v>
      </c>
      <c r="E18">
        <v>12145.2</v>
      </c>
      <c r="F18">
        <v>16010</v>
      </c>
      <c r="G18">
        <v>0</v>
      </c>
      <c r="H18">
        <v>247520</v>
      </c>
      <c r="I18">
        <v>5199.8999999999996</v>
      </c>
      <c r="J18">
        <v>12014.4</v>
      </c>
      <c r="K18">
        <v>0</v>
      </c>
      <c r="L18">
        <v>0</v>
      </c>
      <c r="M18">
        <v>0</v>
      </c>
      <c r="N18">
        <v>6253</v>
      </c>
      <c r="O18">
        <v>133</v>
      </c>
      <c r="P18">
        <v>0</v>
      </c>
      <c r="Q18">
        <v>3</v>
      </c>
    </row>
    <row r="19" spans="1:17" x14ac:dyDescent="0.25">
      <c r="A19">
        <v>362</v>
      </c>
      <c r="B19" t="s">
        <v>14</v>
      </c>
      <c r="C19">
        <v>89870</v>
      </c>
      <c r="D19">
        <v>18541</v>
      </c>
      <c r="E19">
        <v>6173</v>
      </c>
      <c r="F19">
        <v>6860</v>
      </c>
      <c r="G19">
        <v>0</v>
      </c>
      <c r="H19">
        <v>56590</v>
      </c>
      <c r="I19">
        <v>465.3</v>
      </c>
      <c r="J19">
        <v>4736</v>
      </c>
      <c r="K19">
        <v>0</v>
      </c>
      <c r="L19">
        <v>1071.9000000000001</v>
      </c>
      <c r="M19">
        <v>129.599999999999</v>
      </c>
      <c r="N19">
        <v>4124</v>
      </c>
      <c r="O19">
        <v>284</v>
      </c>
      <c r="P19">
        <v>0</v>
      </c>
      <c r="Q19">
        <v>7</v>
      </c>
    </row>
    <row r="20" spans="1:17" x14ac:dyDescent="0.25">
      <c r="A20">
        <v>363</v>
      </c>
      <c r="B20" t="s">
        <v>15</v>
      </c>
      <c r="C20">
        <v>854047</v>
      </c>
      <c r="D20">
        <v>148413</v>
      </c>
      <c r="E20">
        <v>108650.3</v>
      </c>
      <c r="F20">
        <v>206730</v>
      </c>
      <c r="G20">
        <v>35920.6</v>
      </c>
      <c r="H20">
        <v>1779440</v>
      </c>
      <c r="I20">
        <v>16274.936600000001</v>
      </c>
      <c r="J20">
        <v>31820.799999999999</v>
      </c>
      <c r="K20">
        <v>4772.7</v>
      </c>
      <c r="L20">
        <v>0</v>
      </c>
      <c r="M20">
        <v>4985.2</v>
      </c>
      <c r="N20">
        <v>16520</v>
      </c>
      <c r="O20">
        <v>3156</v>
      </c>
      <c r="P20">
        <v>1196513.2620000001</v>
      </c>
      <c r="Q20">
        <v>20</v>
      </c>
    </row>
    <row r="21" spans="1:17" x14ac:dyDescent="0.25">
      <c r="A21">
        <v>200</v>
      </c>
      <c r="B21" t="s">
        <v>16</v>
      </c>
      <c r="C21">
        <v>161156</v>
      </c>
      <c r="D21">
        <v>31873</v>
      </c>
      <c r="E21">
        <v>15028.5</v>
      </c>
      <c r="F21">
        <v>8600</v>
      </c>
      <c r="G21">
        <v>0</v>
      </c>
      <c r="H21">
        <v>251880</v>
      </c>
      <c r="I21">
        <v>5442.8</v>
      </c>
      <c r="J21">
        <v>8827.2000000000007</v>
      </c>
      <c r="K21">
        <v>0</v>
      </c>
      <c r="L21">
        <v>0</v>
      </c>
      <c r="M21">
        <v>0</v>
      </c>
      <c r="N21">
        <v>33983</v>
      </c>
      <c r="O21">
        <v>132</v>
      </c>
      <c r="P21">
        <v>0</v>
      </c>
      <c r="Q21">
        <v>24</v>
      </c>
    </row>
    <row r="22" spans="1:17" x14ac:dyDescent="0.25">
      <c r="A22">
        <v>3</v>
      </c>
      <c r="B22" t="s">
        <v>17</v>
      </c>
      <c r="C22">
        <v>11801</v>
      </c>
      <c r="D22">
        <v>2210</v>
      </c>
      <c r="E22">
        <v>1567.6</v>
      </c>
      <c r="F22">
        <v>600</v>
      </c>
      <c r="G22">
        <v>0</v>
      </c>
      <c r="H22">
        <v>7340</v>
      </c>
      <c r="I22">
        <v>524.52</v>
      </c>
      <c r="J22">
        <v>729.6</v>
      </c>
      <c r="K22">
        <v>0</v>
      </c>
      <c r="L22">
        <v>0</v>
      </c>
      <c r="M22">
        <v>0</v>
      </c>
      <c r="N22">
        <v>2376</v>
      </c>
      <c r="O22">
        <v>82</v>
      </c>
      <c r="P22">
        <v>0</v>
      </c>
      <c r="Q22">
        <v>1</v>
      </c>
    </row>
    <row r="23" spans="1:17" x14ac:dyDescent="0.25">
      <c r="A23">
        <v>202</v>
      </c>
      <c r="B23" t="s">
        <v>18</v>
      </c>
      <c r="C23">
        <v>157223</v>
      </c>
      <c r="D23">
        <v>30404</v>
      </c>
      <c r="E23">
        <v>20732.8</v>
      </c>
      <c r="F23">
        <v>19815</v>
      </c>
      <c r="G23">
        <v>0</v>
      </c>
      <c r="H23">
        <v>329860</v>
      </c>
      <c r="I23">
        <v>6867.4535999999998</v>
      </c>
      <c r="J23">
        <v>7155.2</v>
      </c>
      <c r="K23">
        <v>0</v>
      </c>
      <c r="L23">
        <v>0</v>
      </c>
      <c r="M23">
        <v>0</v>
      </c>
      <c r="N23">
        <v>9772</v>
      </c>
      <c r="O23">
        <v>382</v>
      </c>
      <c r="P23">
        <v>0</v>
      </c>
      <c r="Q23">
        <v>6</v>
      </c>
    </row>
    <row r="24" spans="1:17" x14ac:dyDescent="0.25">
      <c r="A24">
        <v>106</v>
      </c>
      <c r="B24" t="s">
        <v>19</v>
      </c>
      <c r="C24">
        <v>67708</v>
      </c>
      <c r="D24">
        <v>14195</v>
      </c>
      <c r="E24">
        <v>7168.4</v>
      </c>
      <c r="F24">
        <v>2185</v>
      </c>
      <c r="G24">
        <v>0</v>
      </c>
      <c r="H24">
        <v>105900</v>
      </c>
      <c r="I24">
        <v>2017.26</v>
      </c>
      <c r="J24">
        <v>4200</v>
      </c>
      <c r="K24">
        <v>0</v>
      </c>
      <c r="L24">
        <v>0</v>
      </c>
      <c r="M24">
        <v>250.5</v>
      </c>
      <c r="N24">
        <v>8186</v>
      </c>
      <c r="O24">
        <v>159</v>
      </c>
      <c r="P24">
        <v>0</v>
      </c>
      <c r="Q24">
        <v>3</v>
      </c>
    </row>
    <row r="25" spans="1:17" x14ac:dyDescent="0.25">
      <c r="A25">
        <v>743</v>
      </c>
      <c r="B25" t="s">
        <v>20</v>
      </c>
      <c r="C25">
        <v>16719</v>
      </c>
      <c r="D25">
        <v>3222</v>
      </c>
      <c r="E25">
        <v>1461.7</v>
      </c>
      <c r="F25">
        <v>290</v>
      </c>
      <c r="G25">
        <v>0</v>
      </c>
      <c r="H25">
        <v>8170</v>
      </c>
      <c r="I25">
        <v>0</v>
      </c>
      <c r="J25">
        <v>833.6</v>
      </c>
      <c r="K25">
        <v>0</v>
      </c>
      <c r="L25">
        <v>0</v>
      </c>
      <c r="M25">
        <v>0</v>
      </c>
      <c r="N25">
        <v>7024</v>
      </c>
      <c r="O25">
        <v>110</v>
      </c>
      <c r="P25">
        <v>0</v>
      </c>
      <c r="Q25">
        <v>2</v>
      </c>
    </row>
    <row r="26" spans="1:17" x14ac:dyDescent="0.25">
      <c r="A26">
        <v>744</v>
      </c>
      <c r="B26" t="s">
        <v>21</v>
      </c>
      <c r="C26">
        <v>6799</v>
      </c>
      <c r="D26">
        <v>1152</v>
      </c>
      <c r="E26">
        <v>564.1</v>
      </c>
      <c r="F26">
        <v>120</v>
      </c>
      <c r="G26">
        <v>0</v>
      </c>
      <c r="H26">
        <v>440</v>
      </c>
      <c r="I26">
        <v>0</v>
      </c>
      <c r="J26">
        <v>178.4</v>
      </c>
      <c r="K26">
        <v>0</v>
      </c>
      <c r="L26">
        <v>0</v>
      </c>
      <c r="M26">
        <v>0</v>
      </c>
      <c r="N26">
        <v>7610</v>
      </c>
      <c r="O26">
        <v>18</v>
      </c>
      <c r="P26">
        <v>0</v>
      </c>
      <c r="Q26">
        <v>6</v>
      </c>
    </row>
    <row r="27" spans="1:17" x14ac:dyDescent="0.25">
      <c r="A27">
        <v>308</v>
      </c>
      <c r="B27" t="s">
        <v>22</v>
      </c>
      <c r="C27">
        <v>24630</v>
      </c>
      <c r="D27">
        <v>4832</v>
      </c>
      <c r="E27">
        <v>1968.3</v>
      </c>
      <c r="F27">
        <v>1180</v>
      </c>
      <c r="G27">
        <v>0</v>
      </c>
      <c r="H27">
        <v>7880</v>
      </c>
      <c r="I27">
        <v>0</v>
      </c>
      <c r="J27">
        <v>1148</v>
      </c>
      <c r="K27">
        <v>0</v>
      </c>
      <c r="L27">
        <v>0</v>
      </c>
      <c r="M27">
        <v>99.599999999999895</v>
      </c>
      <c r="N27">
        <v>3253</v>
      </c>
      <c r="O27">
        <v>48</v>
      </c>
      <c r="P27">
        <v>0</v>
      </c>
      <c r="Q27">
        <v>5</v>
      </c>
    </row>
    <row r="28" spans="1:17" x14ac:dyDescent="0.25">
      <c r="A28">
        <v>489</v>
      </c>
      <c r="B28" t="s">
        <v>23</v>
      </c>
      <c r="C28">
        <v>48477</v>
      </c>
      <c r="D28">
        <v>11388</v>
      </c>
      <c r="E28">
        <v>1851.9</v>
      </c>
      <c r="F28">
        <v>5460</v>
      </c>
      <c r="G28">
        <v>0</v>
      </c>
      <c r="H28">
        <v>19390</v>
      </c>
      <c r="I28">
        <v>2148.16</v>
      </c>
      <c r="J28">
        <v>3401.6</v>
      </c>
      <c r="K28">
        <v>0</v>
      </c>
      <c r="L28">
        <v>0</v>
      </c>
      <c r="M28">
        <v>1085.0999999999999</v>
      </c>
      <c r="N28">
        <v>1944</v>
      </c>
      <c r="O28">
        <v>229</v>
      </c>
      <c r="P28">
        <v>0</v>
      </c>
      <c r="Q28">
        <v>4</v>
      </c>
    </row>
    <row r="29" spans="1:17" x14ac:dyDescent="0.25">
      <c r="A29">
        <v>203</v>
      </c>
      <c r="B29" t="s">
        <v>24</v>
      </c>
      <c r="C29">
        <v>57339</v>
      </c>
      <c r="D29">
        <v>14967</v>
      </c>
      <c r="E29">
        <v>2834.3</v>
      </c>
      <c r="F29">
        <v>1660</v>
      </c>
      <c r="G29">
        <v>0</v>
      </c>
      <c r="H29">
        <v>32660</v>
      </c>
      <c r="I29">
        <v>2227.56</v>
      </c>
      <c r="J29">
        <v>3932.8</v>
      </c>
      <c r="K29">
        <v>0</v>
      </c>
      <c r="L29">
        <v>0</v>
      </c>
      <c r="M29">
        <v>0</v>
      </c>
      <c r="N29">
        <v>17586</v>
      </c>
      <c r="O29">
        <v>80</v>
      </c>
      <c r="P29">
        <v>0</v>
      </c>
      <c r="Q29">
        <v>18</v>
      </c>
    </row>
    <row r="30" spans="1:17" x14ac:dyDescent="0.25">
      <c r="A30">
        <v>888</v>
      </c>
      <c r="B30" t="s">
        <v>26</v>
      </c>
      <c r="C30">
        <v>15895</v>
      </c>
      <c r="D30">
        <v>2504</v>
      </c>
      <c r="E30">
        <v>1439.1</v>
      </c>
      <c r="F30">
        <v>435</v>
      </c>
      <c r="G30">
        <v>0</v>
      </c>
      <c r="H30">
        <v>4750</v>
      </c>
      <c r="I30">
        <v>0</v>
      </c>
      <c r="J30">
        <v>0</v>
      </c>
      <c r="K30">
        <v>0</v>
      </c>
      <c r="L30">
        <v>0</v>
      </c>
      <c r="M30">
        <v>0</v>
      </c>
      <c r="N30">
        <v>2103</v>
      </c>
      <c r="O30">
        <v>0</v>
      </c>
      <c r="P30">
        <v>0</v>
      </c>
      <c r="Q30">
        <v>3</v>
      </c>
    </row>
    <row r="31" spans="1:17" x14ac:dyDescent="0.25">
      <c r="A31">
        <v>1954</v>
      </c>
      <c r="B31" t="s">
        <v>753</v>
      </c>
      <c r="C31">
        <v>35969</v>
      </c>
      <c r="D31">
        <v>5922</v>
      </c>
      <c r="E31">
        <v>3141.5</v>
      </c>
      <c r="F31">
        <v>660</v>
      </c>
      <c r="G31">
        <v>0</v>
      </c>
      <c r="H31">
        <v>4900</v>
      </c>
      <c r="I31">
        <v>0</v>
      </c>
      <c r="J31">
        <v>0</v>
      </c>
      <c r="K31">
        <v>0</v>
      </c>
      <c r="L31">
        <v>0</v>
      </c>
      <c r="M31">
        <v>0</v>
      </c>
      <c r="N31">
        <v>7831</v>
      </c>
      <c r="O31">
        <v>18</v>
      </c>
      <c r="P31">
        <v>0</v>
      </c>
      <c r="Q31">
        <v>12</v>
      </c>
    </row>
    <row r="32" spans="1:17" x14ac:dyDescent="0.25">
      <c r="A32">
        <v>370</v>
      </c>
      <c r="B32" t="s">
        <v>27</v>
      </c>
      <c r="C32">
        <v>9550</v>
      </c>
      <c r="D32">
        <v>1967</v>
      </c>
      <c r="E32">
        <v>545.70000000000005</v>
      </c>
      <c r="F32">
        <v>195</v>
      </c>
      <c r="G32">
        <v>0</v>
      </c>
      <c r="H32">
        <v>230</v>
      </c>
      <c r="I32">
        <v>0</v>
      </c>
      <c r="J32">
        <v>0</v>
      </c>
      <c r="K32">
        <v>0</v>
      </c>
      <c r="L32">
        <v>0</v>
      </c>
      <c r="M32">
        <v>0</v>
      </c>
      <c r="N32">
        <v>7059</v>
      </c>
      <c r="O32">
        <v>148</v>
      </c>
      <c r="P32">
        <v>0</v>
      </c>
      <c r="Q32">
        <v>4</v>
      </c>
    </row>
    <row r="33" spans="1:17" x14ac:dyDescent="0.25">
      <c r="A33">
        <v>889</v>
      </c>
      <c r="B33" t="s">
        <v>28</v>
      </c>
      <c r="C33">
        <v>13444</v>
      </c>
      <c r="D33">
        <v>2452</v>
      </c>
      <c r="E33">
        <v>1171</v>
      </c>
      <c r="F33">
        <v>570</v>
      </c>
      <c r="G33">
        <v>0</v>
      </c>
      <c r="H33">
        <v>9120</v>
      </c>
      <c r="I33">
        <v>0</v>
      </c>
      <c r="J33">
        <v>228.8</v>
      </c>
      <c r="K33">
        <v>0</v>
      </c>
      <c r="L33">
        <v>0</v>
      </c>
      <c r="M33">
        <v>0</v>
      </c>
      <c r="N33">
        <v>2785</v>
      </c>
      <c r="O33">
        <v>131</v>
      </c>
      <c r="P33">
        <v>0</v>
      </c>
      <c r="Q33">
        <v>1</v>
      </c>
    </row>
    <row r="34" spans="1:17" x14ac:dyDescent="0.25">
      <c r="A34">
        <v>1945</v>
      </c>
      <c r="B34" t="s">
        <v>699</v>
      </c>
      <c r="C34">
        <v>34748</v>
      </c>
      <c r="D34">
        <v>6029</v>
      </c>
      <c r="E34">
        <v>3448.2</v>
      </c>
      <c r="F34">
        <v>690</v>
      </c>
      <c r="G34">
        <v>0</v>
      </c>
      <c r="H34">
        <v>8040</v>
      </c>
      <c r="I34">
        <v>2404.92</v>
      </c>
      <c r="J34">
        <v>677.6</v>
      </c>
      <c r="K34">
        <v>0</v>
      </c>
      <c r="L34">
        <v>0</v>
      </c>
      <c r="M34">
        <v>0</v>
      </c>
      <c r="N34">
        <v>8654</v>
      </c>
      <c r="O34">
        <v>677</v>
      </c>
      <c r="P34">
        <v>0</v>
      </c>
      <c r="Q34">
        <v>12</v>
      </c>
    </row>
    <row r="35" spans="1:17" x14ac:dyDescent="0.25">
      <c r="A35">
        <v>1724</v>
      </c>
      <c r="B35" t="s">
        <v>31</v>
      </c>
      <c r="C35">
        <v>18398</v>
      </c>
      <c r="D35">
        <v>3470</v>
      </c>
      <c r="E35">
        <v>979.3</v>
      </c>
      <c r="F35">
        <v>185</v>
      </c>
      <c r="G35">
        <v>0</v>
      </c>
      <c r="H35">
        <v>3440</v>
      </c>
      <c r="I35">
        <v>0</v>
      </c>
      <c r="J35">
        <v>0</v>
      </c>
      <c r="K35">
        <v>0</v>
      </c>
      <c r="L35">
        <v>0</v>
      </c>
      <c r="M35">
        <v>0</v>
      </c>
      <c r="N35">
        <v>10105</v>
      </c>
      <c r="O35">
        <v>71</v>
      </c>
      <c r="P35">
        <v>0</v>
      </c>
      <c r="Q35">
        <v>9</v>
      </c>
    </row>
    <row r="36" spans="1:17" x14ac:dyDescent="0.25">
      <c r="A36">
        <v>893</v>
      </c>
      <c r="B36" t="s">
        <v>32</v>
      </c>
      <c r="C36">
        <v>13106</v>
      </c>
      <c r="D36">
        <v>2292</v>
      </c>
      <c r="E36">
        <v>1143.5999999999999</v>
      </c>
      <c r="F36">
        <v>160</v>
      </c>
      <c r="G36">
        <v>0</v>
      </c>
      <c r="H36">
        <v>1430</v>
      </c>
      <c r="I36">
        <v>0</v>
      </c>
      <c r="J36">
        <v>0</v>
      </c>
      <c r="K36">
        <v>0</v>
      </c>
      <c r="L36">
        <v>0</v>
      </c>
      <c r="M36">
        <v>0</v>
      </c>
      <c r="N36">
        <v>10292</v>
      </c>
      <c r="O36">
        <v>558</v>
      </c>
      <c r="P36">
        <v>0</v>
      </c>
      <c r="Q36">
        <v>11</v>
      </c>
    </row>
    <row r="37" spans="1:17" x14ac:dyDescent="0.25">
      <c r="A37">
        <v>373</v>
      </c>
      <c r="B37" t="s">
        <v>33</v>
      </c>
      <c r="C37">
        <v>29941</v>
      </c>
      <c r="D37">
        <v>4872</v>
      </c>
      <c r="E37">
        <v>2076.4</v>
      </c>
      <c r="F37">
        <v>460</v>
      </c>
      <c r="G37">
        <v>0</v>
      </c>
      <c r="H37">
        <v>7540</v>
      </c>
      <c r="I37">
        <v>480.94</v>
      </c>
      <c r="J37">
        <v>1622.4</v>
      </c>
      <c r="K37">
        <v>0</v>
      </c>
      <c r="L37">
        <v>0</v>
      </c>
      <c r="M37">
        <v>273.5</v>
      </c>
      <c r="N37">
        <v>9887</v>
      </c>
      <c r="O37">
        <v>93</v>
      </c>
      <c r="P37">
        <v>0</v>
      </c>
      <c r="Q37">
        <v>5</v>
      </c>
    </row>
    <row r="38" spans="1:17" x14ac:dyDescent="0.25">
      <c r="A38">
        <v>748</v>
      </c>
      <c r="B38" t="s">
        <v>34</v>
      </c>
      <c r="C38">
        <v>66354</v>
      </c>
      <c r="D38">
        <v>12400</v>
      </c>
      <c r="E38">
        <v>6393.1</v>
      </c>
      <c r="F38">
        <v>7835</v>
      </c>
      <c r="G38">
        <v>0</v>
      </c>
      <c r="H38">
        <v>83190</v>
      </c>
      <c r="I38">
        <v>2481.3000000000002</v>
      </c>
      <c r="J38">
        <v>4435.2</v>
      </c>
      <c r="K38">
        <v>0</v>
      </c>
      <c r="L38">
        <v>0</v>
      </c>
      <c r="M38">
        <v>0</v>
      </c>
      <c r="N38">
        <v>7989</v>
      </c>
      <c r="O38">
        <v>1324</v>
      </c>
      <c r="P38">
        <v>0</v>
      </c>
      <c r="Q38">
        <v>8</v>
      </c>
    </row>
    <row r="39" spans="1:17" x14ac:dyDescent="0.25">
      <c r="A39">
        <v>1859</v>
      </c>
      <c r="B39" t="s">
        <v>35</v>
      </c>
      <c r="C39">
        <v>44032</v>
      </c>
      <c r="D39">
        <v>8363</v>
      </c>
      <c r="E39">
        <v>3617.1</v>
      </c>
      <c r="F39">
        <v>740</v>
      </c>
      <c r="G39">
        <v>0</v>
      </c>
      <c r="H39">
        <v>19290</v>
      </c>
      <c r="I39">
        <v>2162.92</v>
      </c>
      <c r="J39">
        <v>1176</v>
      </c>
      <c r="K39">
        <v>0</v>
      </c>
      <c r="L39">
        <v>0</v>
      </c>
      <c r="M39">
        <v>0</v>
      </c>
      <c r="N39">
        <v>25806</v>
      </c>
      <c r="O39">
        <v>215</v>
      </c>
      <c r="P39">
        <v>0</v>
      </c>
      <c r="Q39">
        <v>23</v>
      </c>
    </row>
    <row r="40" spans="1:17" x14ac:dyDescent="0.25">
      <c r="A40">
        <v>1721</v>
      </c>
      <c r="B40" t="s">
        <v>36</v>
      </c>
      <c r="C40">
        <v>30550</v>
      </c>
      <c r="D40">
        <v>6319</v>
      </c>
      <c r="E40">
        <v>1885.8</v>
      </c>
      <c r="F40">
        <v>465</v>
      </c>
      <c r="G40">
        <v>0</v>
      </c>
      <c r="H40">
        <v>6240</v>
      </c>
      <c r="I40">
        <v>0</v>
      </c>
      <c r="J40">
        <v>908.8</v>
      </c>
      <c r="K40">
        <v>0</v>
      </c>
      <c r="L40">
        <v>0</v>
      </c>
      <c r="M40">
        <v>95.399999999999906</v>
      </c>
      <c r="N40">
        <v>8971</v>
      </c>
      <c r="O40">
        <v>70</v>
      </c>
      <c r="P40">
        <v>0</v>
      </c>
      <c r="Q40">
        <v>8</v>
      </c>
    </row>
    <row r="41" spans="1:17" x14ac:dyDescent="0.25">
      <c r="A41">
        <v>753</v>
      </c>
      <c r="B41" t="s">
        <v>38</v>
      </c>
      <c r="C41">
        <v>29497</v>
      </c>
      <c r="D41">
        <v>5989</v>
      </c>
      <c r="E41">
        <v>1758.3</v>
      </c>
      <c r="F41">
        <v>1210</v>
      </c>
      <c r="G41">
        <v>0</v>
      </c>
      <c r="H41">
        <v>18220</v>
      </c>
      <c r="I41">
        <v>0</v>
      </c>
      <c r="J41">
        <v>1691.2</v>
      </c>
      <c r="K41">
        <v>0</v>
      </c>
      <c r="L41">
        <v>0</v>
      </c>
      <c r="M41">
        <v>78.999999999999801</v>
      </c>
      <c r="N41">
        <v>3430</v>
      </c>
      <c r="O41">
        <v>80</v>
      </c>
      <c r="P41">
        <v>0</v>
      </c>
      <c r="Q41">
        <v>2</v>
      </c>
    </row>
    <row r="42" spans="1:17" x14ac:dyDescent="0.25">
      <c r="A42">
        <v>209</v>
      </c>
      <c r="B42" t="s">
        <v>39</v>
      </c>
      <c r="C42">
        <v>25798</v>
      </c>
      <c r="D42">
        <v>4991</v>
      </c>
      <c r="E42">
        <v>1782.5</v>
      </c>
      <c r="F42">
        <v>690</v>
      </c>
      <c r="G42">
        <v>0</v>
      </c>
      <c r="H42">
        <v>9760</v>
      </c>
      <c r="I42">
        <v>142.56</v>
      </c>
      <c r="J42">
        <v>0</v>
      </c>
      <c r="K42">
        <v>0</v>
      </c>
      <c r="L42">
        <v>0</v>
      </c>
      <c r="M42">
        <v>0</v>
      </c>
      <c r="N42">
        <v>4351</v>
      </c>
      <c r="O42">
        <v>358</v>
      </c>
      <c r="P42">
        <v>0</v>
      </c>
      <c r="Q42">
        <v>7</v>
      </c>
    </row>
    <row r="43" spans="1:17" x14ac:dyDescent="0.25">
      <c r="A43">
        <v>375</v>
      </c>
      <c r="B43" t="s">
        <v>40</v>
      </c>
      <c r="C43">
        <v>41077</v>
      </c>
      <c r="D43">
        <v>8119</v>
      </c>
      <c r="E43">
        <v>4355.8</v>
      </c>
      <c r="F43">
        <v>3640</v>
      </c>
      <c r="G43">
        <v>0</v>
      </c>
      <c r="H43">
        <v>21020</v>
      </c>
      <c r="I43">
        <v>543.6</v>
      </c>
      <c r="J43">
        <v>1250.4000000000001</v>
      </c>
      <c r="K43">
        <v>0</v>
      </c>
      <c r="L43">
        <v>0</v>
      </c>
      <c r="M43">
        <v>72.499999999999801</v>
      </c>
      <c r="N43">
        <v>1837</v>
      </c>
      <c r="O43">
        <v>52</v>
      </c>
      <c r="P43">
        <v>0</v>
      </c>
      <c r="Q43">
        <v>3</v>
      </c>
    </row>
    <row r="44" spans="1:17" x14ac:dyDescent="0.25">
      <c r="A44">
        <v>1728</v>
      </c>
      <c r="B44" t="s">
        <v>42</v>
      </c>
      <c r="C44">
        <v>20144</v>
      </c>
      <c r="D44">
        <v>3937</v>
      </c>
      <c r="E44">
        <v>1330.1</v>
      </c>
      <c r="F44">
        <v>240</v>
      </c>
      <c r="G44">
        <v>0</v>
      </c>
      <c r="H44">
        <v>4730</v>
      </c>
      <c r="I44">
        <v>702.9</v>
      </c>
      <c r="J44">
        <v>1700.8</v>
      </c>
      <c r="K44">
        <v>0</v>
      </c>
      <c r="L44">
        <v>0</v>
      </c>
      <c r="M44">
        <v>0</v>
      </c>
      <c r="N44">
        <v>7531</v>
      </c>
      <c r="O44">
        <v>32</v>
      </c>
      <c r="P44">
        <v>0</v>
      </c>
      <c r="Q44">
        <v>9</v>
      </c>
    </row>
    <row r="45" spans="1:17" x14ac:dyDescent="0.25">
      <c r="A45">
        <v>376</v>
      </c>
      <c r="B45" t="s">
        <v>43</v>
      </c>
      <c r="C45">
        <v>10795</v>
      </c>
      <c r="D45">
        <v>2290</v>
      </c>
      <c r="E45">
        <v>522.79999999999995</v>
      </c>
      <c r="F45">
        <v>480</v>
      </c>
      <c r="G45">
        <v>0</v>
      </c>
      <c r="H45">
        <v>510</v>
      </c>
      <c r="I45">
        <v>0</v>
      </c>
      <c r="J45">
        <v>0</v>
      </c>
      <c r="K45">
        <v>0</v>
      </c>
      <c r="L45">
        <v>242.9</v>
      </c>
      <c r="M45">
        <v>0</v>
      </c>
      <c r="N45">
        <v>1109</v>
      </c>
      <c r="O45">
        <v>447</v>
      </c>
      <c r="P45">
        <v>0</v>
      </c>
      <c r="Q45">
        <v>3</v>
      </c>
    </row>
    <row r="46" spans="1:17" x14ac:dyDescent="0.25">
      <c r="A46">
        <v>377</v>
      </c>
      <c r="B46" t="s">
        <v>44</v>
      </c>
      <c r="C46">
        <v>23208</v>
      </c>
      <c r="D46">
        <v>5230</v>
      </c>
      <c r="E46">
        <v>910.9</v>
      </c>
      <c r="F46">
        <v>500</v>
      </c>
      <c r="G46">
        <v>0</v>
      </c>
      <c r="H46">
        <v>1010</v>
      </c>
      <c r="I46">
        <v>0</v>
      </c>
      <c r="J46">
        <v>1263.2</v>
      </c>
      <c r="K46">
        <v>0</v>
      </c>
      <c r="L46">
        <v>0</v>
      </c>
      <c r="M46">
        <v>297.5</v>
      </c>
      <c r="N46">
        <v>3984</v>
      </c>
      <c r="O46">
        <v>79</v>
      </c>
      <c r="P46">
        <v>0</v>
      </c>
      <c r="Q46">
        <v>5</v>
      </c>
    </row>
    <row r="47" spans="1:17" x14ac:dyDescent="0.25">
      <c r="A47">
        <v>1901</v>
      </c>
      <c r="B47" t="s">
        <v>531</v>
      </c>
      <c r="C47">
        <v>33948</v>
      </c>
      <c r="D47">
        <v>7515</v>
      </c>
      <c r="E47">
        <v>1735.1</v>
      </c>
      <c r="F47">
        <v>1415</v>
      </c>
      <c r="G47">
        <v>0</v>
      </c>
      <c r="H47">
        <v>4060</v>
      </c>
      <c r="I47">
        <v>0</v>
      </c>
      <c r="J47">
        <v>0</v>
      </c>
      <c r="K47">
        <v>0</v>
      </c>
      <c r="L47">
        <v>0</v>
      </c>
      <c r="M47">
        <v>0</v>
      </c>
      <c r="N47">
        <v>7566</v>
      </c>
      <c r="O47">
        <v>1298</v>
      </c>
      <c r="P47">
        <v>0</v>
      </c>
      <c r="Q47">
        <v>18</v>
      </c>
    </row>
    <row r="48" spans="1:17" x14ac:dyDescent="0.25">
      <c r="A48">
        <v>755</v>
      </c>
      <c r="B48" t="s">
        <v>46</v>
      </c>
      <c r="C48">
        <v>10502</v>
      </c>
      <c r="D48">
        <v>2214</v>
      </c>
      <c r="E48">
        <v>608</v>
      </c>
      <c r="F48">
        <v>130</v>
      </c>
      <c r="G48">
        <v>0</v>
      </c>
      <c r="H48">
        <v>2040</v>
      </c>
      <c r="I48">
        <v>0</v>
      </c>
      <c r="J48">
        <v>0</v>
      </c>
      <c r="K48">
        <v>0</v>
      </c>
      <c r="L48">
        <v>0</v>
      </c>
      <c r="M48">
        <v>0</v>
      </c>
      <c r="N48">
        <v>3451</v>
      </c>
      <c r="O48">
        <v>1</v>
      </c>
      <c r="P48">
        <v>0</v>
      </c>
      <c r="Q48">
        <v>6</v>
      </c>
    </row>
    <row r="49" spans="1:17" x14ac:dyDescent="0.25">
      <c r="A49">
        <v>1681</v>
      </c>
      <c r="B49" t="s">
        <v>47</v>
      </c>
      <c r="C49">
        <v>25351</v>
      </c>
      <c r="D49">
        <v>4481</v>
      </c>
      <c r="E49">
        <v>2224.8000000000002</v>
      </c>
      <c r="F49">
        <v>285</v>
      </c>
      <c r="G49">
        <v>0</v>
      </c>
      <c r="H49">
        <v>3590</v>
      </c>
      <c r="I49">
        <v>0</v>
      </c>
      <c r="J49">
        <v>139.19999999999999</v>
      </c>
      <c r="K49">
        <v>0</v>
      </c>
      <c r="L49">
        <v>0</v>
      </c>
      <c r="M49">
        <v>0</v>
      </c>
      <c r="N49">
        <v>27489</v>
      </c>
      <c r="O49">
        <v>300</v>
      </c>
      <c r="P49">
        <v>0</v>
      </c>
      <c r="Q49">
        <v>36</v>
      </c>
    </row>
    <row r="50" spans="1:17" x14ac:dyDescent="0.25">
      <c r="A50">
        <v>147</v>
      </c>
      <c r="B50" t="s">
        <v>48</v>
      </c>
      <c r="C50">
        <v>23124</v>
      </c>
      <c r="D50">
        <v>4955</v>
      </c>
      <c r="E50">
        <v>1647.8</v>
      </c>
      <c r="F50">
        <v>605</v>
      </c>
      <c r="G50">
        <v>0</v>
      </c>
      <c r="H50">
        <v>13790</v>
      </c>
      <c r="I50">
        <v>0</v>
      </c>
      <c r="J50">
        <v>292.8</v>
      </c>
      <c r="K50">
        <v>0</v>
      </c>
      <c r="L50">
        <v>0</v>
      </c>
      <c r="M50">
        <v>0</v>
      </c>
      <c r="N50">
        <v>2597</v>
      </c>
      <c r="O50">
        <v>19</v>
      </c>
      <c r="P50">
        <v>0</v>
      </c>
      <c r="Q50">
        <v>3</v>
      </c>
    </row>
    <row r="51" spans="1:17" x14ac:dyDescent="0.25">
      <c r="A51">
        <v>654</v>
      </c>
      <c r="B51" t="s">
        <v>49</v>
      </c>
      <c r="C51">
        <v>22716</v>
      </c>
      <c r="D51">
        <v>4859</v>
      </c>
      <c r="E51">
        <v>1636.8</v>
      </c>
      <c r="F51">
        <v>350</v>
      </c>
      <c r="G51">
        <v>0</v>
      </c>
      <c r="H51">
        <v>5300</v>
      </c>
      <c r="I51">
        <v>0</v>
      </c>
      <c r="J51">
        <v>0</v>
      </c>
      <c r="K51">
        <v>0</v>
      </c>
      <c r="L51">
        <v>0</v>
      </c>
      <c r="M51">
        <v>0</v>
      </c>
      <c r="N51">
        <v>14140</v>
      </c>
      <c r="O51">
        <v>279</v>
      </c>
      <c r="P51">
        <v>0</v>
      </c>
      <c r="Q51">
        <v>18</v>
      </c>
    </row>
    <row r="52" spans="1:17" x14ac:dyDescent="0.25">
      <c r="A52">
        <v>756</v>
      </c>
      <c r="B52" t="s">
        <v>51</v>
      </c>
      <c r="C52">
        <v>28853</v>
      </c>
      <c r="D52">
        <v>5289</v>
      </c>
      <c r="E52">
        <v>2168.6999999999998</v>
      </c>
      <c r="F52">
        <v>810</v>
      </c>
      <c r="G52">
        <v>0</v>
      </c>
      <c r="H52">
        <v>11400</v>
      </c>
      <c r="I52">
        <v>473.16</v>
      </c>
      <c r="J52">
        <v>2146.4</v>
      </c>
      <c r="K52">
        <v>0</v>
      </c>
      <c r="L52">
        <v>0</v>
      </c>
      <c r="M52">
        <v>307</v>
      </c>
      <c r="N52">
        <v>11135</v>
      </c>
      <c r="O52">
        <v>249</v>
      </c>
      <c r="P52">
        <v>0</v>
      </c>
      <c r="Q52">
        <v>12</v>
      </c>
    </row>
    <row r="53" spans="1:17" x14ac:dyDescent="0.25">
      <c r="A53">
        <v>757</v>
      </c>
      <c r="B53" t="s">
        <v>52</v>
      </c>
      <c r="C53">
        <v>30672</v>
      </c>
      <c r="D53">
        <v>6087</v>
      </c>
      <c r="E53">
        <v>2505</v>
      </c>
      <c r="F53">
        <v>1470</v>
      </c>
      <c r="G53">
        <v>0</v>
      </c>
      <c r="H53">
        <v>18220</v>
      </c>
      <c r="I53">
        <v>1082.6600000000001</v>
      </c>
      <c r="J53">
        <v>1653.6</v>
      </c>
      <c r="K53">
        <v>0</v>
      </c>
      <c r="L53">
        <v>0</v>
      </c>
      <c r="M53">
        <v>0</v>
      </c>
      <c r="N53">
        <v>6365</v>
      </c>
      <c r="O53">
        <v>120</v>
      </c>
      <c r="P53">
        <v>0</v>
      </c>
      <c r="Q53">
        <v>4</v>
      </c>
    </row>
    <row r="54" spans="1:17" x14ac:dyDescent="0.25">
      <c r="A54">
        <v>758</v>
      </c>
      <c r="B54" t="s">
        <v>53</v>
      </c>
      <c r="C54">
        <v>183448</v>
      </c>
      <c r="D54">
        <v>35277</v>
      </c>
      <c r="E54">
        <v>17231.2</v>
      </c>
      <c r="F54">
        <v>14680</v>
      </c>
      <c r="G54">
        <v>0</v>
      </c>
      <c r="H54">
        <v>290820</v>
      </c>
      <c r="I54">
        <v>7040.1958000000004</v>
      </c>
      <c r="J54">
        <v>9342.4</v>
      </c>
      <c r="K54">
        <v>0</v>
      </c>
      <c r="L54">
        <v>0</v>
      </c>
      <c r="M54">
        <v>243.49999999999801</v>
      </c>
      <c r="N54">
        <v>12559</v>
      </c>
      <c r="O54">
        <v>309</v>
      </c>
      <c r="P54">
        <v>0</v>
      </c>
      <c r="Q54">
        <v>5</v>
      </c>
    </row>
    <row r="55" spans="1:17" x14ac:dyDescent="0.25">
      <c r="A55">
        <v>501</v>
      </c>
      <c r="B55" t="s">
        <v>54</v>
      </c>
      <c r="C55">
        <v>17040</v>
      </c>
      <c r="D55">
        <v>3026</v>
      </c>
      <c r="E55">
        <v>972.2</v>
      </c>
      <c r="F55">
        <v>475</v>
      </c>
      <c r="G55">
        <v>0</v>
      </c>
      <c r="H55">
        <v>2100</v>
      </c>
      <c r="I55">
        <v>746.14</v>
      </c>
      <c r="J55">
        <v>1224.8</v>
      </c>
      <c r="K55">
        <v>0</v>
      </c>
      <c r="L55">
        <v>0</v>
      </c>
      <c r="M55">
        <v>0</v>
      </c>
      <c r="N55">
        <v>2756</v>
      </c>
      <c r="O55">
        <v>359</v>
      </c>
      <c r="P55">
        <v>0</v>
      </c>
      <c r="Q55">
        <v>4</v>
      </c>
    </row>
    <row r="56" spans="1:17" x14ac:dyDescent="0.25">
      <c r="A56">
        <v>1876</v>
      </c>
      <c r="B56" t="s">
        <v>55</v>
      </c>
      <c r="C56">
        <v>36352</v>
      </c>
      <c r="D56">
        <v>6716</v>
      </c>
      <c r="E56">
        <v>2668</v>
      </c>
      <c r="F56">
        <v>425</v>
      </c>
      <c r="G56">
        <v>0</v>
      </c>
      <c r="H56">
        <v>7040</v>
      </c>
      <c r="I56">
        <v>0</v>
      </c>
      <c r="J56">
        <v>301.60000000000002</v>
      </c>
      <c r="K56">
        <v>0</v>
      </c>
      <c r="L56">
        <v>0</v>
      </c>
      <c r="M56">
        <v>0</v>
      </c>
      <c r="N56">
        <v>28350</v>
      </c>
      <c r="O56">
        <v>292</v>
      </c>
      <c r="P56">
        <v>0</v>
      </c>
      <c r="Q56">
        <v>24</v>
      </c>
    </row>
    <row r="57" spans="1:17" x14ac:dyDescent="0.25">
      <c r="A57">
        <v>213</v>
      </c>
      <c r="B57" t="s">
        <v>56</v>
      </c>
      <c r="C57">
        <v>20771</v>
      </c>
      <c r="D57">
        <v>3687</v>
      </c>
      <c r="E57">
        <v>1517.1</v>
      </c>
      <c r="F57">
        <v>895</v>
      </c>
      <c r="G57">
        <v>0</v>
      </c>
      <c r="H57">
        <v>5540</v>
      </c>
      <c r="I57">
        <v>262.95999999999998</v>
      </c>
      <c r="J57">
        <v>0</v>
      </c>
      <c r="K57">
        <v>0</v>
      </c>
      <c r="L57">
        <v>0</v>
      </c>
      <c r="M57">
        <v>0</v>
      </c>
      <c r="N57">
        <v>8363</v>
      </c>
      <c r="O57">
        <v>138</v>
      </c>
      <c r="P57">
        <v>0</v>
      </c>
      <c r="Q57">
        <v>7</v>
      </c>
    </row>
    <row r="58" spans="1:17" x14ac:dyDescent="0.25">
      <c r="A58">
        <v>899</v>
      </c>
      <c r="B58" t="s">
        <v>57</v>
      </c>
      <c r="C58">
        <v>28241</v>
      </c>
      <c r="D58">
        <v>4570</v>
      </c>
      <c r="E58">
        <v>3961.7</v>
      </c>
      <c r="F58">
        <v>905</v>
      </c>
      <c r="G58">
        <v>0</v>
      </c>
      <c r="H58">
        <v>24700</v>
      </c>
      <c r="I58">
        <v>217.8</v>
      </c>
      <c r="J58">
        <v>135.19999999999999</v>
      </c>
      <c r="K58">
        <v>0</v>
      </c>
      <c r="L58">
        <v>0</v>
      </c>
      <c r="M58">
        <v>0</v>
      </c>
      <c r="N58">
        <v>1725</v>
      </c>
      <c r="O58">
        <v>9</v>
      </c>
      <c r="P58">
        <v>0</v>
      </c>
      <c r="Q58">
        <v>1</v>
      </c>
    </row>
    <row r="59" spans="1:17" x14ac:dyDescent="0.25">
      <c r="A59">
        <v>312</v>
      </c>
      <c r="B59" t="s">
        <v>58</v>
      </c>
      <c r="C59">
        <v>15214</v>
      </c>
      <c r="D59">
        <v>3339</v>
      </c>
      <c r="E59">
        <v>592.79999999999995</v>
      </c>
      <c r="F59">
        <v>385</v>
      </c>
      <c r="G59">
        <v>0</v>
      </c>
      <c r="H59">
        <v>660</v>
      </c>
      <c r="I59">
        <v>51.9</v>
      </c>
      <c r="J59">
        <v>0</v>
      </c>
      <c r="K59">
        <v>0</v>
      </c>
      <c r="L59">
        <v>0</v>
      </c>
      <c r="M59">
        <v>0</v>
      </c>
      <c r="N59">
        <v>3689</v>
      </c>
      <c r="O59">
        <v>68</v>
      </c>
      <c r="P59">
        <v>0</v>
      </c>
      <c r="Q59">
        <v>3</v>
      </c>
    </row>
    <row r="60" spans="1:17" x14ac:dyDescent="0.25">
      <c r="A60">
        <v>313</v>
      </c>
      <c r="B60" t="s">
        <v>59</v>
      </c>
      <c r="C60">
        <v>21266</v>
      </c>
      <c r="D60">
        <v>5047</v>
      </c>
      <c r="E60">
        <v>1125.9000000000001</v>
      </c>
      <c r="F60">
        <v>685</v>
      </c>
      <c r="G60">
        <v>0</v>
      </c>
      <c r="H60">
        <v>6150</v>
      </c>
      <c r="I60">
        <v>0</v>
      </c>
      <c r="J60">
        <v>306.39999999999998</v>
      </c>
      <c r="K60">
        <v>0</v>
      </c>
      <c r="L60">
        <v>0</v>
      </c>
      <c r="M60">
        <v>40.9</v>
      </c>
      <c r="N60">
        <v>3040</v>
      </c>
      <c r="O60">
        <v>442</v>
      </c>
      <c r="P60">
        <v>0</v>
      </c>
      <c r="Q60">
        <v>2</v>
      </c>
    </row>
    <row r="61" spans="1:17" x14ac:dyDescent="0.25">
      <c r="A61">
        <v>214</v>
      </c>
      <c r="B61" t="s">
        <v>60</v>
      </c>
      <c r="C61">
        <v>26365</v>
      </c>
      <c r="D61">
        <v>5297</v>
      </c>
      <c r="E61">
        <v>1572.3</v>
      </c>
      <c r="F61">
        <v>360</v>
      </c>
      <c r="G61">
        <v>0</v>
      </c>
      <c r="H61">
        <v>1000</v>
      </c>
      <c r="I61">
        <v>0</v>
      </c>
      <c r="J61">
        <v>0</v>
      </c>
      <c r="K61">
        <v>0</v>
      </c>
      <c r="L61">
        <v>0</v>
      </c>
      <c r="M61">
        <v>0</v>
      </c>
      <c r="N61">
        <v>13382</v>
      </c>
      <c r="O61">
        <v>910</v>
      </c>
      <c r="P61">
        <v>0</v>
      </c>
      <c r="Q61">
        <v>22</v>
      </c>
    </row>
    <row r="62" spans="1:17" x14ac:dyDescent="0.25">
      <c r="A62">
        <v>502</v>
      </c>
      <c r="B62" t="s">
        <v>62</v>
      </c>
      <c r="C62">
        <v>66854</v>
      </c>
      <c r="D62">
        <v>13351</v>
      </c>
      <c r="E62">
        <v>6893.1</v>
      </c>
      <c r="F62">
        <v>9900</v>
      </c>
      <c r="G62">
        <v>0</v>
      </c>
      <c r="H62">
        <v>34450</v>
      </c>
      <c r="I62">
        <v>1725.32</v>
      </c>
      <c r="J62">
        <v>2274.4</v>
      </c>
      <c r="K62">
        <v>0</v>
      </c>
      <c r="L62">
        <v>0</v>
      </c>
      <c r="M62">
        <v>0</v>
      </c>
      <c r="N62">
        <v>1422</v>
      </c>
      <c r="O62">
        <v>118</v>
      </c>
      <c r="P62">
        <v>0</v>
      </c>
      <c r="Q62">
        <v>1</v>
      </c>
    </row>
    <row r="63" spans="1:17" x14ac:dyDescent="0.25">
      <c r="A63">
        <v>383</v>
      </c>
      <c r="B63" t="s">
        <v>63</v>
      </c>
      <c r="C63">
        <v>35608</v>
      </c>
      <c r="D63">
        <v>6696</v>
      </c>
      <c r="E63">
        <v>2030.1</v>
      </c>
      <c r="F63">
        <v>655</v>
      </c>
      <c r="G63">
        <v>0</v>
      </c>
      <c r="H63">
        <v>8570</v>
      </c>
      <c r="I63">
        <v>0</v>
      </c>
      <c r="J63">
        <v>2955.2</v>
      </c>
      <c r="K63">
        <v>0</v>
      </c>
      <c r="L63">
        <v>0</v>
      </c>
      <c r="M63">
        <v>0</v>
      </c>
      <c r="N63">
        <v>4956</v>
      </c>
      <c r="O63">
        <v>566</v>
      </c>
      <c r="P63">
        <v>0</v>
      </c>
      <c r="Q63">
        <v>7</v>
      </c>
    </row>
    <row r="64" spans="1:17" x14ac:dyDescent="0.25">
      <c r="A64">
        <v>109</v>
      </c>
      <c r="B64" t="s">
        <v>64</v>
      </c>
      <c r="C64">
        <v>35299</v>
      </c>
      <c r="D64">
        <v>6802</v>
      </c>
      <c r="E64">
        <v>3355.5</v>
      </c>
      <c r="F64">
        <v>690</v>
      </c>
      <c r="G64">
        <v>0</v>
      </c>
      <c r="H64">
        <v>18320</v>
      </c>
      <c r="I64">
        <v>124.74</v>
      </c>
      <c r="J64">
        <v>1228.8</v>
      </c>
      <c r="K64">
        <v>0</v>
      </c>
      <c r="L64">
        <v>0</v>
      </c>
      <c r="M64">
        <v>0</v>
      </c>
      <c r="N64">
        <v>29615</v>
      </c>
      <c r="O64">
        <v>354</v>
      </c>
      <c r="P64">
        <v>0</v>
      </c>
      <c r="Q64">
        <v>27</v>
      </c>
    </row>
    <row r="65" spans="1:17" x14ac:dyDescent="0.25">
      <c r="A65">
        <v>1706</v>
      </c>
      <c r="B65" t="s">
        <v>65</v>
      </c>
      <c r="C65">
        <v>20336</v>
      </c>
      <c r="D65">
        <v>3668</v>
      </c>
      <c r="E65">
        <v>1571</v>
      </c>
      <c r="F65">
        <v>395</v>
      </c>
      <c r="G65">
        <v>0</v>
      </c>
      <c r="H65">
        <v>5370</v>
      </c>
      <c r="I65">
        <v>0</v>
      </c>
      <c r="J65">
        <v>261.60000000000002</v>
      </c>
      <c r="K65">
        <v>0</v>
      </c>
      <c r="L65">
        <v>0</v>
      </c>
      <c r="M65">
        <v>54.2</v>
      </c>
      <c r="N65">
        <v>7652</v>
      </c>
      <c r="O65">
        <v>153</v>
      </c>
      <c r="P65">
        <v>0</v>
      </c>
      <c r="Q65">
        <v>10</v>
      </c>
    </row>
    <row r="66" spans="1:17" x14ac:dyDescent="0.25">
      <c r="A66">
        <v>1684</v>
      </c>
      <c r="B66" t="s">
        <v>67</v>
      </c>
      <c r="C66">
        <v>24911</v>
      </c>
      <c r="D66">
        <v>4744</v>
      </c>
      <c r="E66">
        <v>2160.1</v>
      </c>
      <c r="F66">
        <v>1815</v>
      </c>
      <c r="G66">
        <v>0</v>
      </c>
      <c r="H66">
        <v>14220</v>
      </c>
      <c r="I66">
        <v>203.94</v>
      </c>
      <c r="J66">
        <v>726.4</v>
      </c>
      <c r="K66">
        <v>0</v>
      </c>
      <c r="L66">
        <v>0</v>
      </c>
      <c r="M66">
        <v>0</v>
      </c>
      <c r="N66">
        <v>5120</v>
      </c>
      <c r="O66">
        <v>587</v>
      </c>
      <c r="P66">
        <v>0</v>
      </c>
      <c r="Q66">
        <v>6</v>
      </c>
    </row>
    <row r="67" spans="1:17" x14ac:dyDescent="0.25">
      <c r="A67">
        <v>216</v>
      </c>
      <c r="B67" t="s">
        <v>68</v>
      </c>
      <c r="C67">
        <v>28195</v>
      </c>
      <c r="D67">
        <v>6039</v>
      </c>
      <c r="E67">
        <v>2059.6999999999998</v>
      </c>
      <c r="F67">
        <v>3170</v>
      </c>
      <c r="G67">
        <v>0</v>
      </c>
      <c r="H67">
        <v>15180</v>
      </c>
      <c r="I67">
        <v>441.54</v>
      </c>
      <c r="J67">
        <v>3524.8</v>
      </c>
      <c r="K67">
        <v>0</v>
      </c>
      <c r="L67">
        <v>0</v>
      </c>
      <c r="M67">
        <v>0</v>
      </c>
      <c r="N67">
        <v>2931</v>
      </c>
      <c r="O67">
        <v>184</v>
      </c>
      <c r="P67">
        <v>0</v>
      </c>
      <c r="Q67">
        <v>1</v>
      </c>
    </row>
    <row r="68" spans="1:17" x14ac:dyDescent="0.25">
      <c r="A68">
        <v>148</v>
      </c>
      <c r="B68" t="s">
        <v>69</v>
      </c>
      <c r="C68">
        <v>28242</v>
      </c>
      <c r="D68">
        <v>6192</v>
      </c>
      <c r="E68">
        <v>1654.7</v>
      </c>
      <c r="F68">
        <v>270</v>
      </c>
      <c r="G68">
        <v>0</v>
      </c>
      <c r="H68">
        <v>11430</v>
      </c>
      <c r="I68">
        <v>0</v>
      </c>
      <c r="J68">
        <v>187.2</v>
      </c>
      <c r="K68">
        <v>0</v>
      </c>
      <c r="L68">
        <v>0</v>
      </c>
      <c r="M68">
        <v>31.6</v>
      </c>
      <c r="N68">
        <v>16500</v>
      </c>
      <c r="O68">
        <v>151</v>
      </c>
      <c r="P68">
        <v>0</v>
      </c>
      <c r="Q68">
        <v>9</v>
      </c>
    </row>
    <row r="69" spans="1:17" x14ac:dyDescent="0.25">
      <c r="A69">
        <v>1891</v>
      </c>
      <c r="B69" t="s">
        <v>402</v>
      </c>
      <c r="C69">
        <v>18904</v>
      </c>
      <c r="D69">
        <v>3953</v>
      </c>
      <c r="E69">
        <v>1978</v>
      </c>
      <c r="F69">
        <v>195</v>
      </c>
      <c r="G69">
        <v>0</v>
      </c>
      <c r="H69">
        <v>5860</v>
      </c>
      <c r="I69">
        <v>736.98</v>
      </c>
      <c r="J69">
        <v>230.4</v>
      </c>
      <c r="K69">
        <v>0</v>
      </c>
      <c r="L69">
        <v>0</v>
      </c>
      <c r="M69">
        <v>0</v>
      </c>
      <c r="N69">
        <v>8456</v>
      </c>
      <c r="O69">
        <v>297</v>
      </c>
      <c r="P69">
        <v>0</v>
      </c>
      <c r="Q69">
        <v>9</v>
      </c>
    </row>
    <row r="70" spans="1:17" x14ac:dyDescent="0.25">
      <c r="A70">
        <v>310</v>
      </c>
      <c r="B70" t="s">
        <v>70</v>
      </c>
      <c r="C70">
        <v>42846</v>
      </c>
      <c r="D70">
        <v>8995</v>
      </c>
      <c r="E70">
        <v>2949</v>
      </c>
      <c r="F70">
        <v>2015</v>
      </c>
      <c r="G70">
        <v>0</v>
      </c>
      <c r="H70">
        <v>12320</v>
      </c>
      <c r="I70">
        <v>1031.08</v>
      </c>
      <c r="J70">
        <v>1976</v>
      </c>
      <c r="K70">
        <v>0</v>
      </c>
      <c r="L70">
        <v>0</v>
      </c>
      <c r="M70">
        <v>157.80000000000001</v>
      </c>
      <c r="N70">
        <v>6619</v>
      </c>
      <c r="O70">
        <v>94</v>
      </c>
      <c r="P70">
        <v>0</v>
      </c>
      <c r="Q70">
        <v>10</v>
      </c>
    </row>
    <row r="71" spans="1:17" x14ac:dyDescent="0.25">
      <c r="A71">
        <v>1940</v>
      </c>
      <c r="B71" t="s">
        <v>698</v>
      </c>
      <c r="C71">
        <v>51742</v>
      </c>
      <c r="D71">
        <v>10739</v>
      </c>
      <c r="E71">
        <v>4182.2</v>
      </c>
      <c r="F71">
        <v>1065</v>
      </c>
      <c r="G71">
        <v>0</v>
      </c>
      <c r="H71">
        <v>27830</v>
      </c>
      <c r="I71">
        <v>0</v>
      </c>
      <c r="J71">
        <v>1099.2</v>
      </c>
      <c r="K71">
        <v>0</v>
      </c>
      <c r="L71">
        <v>0</v>
      </c>
      <c r="M71">
        <v>0</v>
      </c>
      <c r="N71">
        <v>35120</v>
      </c>
      <c r="O71">
        <v>6696</v>
      </c>
      <c r="P71">
        <v>0</v>
      </c>
      <c r="Q71">
        <v>43</v>
      </c>
    </row>
    <row r="72" spans="1:17" x14ac:dyDescent="0.25">
      <c r="A72">
        <v>736</v>
      </c>
      <c r="B72" t="s">
        <v>72</v>
      </c>
      <c r="C72">
        <v>43620</v>
      </c>
      <c r="D72">
        <v>8718</v>
      </c>
      <c r="E72">
        <v>2451.1</v>
      </c>
      <c r="F72">
        <v>1905</v>
      </c>
      <c r="G72">
        <v>0</v>
      </c>
      <c r="H72">
        <v>5270</v>
      </c>
      <c r="I72">
        <v>0</v>
      </c>
      <c r="J72">
        <v>1308</v>
      </c>
      <c r="K72">
        <v>0</v>
      </c>
      <c r="L72">
        <v>0</v>
      </c>
      <c r="M72">
        <v>0</v>
      </c>
      <c r="N72">
        <v>9967</v>
      </c>
      <c r="O72">
        <v>1731</v>
      </c>
      <c r="P72">
        <v>0</v>
      </c>
      <c r="Q72">
        <v>23</v>
      </c>
    </row>
    <row r="73" spans="1:17" x14ac:dyDescent="0.25">
      <c r="A73">
        <v>1690</v>
      </c>
      <c r="B73" t="s">
        <v>73</v>
      </c>
      <c r="C73">
        <v>23917</v>
      </c>
      <c r="D73">
        <v>4676</v>
      </c>
      <c r="E73">
        <v>1666.1</v>
      </c>
      <c r="F73">
        <v>240</v>
      </c>
      <c r="G73">
        <v>0</v>
      </c>
      <c r="H73">
        <v>4910</v>
      </c>
      <c r="I73">
        <v>0</v>
      </c>
      <c r="J73">
        <v>0</v>
      </c>
      <c r="K73">
        <v>0</v>
      </c>
      <c r="L73">
        <v>0</v>
      </c>
      <c r="M73">
        <v>0</v>
      </c>
      <c r="N73">
        <v>22441</v>
      </c>
      <c r="O73">
        <v>194</v>
      </c>
      <c r="P73">
        <v>0</v>
      </c>
      <c r="Q73">
        <v>22</v>
      </c>
    </row>
    <row r="74" spans="1:17" x14ac:dyDescent="0.25">
      <c r="A74">
        <v>503</v>
      </c>
      <c r="B74" t="s">
        <v>74</v>
      </c>
      <c r="C74">
        <v>102253</v>
      </c>
      <c r="D74">
        <v>15302</v>
      </c>
      <c r="E74">
        <v>9698</v>
      </c>
      <c r="F74">
        <v>9235</v>
      </c>
      <c r="G74">
        <v>0</v>
      </c>
      <c r="H74">
        <v>88240</v>
      </c>
      <c r="I74">
        <v>2139.02</v>
      </c>
      <c r="J74">
        <v>5549.6</v>
      </c>
      <c r="K74">
        <v>0</v>
      </c>
      <c r="L74">
        <v>0</v>
      </c>
      <c r="M74">
        <v>0</v>
      </c>
      <c r="N74">
        <v>2271</v>
      </c>
      <c r="O74">
        <v>135</v>
      </c>
      <c r="P74">
        <v>3526.25</v>
      </c>
      <c r="Q74">
        <v>1</v>
      </c>
    </row>
    <row r="75" spans="1:17" x14ac:dyDescent="0.25">
      <c r="A75">
        <v>10</v>
      </c>
      <c r="B75" t="s">
        <v>75</v>
      </c>
      <c r="C75">
        <v>24863</v>
      </c>
      <c r="D75">
        <v>4391</v>
      </c>
      <c r="E75">
        <v>3080.2</v>
      </c>
      <c r="F75">
        <v>1775</v>
      </c>
      <c r="G75">
        <v>0</v>
      </c>
      <c r="H75">
        <v>17030</v>
      </c>
      <c r="I75">
        <v>0</v>
      </c>
      <c r="J75">
        <v>802.4</v>
      </c>
      <c r="K75">
        <v>0</v>
      </c>
      <c r="L75">
        <v>0</v>
      </c>
      <c r="M75">
        <v>0</v>
      </c>
      <c r="N75">
        <v>13299</v>
      </c>
      <c r="O75">
        <v>539</v>
      </c>
      <c r="P75">
        <v>0</v>
      </c>
      <c r="Q75">
        <v>11</v>
      </c>
    </row>
    <row r="76" spans="1:17" x14ac:dyDescent="0.25">
      <c r="A76">
        <v>400</v>
      </c>
      <c r="B76" t="s">
        <v>76</v>
      </c>
      <c r="C76">
        <v>55760</v>
      </c>
      <c r="D76">
        <v>9993</v>
      </c>
      <c r="E76">
        <v>6416.1</v>
      </c>
      <c r="F76">
        <v>2995</v>
      </c>
      <c r="G76">
        <v>0</v>
      </c>
      <c r="H76">
        <v>56240</v>
      </c>
      <c r="I76">
        <v>1643.98</v>
      </c>
      <c r="J76">
        <v>1988</v>
      </c>
      <c r="K76">
        <v>0</v>
      </c>
      <c r="L76">
        <v>0</v>
      </c>
      <c r="M76">
        <v>0</v>
      </c>
      <c r="N76">
        <v>4500</v>
      </c>
      <c r="O76">
        <v>352</v>
      </c>
      <c r="P76">
        <v>0</v>
      </c>
      <c r="Q76">
        <v>4</v>
      </c>
    </row>
    <row r="77" spans="1:17" x14ac:dyDescent="0.25">
      <c r="A77">
        <v>762</v>
      </c>
      <c r="B77" t="s">
        <v>77</v>
      </c>
      <c r="C77">
        <v>32137</v>
      </c>
      <c r="D77">
        <v>6105</v>
      </c>
      <c r="E77">
        <v>2483.6999999999998</v>
      </c>
      <c r="F77">
        <v>685</v>
      </c>
      <c r="G77">
        <v>0</v>
      </c>
      <c r="H77">
        <v>22710</v>
      </c>
      <c r="I77">
        <v>676.18</v>
      </c>
      <c r="J77">
        <v>2332</v>
      </c>
      <c r="K77">
        <v>0</v>
      </c>
      <c r="L77">
        <v>0</v>
      </c>
      <c r="M77">
        <v>0</v>
      </c>
      <c r="N77">
        <v>11681</v>
      </c>
      <c r="O77">
        <v>155</v>
      </c>
      <c r="P77">
        <v>0</v>
      </c>
      <c r="Q77">
        <v>6</v>
      </c>
    </row>
    <row r="78" spans="1:17" x14ac:dyDescent="0.25">
      <c r="A78">
        <v>150</v>
      </c>
      <c r="B78" t="s">
        <v>78</v>
      </c>
      <c r="C78">
        <v>99653</v>
      </c>
      <c r="D78">
        <v>20505</v>
      </c>
      <c r="E78">
        <v>10037</v>
      </c>
      <c r="F78">
        <v>9230</v>
      </c>
      <c r="G78">
        <v>0</v>
      </c>
      <c r="H78">
        <v>148240</v>
      </c>
      <c r="I78">
        <v>1712.16</v>
      </c>
      <c r="J78">
        <v>3960</v>
      </c>
      <c r="K78">
        <v>0</v>
      </c>
      <c r="L78">
        <v>0</v>
      </c>
      <c r="M78">
        <v>69.299999999999301</v>
      </c>
      <c r="N78">
        <v>13049</v>
      </c>
      <c r="O78">
        <v>384</v>
      </c>
      <c r="P78">
        <v>0</v>
      </c>
      <c r="Q78">
        <v>8</v>
      </c>
    </row>
    <row r="79" spans="1:17" x14ac:dyDescent="0.25">
      <c r="A79">
        <v>384</v>
      </c>
      <c r="B79" t="s">
        <v>79</v>
      </c>
      <c r="C79">
        <v>28121</v>
      </c>
      <c r="D79">
        <v>5100</v>
      </c>
      <c r="E79">
        <v>2220.1999999999998</v>
      </c>
      <c r="F79">
        <v>5070</v>
      </c>
      <c r="G79">
        <v>0</v>
      </c>
      <c r="H79">
        <v>3520</v>
      </c>
      <c r="I79">
        <v>0</v>
      </c>
      <c r="J79">
        <v>0</v>
      </c>
      <c r="K79">
        <v>0</v>
      </c>
      <c r="L79">
        <v>0</v>
      </c>
      <c r="M79">
        <v>0</v>
      </c>
      <c r="N79">
        <v>1188</v>
      </c>
      <c r="O79">
        <v>105</v>
      </c>
      <c r="P79">
        <v>0</v>
      </c>
      <c r="Q79">
        <v>1</v>
      </c>
    </row>
    <row r="80" spans="1:17" x14ac:dyDescent="0.25">
      <c r="A80">
        <v>1774</v>
      </c>
      <c r="B80" t="s">
        <v>80</v>
      </c>
      <c r="C80">
        <v>26291</v>
      </c>
      <c r="D80">
        <v>5364</v>
      </c>
      <c r="E80">
        <v>1687</v>
      </c>
      <c r="F80">
        <v>280</v>
      </c>
      <c r="G80">
        <v>0</v>
      </c>
      <c r="H80">
        <v>8420</v>
      </c>
      <c r="I80">
        <v>0</v>
      </c>
      <c r="J80">
        <v>232.8</v>
      </c>
      <c r="K80">
        <v>0</v>
      </c>
      <c r="L80">
        <v>0</v>
      </c>
      <c r="M80">
        <v>0</v>
      </c>
      <c r="N80">
        <v>17571</v>
      </c>
      <c r="O80">
        <v>111</v>
      </c>
      <c r="P80">
        <v>0</v>
      </c>
      <c r="Q80">
        <v>11</v>
      </c>
    </row>
    <row r="81" spans="1:17" x14ac:dyDescent="0.25">
      <c r="A81">
        <v>221</v>
      </c>
      <c r="B81" t="s">
        <v>82</v>
      </c>
      <c r="C81">
        <v>11328</v>
      </c>
      <c r="D81">
        <v>1989</v>
      </c>
      <c r="E81">
        <v>1411.9</v>
      </c>
      <c r="F81">
        <v>945</v>
      </c>
      <c r="G81">
        <v>0</v>
      </c>
      <c r="H81">
        <v>4890</v>
      </c>
      <c r="I81">
        <v>0</v>
      </c>
      <c r="J81">
        <v>0</v>
      </c>
      <c r="K81">
        <v>0</v>
      </c>
      <c r="L81">
        <v>0</v>
      </c>
      <c r="M81">
        <v>0</v>
      </c>
      <c r="N81">
        <v>1158</v>
      </c>
      <c r="O81">
        <v>138</v>
      </c>
      <c r="P81">
        <v>0</v>
      </c>
      <c r="Q81">
        <v>1</v>
      </c>
    </row>
    <row r="82" spans="1:17" x14ac:dyDescent="0.25">
      <c r="A82">
        <v>222</v>
      </c>
      <c r="B82" t="s">
        <v>83</v>
      </c>
      <c r="C82">
        <v>57382</v>
      </c>
      <c r="D82">
        <v>11311</v>
      </c>
      <c r="E82">
        <v>5681.8</v>
      </c>
      <c r="F82">
        <v>2580</v>
      </c>
      <c r="G82">
        <v>0</v>
      </c>
      <c r="H82">
        <v>64800</v>
      </c>
      <c r="I82">
        <v>3499.2</v>
      </c>
      <c r="J82">
        <v>4373.6000000000004</v>
      </c>
      <c r="K82">
        <v>0</v>
      </c>
      <c r="L82">
        <v>0</v>
      </c>
      <c r="M82">
        <v>0</v>
      </c>
      <c r="N82">
        <v>7900</v>
      </c>
      <c r="O82">
        <v>65</v>
      </c>
      <c r="P82">
        <v>0</v>
      </c>
      <c r="Q82">
        <v>7</v>
      </c>
    </row>
    <row r="83" spans="1:17" x14ac:dyDescent="0.25">
      <c r="A83">
        <v>766</v>
      </c>
      <c r="B83" t="s">
        <v>84</v>
      </c>
      <c r="C83">
        <v>25777</v>
      </c>
      <c r="D83">
        <v>4939</v>
      </c>
      <c r="E83">
        <v>1925</v>
      </c>
      <c r="F83">
        <v>1240</v>
      </c>
      <c r="G83">
        <v>0</v>
      </c>
      <c r="H83">
        <v>9930</v>
      </c>
      <c r="I83">
        <v>0</v>
      </c>
      <c r="J83">
        <v>1015.2</v>
      </c>
      <c r="K83">
        <v>0</v>
      </c>
      <c r="L83">
        <v>0</v>
      </c>
      <c r="M83">
        <v>0</v>
      </c>
      <c r="N83">
        <v>2925</v>
      </c>
      <c r="O83">
        <v>49</v>
      </c>
      <c r="P83">
        <v>0</v>
      </c>
      <c r="Q83">
        <v>3</v>
      </c>
    </row>
    <row r="84" spans="1:17" x14ac:dyDescent="0.25">
      <c r="A84">
        <v>505</v>
      </c>
      <c r="B84" t="s">
        <v>86</v>
      </c>
      <c r="C84">
        <v>118426</v>
      </c>
      <c r="D84">
        <v>23207</v>
      </c>
      <c r="E84">
        <v>13021.8</v>
      </c>
      <c r="F84">
        <v>16125</v>
      </c>
      <c r="G84">
        <v>0</v>
      </c>
      <c r="H84">
        <v>165050</v>
      </c>
      <c r="I84">
        <v>4260</v>
      </c>
      <c r="J84">
        <v>5032.8</v>
      </c>
      <c r="K84">
        <v>40.899999999999899</v>
      </c>
      <c r="L84">
        <v>0</v>
      </c>
      <c r="M84">
        <v>0</v>
      </c>
      <c r="N84">
        <v>7751</v>
      </c>
      <c r="O84">
        <v>2196</v>
      </c>
      <c r="P84">
        <v>0</v>
      </c>
      <c r="Q84">
        <v>3</v>
      </c>
    </row>
    <row r="85" spans="1:17" x14ac:dyDescent="0.25">
      <c r="A85">
        <v>498</v>
      </c>
      <c r="B85" t="s">
        <v>87</v>
      </c>
      <c r="C85">
        <v>19440</v>
      </c>
      <c r="D85">
        <v>4011</v>
      </c>
      <c r="E85">
        <v>1292.8</v>
      </c>
      <c r="F85">
        <v>315</v>
      </c>
      <c r="G85">
        <v>0</v>
      </c>
      <c r="H85">
        <v>2060</v>
      </c>
      <c r="I85">
        <v>93.42</v>
      </c>
      <c r="J85">
        <v>0</v>
      </c>
      <c r="K85">
        <v>0</v>
      </c>
      <c r="L85">
        <v>0</v>
      </c>
      <c r="M85">
        <v>0</v>
      </c>
      <c r="N85">
        <v>5887</v>
      </c>
      <c r="O85">
        <v>67</v>
      </c>
      <c r="P85">
        <v>0</v>
      </c>
      <c r="Q85">
        <v>11</v>
      </c>
    </row>
    <row r="86" spans="1:17" x14ac:dyDescent="0.25">
      <c r="A86">
        <v>1719</v>
      </c>
      <c r="B86" t="s">
        <v>88</v>
      </c>
      <c r="C86">
        <v>27063</v>
      </c>
      <c r="D86">
        <v>4903</v>
      </c>
      <c r="E86">
        <v>1769.9</v>
      </c>
      <c r="F86">
        <v>355</v>
      </c>
      <c r="G86">
        <v>0</v>
      </c>
      <c r="H86">
        <v>2680</v>
      </c>
      <c r="I86">
        <v>0</v>
      </c>
      <c r="J86">
        <v>450.4</v>
      </c>
      <c r="K86">
        <v>0</v>
      </c>
      <c r="L86">
        <v>0</v>
      </c>
      <c r="M86">
        <v>0</v>
      </c>
      <c r="N86">
        <v>9484</v>
      </c>
      <c r="O86">
        <v>2459</v>
      </c>
      <c r="P86">
        <v>0</v>
      </c>
      <c r="Q86">
        <v>7</v>
      </c>
    </row>
    <row r="87" spans="1:17" x14ac:dyDescent="0.25">
      <c r="A87">
        <v>303</v>
      </c>
      <c r="B87" t="s">
        <v>89</v>
      </c>
      <c r="C87">
        <v>40735</v>
      </c>
      <c r="D87">
        <v>8745</v>
      </c>
      <c r="E87">
        <v>2578.6</v>
      </c>
      <c r="F87">
        <v>1995</v>
      </c>
      <c r="G87">
        <v>0</v>
      </c>
      <c r="H87">
        <v>23620</v>
      </c>
      <c r="I87">
        <v>348.48</v>
      </c>
      <c r="J87">
        <v>1802.4</v>
      </c>
      <c r="K87">
        <v>0</v>
      </c>
      <c r="L87">
        <v>0</v>
      </c>
      <c r="M87">
        <v>0</v>
      </c>
      <c r="N87">
        <v>33362</v>
      </c>
      <c r="O87">
        <v>5766</v>
      </c>
      <c r="P87">
        <v>0</v>
      </c>
      <c r="Q87">
        <v>12</v>
      </c>
    </row>
    <row r="88" spans="1:17" x14ac:dyDescent="0.25">
      <c r="A88">
        <v>225</v>
      </c>
      <c r="B88" t="s">
        <v>90</v>
      </c>
      <c r="C88">
        <v>18701</v>
      </c>
      <c r="D88">
        <v>3799</v>
      </c>
      <c r="E88">
        <v>1465.4</v>
      </c>
      <c r="F88">
        <v>880</v>
      </c>
      <c r="G88">
        <v>0</v>
      </c>
      <c r="H88">
        <v>5880</v>
      </c>
      <c r="I88">
        <v>792.58</v>
      </c>
      <c r="J88">
        <v>1393.6</v>
      </c>
      <c r="K88">
        <v>0</v>
      </c>
      <c r="L88">
        <v>0</v>
      </c>
      <c r="M88">
        <v>0</v>
      </c>
      <c r="N88">
        <v>3757</v>
      </c>
      <c r="O88">
        <v>489</v>
      </c>
      <c r="P88">
        <v>0</v>
      </c>
      <c r="Q88">
        <v>5</v>
      </c>
    </row>
    <row r="89" spans="1:17" x14ac:dyDescent="0.25">
      <c r="A89">
        <v>226</v>
      </c>
      <c r="B89" t="s">
        <v>91</v>
      </c>
      <c r="C89">
        <v>25438</v>
      </c>
      <c r="D89">
        <v>5109</v>
      </c>
      <c r="E89">
        <v>1763.5</v>
      </c>
      <c r="F89">
        <v>785</v>
      </c>
      <c r="G89">
        <v>0</v>
      </c>
      <c r="H89">
        <v>16690</v>
      </c>
      <c r="I89">
        <v>0</v>
      </c>
      <c r="J89">
        <v>1625.6</v>
      </c>
      <c r="K89">
        <v>0</v>
      </c>
      <c r="L89">
        <v>0</v>
      </c>
      <c r="M89">
        <v>0</v>
      </c>
      <c r="N89">
        <v>3392</v>
      </c>
      <c r="O89">
        <v>127</v>
      </c>
      <c r="P89">
        <v>0</v>
      </c>
      <c r="Q89">
        <v>5</v>
      </c>
    </row>
    <row r="90" spans="1:17" x14ac:dyDescent="0.25">
      <c r="A90">
        <v>1711</v>
      </c>
      <c r="B90" t="s">
        <v>92</v>
      </c>
      <c r="C90">
        <v>31751</v>
      </c>
      <c r="D90">
        <v>4991</v>
      </c>
      <c r="E90">
        <v>2983.9</v>
      </c>
      <c r="F90">
        <v>565</v>
      </c>
      <c r="G90">
        <v>0</v>
      </c>
      <c r="H90">
        <v>16370</v>
      </c>
      <c r="I90">
        <v>237.6</v>
      </c>
      <c r="J90">
        <v>1091.2</v>
      </c>
      <c r="K90">
        <v>0</v>
      </c>
      <c r="L90">
        <v>0</v>
      </c>
      <c r="M90">
        <v>0</v>
      </c>
      <c r="N90">
        <v>10303</v>
      </c>
      <c r="O90">
        <v>159</v>
      </c>
      <c r="P90">
        <v>0</v>
      </c>
      <c r="Q90">
        <v>12</v>
      </c>
    </row>
    <row r="91" spans="1:17" x14ac:dyDescent="0.25">
      <c r="A91">
        <v>385</v>
      </c>
      <c r="B91" t="s">
        <v>93</v>
      </c>
      <c r="C91">
        <v>35953</v>
      </c>
      <c r="D91">
        <v>7423</v>
      </c>
      <c r="E91">
        <v>2141.3000000000002</v>
      </c>
      <c r="F91">
        <v>885</v>
      </c>
      <c r="G91">
        <v>0</v>
      </c>
      <c r="H91">
        <v>11620</v>
      </c>
      <c r="I91">
        <v>178.2</v>
      </c>
      <c r="J91">
        <v>1552</v>
      </c>
      <c r="K91">
        <v>0</v>
      </c>
      <c r="L91">
        <v>0</v>
      </c>
      <c r="M91">
        <v>0</v>
      </c>
      <c r="N91">
        <v>5430</v>
      </c>
      <c r="O91">
        <v>307</v>
      </c>
      <c r="P91">
        <v>0</v>
      </c>
      <c r="Q91">
        <v>12</v>
      </c>
    </row>
    <row r="92" spans="1:17" x14ac:dyDescent="0.25">
      <c r="A92">
        <v>228</v>
      </c>
      <c r="B92" t="s">
        <v>94</v>
      </c>
      <c r="C92">
        <v>114682</v>
      </c>
      <c r="D92">
        <v>25538</v>
      </c>
      <c r="E92">
        <v>7927.2</v>
      </c>
      <c r="F92">
        <v>6500</v>
      </c>
      <c r="G92">
        <v>0</v>
      </c>
      <c r="H92">
        <v>135180</v>
      </c>
      <c r="I92">
        <v>2799.8</v>
      </c>
      <c r="J92">
        <v>3844</v>
      </c>
      <c r="K92">
        <v>0</v>
      </c>
      <c r="L92">
        <v>0</v>
      </c>
      <c r="M92">
        <v>0</v>
      </c>
      <c r="N92">
        <v>31814</v>
      </c>
      <c r="O92">
        <v>48</v>
      </c>
      <c r="P92">
        <v>0</v>
      </c>
      <c r="Q92">
        <v>24</v>
      </c>
    </row>
    <row r="93" spans="1:17" x14ac:dyDescent="0.25">
      <c r="A93">
        <v>317</v>
      </c>
      <c r="B93" t="s">
        <v>95</v>
      </c>
      <c r="C93">
        <v>9112</v>
      </c>
      <c r="D93">
        <v>1941</v>
      </c>
      <c r="E93">
        <v>449.4</v>
      </c>
      <c r="F93">
        <v>215</v>
      </c>
      <c r="G93">
        <v>0</v>
      </c>
      <c r="H93">
        <v>810</v>
      </c>
      <c r="I93">
        <v>0</v>
      </c>
      <c r="J93">
        <v>0</v>
      </c>
      <c r="K93">
        <v>0</v>
      </c>
      <c r="L93">
        <v>0</v>
      </c>
      <c r="M93">
        <v>0</v>
      </c>
      <c r="N93">
        <v>3106</v>
      </c>
      <c r="O93">
        <v>265</v>
      </c>
      <c r="P93">
        <v>0</v>
      </c>
      <c r="Q93">
        <v>3</v>
      </c>
    </row>
    <row r="94" spans="1:17" x14ac:dyDescent="0.25">
      <c r="A94">
        <v>770</v>
      </c>
      <c r="B94" t="s">
        <v>97</v>
      </c>
      <c r="C94">
        <v>18778</v>
      </c>
      <c r="D94">
        <v>3474</v>
      </c>
      <c r="E94">
        <v>976.7</v>
      </c>
      <c r="F94">
        <v>215</v>
      </c>
      <c r="G94">
        <v>0</v>
      </c>
      <c r="H94">
        <v>4650</v>
      </c>
      <c r="I94">
        <v>346</v>
      </c>
      <c r="J94">
        <v>976.8</v>
      </c>
      <c r="K94">
        <v>0</v>
      </c>
      <c r="L94">
        <v>0</v>
      </c>
      <c r="M94">
        <v>0</v>
      </c>
      <c r="N94">
        <v>8246</v>
      </c>
      <c r="O94">
        <v>87</v>
      </c>
      <c r="P94">
        <v>0</v>
      </c>
      <c r="Q94">
        <v>12</v>
      </c>
    </row>
    <row r="95" spans="1:17" x14ac:dyDescent="0.25">
      <c r="A95">
        <v>1903</v>
      </c>
      <c r="B95" t="s">
        <v>532</v>
      </c>
      <c r="C95">
        <v>25566</v>
      </c>
      <c r="D95">
        <v>4490</v>
      </c>
      <c r="E95">
        <v>1449.8</v>
      </c>
      <c r="F95">
        <v>305</v>
      </c>
      <c r="G95">
        <v>0</v>
      </c>
      <c r="H95">
        <v>2980</v>
      </c>
      <c r="I95">
        <v>442.88</v>
      </c>
      <c r="J95">
        <v>0</v>
      </c>
      <c r="K95">
        <v>0</v>
      </c>
      <c r="L95">
        <v>0</v>
      </c>
      <c r="M95">
        <v>0</v>
      </c>
      <c r="N95">
        <v>7756</v>
      </c>
      <c r="O95">
        <v>121</v>
      </c>
      <c r="P95">
        <v>0</v>
      </c>
      <c r="Q95">
        <v>20</v>
      </c>
    </row>
    <row r="96" spans="1:17" x14ac:dyDescent="0.25">
      <c r="A96">
        <v>772</v>
      </c>
      <c r="B96" t="s">
        <v>98</v>
      </c>
      <c r="C96">
        <v>229126</v>
      </c>
      <c r="D96">
        <v>39839</v>
      </c>
      <c r="E96">
        <v>25706.6</v>
      </c>
      <c r="F96">
        <v>25730</v>
      </c>
      <c r="G96">
        <v>0</v>
      </c>
      <c r="H96">
        <v>523090</v>
      </c>
      <c r="I96">
        <v>6866.7078000000001</v>
      </c>
      <c r="J96">
        <v>11464.8</v>
      </c>
      <c r="K96">
        <v>0</v>
      </c>
      <c r="L96">
        <v>0</v>
      </c>
      <c r="M96">
        <v>52.999999999998202</v>
      </c>
      <c r="N96">
        <v>8750</v>
      </c>
      <c r="O96">
        <v>141</v>
      </c>
      <c r="P96">
        <v>0</v>
      </c>
      <c r="Q96">
        <v>3</v>
      </c>
    </row>
    <row r="97" spans="1:17" x14ac:dyDescent="0.25">
      <c r="A97">
        <v>230</v>
      </c>
      <c r="B97" t="s">
        <v>99</v>
      </c>
      <c r="C97">
        <v>23107</v>
      </c>
      <c r="D97">
        <v>5355</v>
      </c>
      <c r="E97">
        <v>1475.1</v>
      </c>
      <c r="F97">
        <v>285</v>
      </c>
      <c r="G97">
        <v>0</v>
      </c>
      <c r="H97">
        <v>8880</v>
      </c>
      <c r="I97">
        <v>0</v>
      </c>
      <c r="J97">
        <v>1647.2</v>
      </c>
      <c r="K97">
        <v>0</v>
      </c>
      <c r="L97">
        <v>0</v>
      </c>
      <c r="M97">
        <v>0</v>
      </c>
      <c r="N97">
        <v>6382</v>
      </c>
      <c r="O97">
        <v>209</v>
      </c>
      <c r="P97">
        <v>0</v>
      </c>
      <c r="Q97">
        <v>7</v>
      </c>
    </row>
    <row r="98" spans="1:17" x14ac:dyDescent="0.25">
      <c r="A98">
        <v>114</v>
      </c>
      <c r="B98" t="s">
        <v>100</v>
      </c>
      <c r="C98">
        <v>107192</v>
      </c>
      <c r="D98">
        <v>20090</v>
      </c>
      <c r="E98">
        <v>12683</v>
      </c>
      <c r="F98">
        <v>2870</v>
      </c>
      <c r="G98">
        <v>0</v>
      </c>
      <c r="H98">
        <v>116550</v>
      </c>
      <c r="I98">
        <v>2724.34</v>
      </c>
      <c r="J98">
        <v>5093.6000000000004</v>
      </c>
      <c r="K98">
        <v>0</v>
      </c>
      <c r="L98">
        <v>0</v>
      </c>
      <c r="M98">
        <v>0</v>
      </c>
      <c r="N98">
        <v>33563</v>
      </c>
      <c r="O98">
        <v>1063</v>
      </c>
      <c r="P98">
        <v>0</v>
      </c>
      <c r="Q98">
        <v>29</v>
      </c>
    </row>
    <row r="99" spans="1:17" x14ac:dyDescent="0.25">
      <c r="A99">
        <v>388</v>
      </c>
      <c r="B99" t="s">
        <v>101</v>
      </c>
      <c r="C99">
        <v>18476</v>
      </c>
      <c r="D99">
        <v>3602</v>
      </c>
      <c r="E99">
        <v>2070.6</v>
      </c>
      <c r="F99">
        <v>750</v>
      </c>
      <c r="G99">
        <v>0</v>
      </c>
      <c r="H99">
        <v>10180</v>
      </c>
      <c r="I99">
        <v>0</v>
      </c>
      <c r="J99">
        <v>1200.8</v>
      </c>
      <c r="K99">
        <v>0</v>
      </c>
      <c r="L99">
        <v>0</v>
      </c>
      <c r="M99">
        <v>0</v>
      </c>
      <c r="N99">
        <v>1263</v>
      </c>
      <c r="O99">
        <v>231</v>
      </c>
      <c r="P99">
        <v>0</v>
      </c>
      <c r="Q99">
        <v>1</v>
      </c>
    </row>
    <row r="100" spans="1:17" x14ac:dyDescent="0.25">
      <c r="A100">
        <v>153</v>
      </c>
      <c r="B100" t="s">
        <v>102</v>
      </c>
      <c r="C100">
        <v>158261</v>
      </c>
      <c r="D100">
        <v>29400</v>
      </c>
      <c r="E100">
        <v>19368.5</v>
      </c>
      <c r="F100">
        <v>15905</v>
      </c>
      <c r="G100">
        <v>0</v>
      </c>
      <c r="H100">
        <v>247690</v>
      </c>
      <c r="I100">
        <v>5362.4784</v>
      </c>
      <c r="J100">
        <v>6073.6</v>
      </c>
      <c r="K100">
        <v>0</v>
      </c>
      <c r="L100">
        <v>0</v>
      </c>
      <c r="M100">
        <v>0</v>
      </c>
      <c r="N100">
        <v>14068</v>
      </c>
      <c r="O100">
        <v>205</v>
      </c>
      <c r="P100">
        <v>0</v>
      </c>
      <c r="Q100">
        <v>7</v>
      </c>
    </row>
    <row r="101" spans="1:17" x14ac:dyDescent="0.25">
      <c r="A101">
        <v>232</v>
      </c>
      <c r="B101" t="s">
        <v>103</v>
      </c>
      <c r="C101">
        <v>32863</v>
      </c>
      <c r="D101">
        <v>6190</v>
      </c>
      <c r="E101">
        <v>2572.4</v>
      </c>
      <c r="F101">
        <v>1305</v>
      </c>
      <c r="G101">
        <v>0</v>
      </c>
      <c r="H101">
        <v>13810</v>
      </c>
      <c r="I101">
        <v>119.74</v>
      </c>
      <c r="J101">
        <v>881.6</v>
      </c>
      <c r="K101">
        <v>0</v>
      </c>
      <c r="L101">
        <v>0</v>
      </c>
      <c r="M101">
        <v>58.099999999999902</v>
      </c>
      <c r="N101">
        <v>15610</v>
      </c>
      <c r="O101">
        <v>127</v>
      </c>
      <c r="P101">
        <v>0</v>
      </c>
      <c r="Q101">
        <v>12</v>
      </c>
    </row>
    <row r="102" spans="1:17" x14ac:dyDescent="0.25">
      <c r="A102">
        <v>233</v>
      </c>
      <c r="B102" t="s">
        <v>104</v>
      </c>
      <c r="C102">
        <v>26793</v>
      </c>
      <c r="D102">
        <v>5253</v>
      </c>
      <c r="E102">
        <v>1841.5</v>
      </c>
      <c r="F102">
        <v>705</v>
      </c>
      <c r="G102">
        <v>0</v>
      </c>
      <c r="H102">
        <v>16470</v>
      </c>
      <c r="I102">
        <v>1200.6199999999999</v>
      </c>
      <c r="J102">
        <v>2084.8000000000002</v>
      </c>
      <c r="K102">
        <v>0</v>
      </c>
      <c r="L102">
        <v>0</v>
      </c>
      <c r="M102">
        <v>201.4</v>
      </c>
      <c r="N102">
        <v>8562</v>
      </c>
      <c r="O102">
        <v>170</v>
      </c>
      <c r="P102">
        <v>0</v>
      </c>
      <c r="Q102">
        <v>9</v>
      </c>
    </row>
    <row r="103" spans="1:17" x14ac:dyDescent="0.25">
      <c r="A103">
        <v>777</v>
      </c>
      <c r="B103" t="s">
        <v>105</v>
      </c>
      <c r="C103">
        <v>43532</v>
      </c>
      <c r="D103">
        <v>8944</v>
      </c>
      <c r="E103">
        <v>3155.1</v>
      </c>
      <c r="F103">
        <v>2700</v>
      </c>
      <c r="G103">
        <v>0</v>
      </c>
      <c r="H103">
        <v>37740</v>
      </c>
      <c r="I103">
        <v>267.3</v>
      </c>
      <c r="J103">
        <v>2620</v>
      </c>
      <c r="K103">
        <v>0</v>
      </c>
      <c r="L103">
        <v>0</v>
      </c>
      <c r="M103">
        <v>0</v>
      </c>
      <c r="N103">
        <v>5529</v>
      </c>
      <c r="O103">
        <v>63</v>
      </c>
      <c r="P103">
        <v>0</v>
      </c>
      <c r="Q103">
        <v>2</v>
      </c>
    </row>
    <row r="104" spans="1:17" x14ac:dyDescent="0.25">
      <c r="A104">
        <v>779</v>
      </c>
      <c r="B104" t="s">
        <v>109</v>
      </c>
      <c r="C104">
        <v>21517</v>
      </c>
      <c r="D104">
        <v>4216</v>
      </c>
      <c r="E104">
        <v>1759.8</v>
      </c>
      <c r="F104">
        <v>470</v>
      </c>
      <c r="G104">
        <v>0</v>
      </c>
      <c r="H104">
        <v>7150</v>
      </c>
      <c r="I104">
        <v>0</v>
      </c>
      <c r="J104">
        <v>1340</v>
      </c>
      <c r="K104">
        <v>0</v>
      </c>
      <c r="L104">
        <v>0</v>
      </c>
      <c r="M104">
        <v>0</v>
      </c>
      <c r="N104">
        <v>2658</v>
      </c>
      <c r="O104">
        <v>306</v>
      </c>
      <c r="P104">
        <v>0</v>
      </c>
      <c r="Q104">
        <v>2</v>
      </c>
    </row>
    <row r="105" spans="1:17" x14ac:dyDescent="0.25">
      <c r="A105">
        <v>1771</v>
      </c>
      <c r="B105" t="s">
        <v>111</v>
      </c>
      <c r="C105">
        <v>39252</v>
      </c>
      <c r="D105">
        <v>7710</v>
      </c>
      <c r="E105">
        <v>3207.2</v>
      </c>
      <c r="F105">
        <v>1745</v>
      </c>
      <c r="G105">
        <v>0</v>
      </c>
      <c r="H105">
        <v>18420</v>
      </c>
      <c r="I105">
        <v>295.02</v>
      </c>
      <c r="J105">
        <v>932.8</v>
      </c>
      <c r="K105">
        <v>0</v>
      </c>
      <c r="L105">
        <v>0</v>
      </c>
      <c r="M105">
        <v>0</v>
      </c>
      <c r="N105">
        <v>3101</v>
      </c>
      <c r="O105">
        <v>37</v>
      </c>
      <c r="P105">
        <v>0</v>
      </c>
      <c r="Q105">
        <v>2</v>
      </c>
    </row>
    <row r="106" spans="1:17" x14ac:dyDescent="0.25">
      <c r="A106">
        <v>1652</v>
      </c>
      <c r="B106" t="s">
        <v>112</v>
      </c>
      <c r="C106">
        <v>30340</v>
      </c>
      <c r="D106">
        <v>6073</v>
      </c>
      <c r="E106">
        <v>2437.1999999999998</v>
      </c>
      <c r="F106">
        <v>440</v>
      </c>
      <c r="G106">
        <v>0</v>
      </c>
      <c r="H106">
        <v>11340</v>
      </c>
      <c r="I106">
        <v>360.36</v>
      </c>
      <c r="J106">
        <v>1689.6</v>
      </c>
      <c r="K106">
        <v>0</v>
      </c>
      <c r="L106">
        <v>0</v>
      </c>
      <c r="M106">
        <v>0</v>
      </c>
      <c r="N106">
        <v>12208</v>
      </c>
      <c r="O106">
        <v>126</v>
      </c>
      <c r="P106">
        <v>0</v>
      </c>
      <c r="Q106">
        <v>11</v>
      </c>
    </row>
    <row r="107" spans="1:17" x14ac:dyDescent="0.25">
      <c r="A107">
        <v>907</v>
      </c>
      <c r="B107" t="s">
        <v>113</v>
      </c>
      <c r="C107">
        <v>17052</v>
      </c>
      <c r="D107">
        <v>3206</v>
      </c>
      <c r="E107">
        <v>1324.5</v>
      </c>
      <c r="F107">
        <v>460</v>
      </c>
      <c r="G107">
        <v>0</v>
      </c>
      <c r="H107">
        <v>5860</v>
      </c>
      <c r="I107">
        <v>683.42</v>
      </c>
      <c r="J107">
        <v>519.20000000000005</v>
      </c>
      <c r="K107">
        <v>0</v>
      </c>
      <c r="L107">
        <v>0</v>
      </c>
      <c r="M107">
        <v>0</v>
      </c>
      <c r="N107">
        <v>4753</v>
      </c>
      <c r="O107">
        <v>289</v>
      </c>
      <c r="P107">
        <v>0</v>
      </c>
      <c r="Q107">
        <v>5</v>
      </c>
    </row>
    <row r="108" spans="1:17" x14ac:dyDescent="0.25">
      <c r="A108">
        <v>784</v>
      </c>
      <c r="B108" t="s">
        <v>115</v>
      </c>
      <c r="C108">
        <v>26313</v>
      </c>
      <c r="D108">
        <v>5266</v>
      </c>
      <c r="E108">
        <v>2053.9</v>
      </c>
      <c r="F108">
        <v>1615</v>
      </c>
      <c r="G108">
        <v>0</v>
      </c>
      <c r="H108">
        <v>5520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6538</v>
      </c>
      <c r="O108">
        <v>28</v>
      </c>
      <c r="P108">
        <v>0</v>
      </c>
      <c r="Q108">
        <v>8</v>
      </c>
    </row>
    <row r="109" spans="1:17" x14ac:dyDescent="0.25">
      <c r="A109">
        <v>1924</v>
      </c>
      <c r="B109" t="s">
        <v>610</v>
      </c>
      <c r="C109">
        <v>49129</v>
      </c>
      <c r="D109">
        <v>9951</v>
      </c>
      <c r="E109">
        <v>3133.2</v>
      </c>
      <c r="F109">
        <v>665</v>
      </c>
      <c r="G109">
        <v>0</v>
      </c>
      <c r="H109">
        <v>5630</v>
      </c>
      <c r="I109">
        <v>602.67999999999995</v>
      </c>
      <c r="J109">
        <v>2523.1999999999998</v>
      </c>
      <c r="K109">
        <v>0</v>
      </c>
      <c r="L109">
        <v>0</v>
      </c>
      <c r="M109">
        <v>136.69999999999999</v>
      </c>
      <c r="N109">
        <v>26193</v>
      </c>
      <c r="O109">
        <v>11631</v>
      </c>
      <c r="P109">
        <v>0</v>
      </c>
      <c r="Q109">
        <v>26</v>
      </c>
    </row>
    <row r="110" spans="1:17" x14ac:dyDescent="0.25">
      <c r="A110">
        <v>664</v>
      </c>
      <c r="B110" t="s">
        <v>117</v>
      </c>
      <c r="C110">
        <v>37636</v>
      </c>
      <c r="D110">
        <v>6926</v>
      </c>
      <c r="E110">
        <v>3936.2</v>
      </c>
      <c r="F110">
        <v>1440</v>
      </c>
      <c r="G110">
        <v>0</v>
      </c>
      <c r="H110">
        <v>49940</v>
      </c>
      <c r="I110">
        <v>3340.82</v>
      </c>
      <c r="J110">
        <v>4589.6000000000004</v>
      </c>
      <c r="K110">
        <v>0</v>
      </c>
      <c r="L110">
        <v>0</v>
      </c>
      <c r="M110">
        <v>0</v>
      </c>
      <c r="N110">
        <v>9266</v>
      </c>
      <c r="O110">
        <v>618</v>
      </c>
      <c r="P110">
        <v>0</v>
      </c>
      <c r="Q110">
        <v>7</v>
      </c>
    </row>
    <row r="111" spans="1:17" x14ac:dyDescent="0.25">
      <c r="A111">
        <v>785</v>
      </c>
      <c r="B111" t="s">
        <v>118</v>
      </c>
      <c r="C111">
        <v>23621</v>
      </c>
      <c r="D111">
        <v>4871</v>
      </c>
      <c r="E111">
        <v>1503.3</v>
      </c>
      <c r="F111">
        <v>660</v>
      </c>
      <c r="G111">
        <v>0</v>
      </c>
      <c r="H111">
        <v>5770</v>
      </c>
      <c r="I111">
        <v>1802.66</v>
      </c>
      <c r="J111">
        <v>1171.2</v>
      </c>
      <c r="K111">
        <v>0</v>
      </c>
      <c r="L111">
        <v>0</v>
      </c>
      <c r="M111">
        <v>0</v>
      </c>
      <c r="N111">
        <v>4297</v>
      </c>
      <c r="O111">
        <v>41</v>
      </c>
      <c r="P111">
        <v>0</v>
      </c>
      <c r="Q111">
        <v>3</v>
      </c>
    </row>
    <row r="112" spans="1:17" x14ac:dyDescent="0.25">
      <c r="A112">
        <v>1942</v>
      </c>
      <c r="B112" t="s">
        <v>700</v>
      </c>
      <c r="C112">
        <v>57337</v>
      </c>
      <c r="D112">
        <v>13290</v>
      </c>
      <c r="E112">
        <v>4415.3999999999996</v>
      </c>
      <c r="F112">
        <v>2685</v>
      </c>
      <c r="G112">
        <v>0</v>
      </c>
      <c r="H112">
        <v>36020</v>
      </c>
      <c r="I112">
        <v>798.48</v>
      </c>
      <c r="J112">
        <v>3295.2</v>
      </c>
      <c r="K112">
        <v>0</v>
      </c>
      <c r="L112">
        <v>0</v>
      </c>
      <c r="M112">
        <v>0</v>
      </c>
      <c r="N112">
        <v>4150</v>
      </c>
      <c r="O112">
        <v>1271</v>
      </c>
      <c r="P112">
        <v>0</v>
      </c>
      <c r="Q112">
        <v>9</v>
      </c>
    </row>
    <row r="113" spans="1:17" x14ac:dyDescent="0.25">
      <c r="A113">
        <v>512</v>
      </c>
      <c r="B113" t="s">
        <v>119</v>
      </c>
      <c r="C113">
        <v>36284</v>
      </c>
      <c r="D113">
        <v>7425</v>
      </c>
      <c r="E113">
        <v>3859.3</v>
      </c>
      <c r="F113">
        <v>4545</v>
      </c>
      <c r="G113">
        <v>0</v>
      </c>
      <c r="H113">
        <v>27370</v>
      </c>
      <c r="I113">
        <v>1774.54</v>
      </c>
      <c r="J113">
        <v>5110.3999999999996</v>
      </c>
      <c r="K113">
        <v>0</v>
      </c>
      <c r="L113">
        <v>0</v>
      </c>
      <c r="M113">
        <v>0</v>
      </c>
      <c r="N113">
        <v>1870</v>
      </c>
      <c r="O113">
        <v>323</v>
      </c>
      <c r="P113">
        <v>0</v>
      </c>
      <c r="Q113">
        <v>2</v>
      </c>
    </row>
    <row r="114" spans="1:17" x14ac:dyDescent="0.25">
      <c r="A114">
        <v>513</v>
      </c>
      <c r="B114" t="s">
        <v>120</v>
      </c>
      <c r="C114">
        <v>72700</v>
      </c>
      <c r="D114">
        <v>15034</v>
      </c>
      <c r="E114">
        <v>7088.8</v>
      </c>
      <c r="F114">
        <v>9540</v>
      </c>
      <c r="G114">
        <v>0</v>
      </c>
      <c r="H114">
        <v>67120</v>
      </c>
      <c r="I114">
        <v>4156.38</v>
      </c>
      <c r="J114">
        <v>6744</v>
      </c>
      <c r="K114">
        <v>0</v>
      </c>
      <c r="L114">
        <v>0</v>
      </c>
      <c r="M114">
        <v>0</v>
      </c>
      <c r="N114">
        <v>1664</v>
      </c>
      <c r="O114">
        <v>147</v>
      </c>
      <c r="P114">
        <v>0</v>
      </c>
      <c r="Q114">
        <v>1</v>
      </c>
    </row>
    <row r="115" spans="1:17" x14ac:dyDescent="0.25">
      <c r="A115">
        <v>786</v>
      </c>
      <c r="B115" t="s">
        <v>123</v>
      </c>
      <c r="C115">
        <v>12419</v>
      </c>
      <c r="D115">
        <v>2391</v>
      </c>
      <c r="E115">
        <v>832.9</v>
      </c>
      <c r="F115">
        <v>325</v>
      </c>
      <c r="G115">
        <v>0</v>
      </c>
      <c r="H115">
        <v>2910</v>
      </c>
      <c r="I115">
        <v>411.84379999999999</v>
      </c>
      <c r="J115">
        <v>600</v>
      </c>
      <c r="K115">
        <v>0</v>
      </c>
      <c r="L115">
        <v>0</v>
      </c>
      <c r="M115">
        <v>0</v>
      </c>
      <c r="N115">
        <v>2713</v>
      </c>
      <c r="O115">
        <v>90</v>
      </c>
      <c r="P115">
        <v>0</v>
      </c>
      <c r="Q115">
        <v>3</v>
      </c>
    </row>
    <row r="116" spans="1:17" x14ac:dyDescent="0.25">
      <c r="A116">
        <v>14</v>
      </c>
      <c r="B116" t="s">
        <v>125</v>
      </c>
      <c r="C116">
        <v>229962</v>
      </c>
      <c r="D116">
        <v>34991</v>
      </c>
      <c r="E116">
        <v>27555.3</v>
      </c>
      <c r="F116">
        <v>12080</v>
      </c>
      <c r="G116">
        <v>0</v>
      </c>
      <c r="H116">
        <v>527460</v>
      </c>
      <c r="I116">
        <v>8725.5414000000001</v>
      </c>
      <c r="J116">
        <v>12693.6</v>
      </c>
      <c r="K116">
        <v>0</v>
      </c>
      <c r="L116">
        <v>0</v>
      </c>
      <c r="M116">
        <v>47.899999999997803</v>
      </c>
      <c r="N116">
        <v>18554</v>
      </c>
      <c r="O116">
        <v>1242</v>
      </c>
      <c r="P116">
        <v>0</v>
      </c>
      <c r="Q116">
        <v>18</v>
      </c>
    </row>
    <row r="117" spans="1:17" x14ac:dyDescent="0.25">
      <c r="A117">
        <v>1729</v>
      </c>
      <c r="B117" t="s">
        <v>127</v>
      </c>
      <c r="C117">
        <v>14196</v>
      </c>
      <c r="D117">
        <v>2027</v>
      </c>
      <c r="E117">
        <v>1265.5999999999999</v>
      </c>
      <c r="F117">
        <v>140</v>
      </c>
      <c r="G117">
        <v>0</v>
      </c>
      <c r="H117">
        <v>810</v>
      </c>
      <c r="I117">
        <v>253.44</v>
      </c>
      <c r="J117">
        <v>1124</v>
      </c>
      <c r="K117">
        <v>0</v>
      </c>
      <c r="L117">
        <v>0</v>
      </c>
      <c r="M117">
        <v>0</v>
      </c>
      <c r="N117">
        <v>7317</v>
      </c>
      <c r="O117">
        <v>19</v>
      </c>
      <c r="P117">
        <v>0</v>
      </c>
      <c r="Q117">
        <v>20</v>
      </c>
    </row>
    <row r="118" spans="1:17" x14ac:dyDescent="0.25">
      <c r="A118">
        <v>158</v>
      </c>
      <c r="B118" t="s">
        <v>128</v>
      </c>
      <c r="C118">
        <v>24291</v>
      </c>
      <c r="D118">
        <v>4792</v>
      </c>
      <c r="E118">
        <v>1878.1</v>
      </c>
      <c r="F118">
        <v>945</v>
      </c>
      <c r="G118">
        <v>0</v>
      </c>
      <c r="H118">
        <v>18320</v>
      </c>
      <c r="I118">
        <v>0</v>
      </c>
      <c r="J118">
        <v>1184.8</v>
      </c>
      <c r="K118">
        <v>0</v>
      </c>
      <c r="L118">
        <v>0</v>
      </c>
      <c r="M118">
        <v>0</v>
      </c>
      <c r="N118">
        <v>10474</v>
      </c>
      <c r="O118">
        <v>76</v>
      </c>
      <c r="P118">
        <v>0</v>
      </c>
      <c r="Q118">
        <v>6</v>
      </c>
    </row>
    <row r="119" spans="1:17" x14ac:dyDescent="0.25">
      <c r="A119">
        <v>788</v>
      </c>
      <c r="B119" t="s">
        <v>129</v>
      </c>
      <c r="C119">
        <v>14103</v>
      </c>
      <c r="D119">
        <v>2560</v>
      </c>
      <c r="E119">
        <v>631.29999999999995</v>
      </c>
      <c r="F119">
        <v>165</v>
      </c>
      <c r="G119">
        <v>0</v>
      </c>
      <c r="H119">
        <v>730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5758</v>
      </c>
      <c r="O119">
        <v>98</v>
      </c>
      <c r="P119">
        <v>0</v>
      </c>
      <c r="Q119">
        <v>6</v>
      </c>
    </row>
    <row r="120" spans="1:17" x14ac:dyDescent="0.25">
      <c r="A120">
        <v>392</v>
      </c>
      <c r="B120" t="s">
        <v>130</v>
      </c>
      <c r="C120">
        <v>159709</v>
      </c>
      <c r="D120">
        <v>31972</v>
      </c>
      <c r="E120">
        <v>17137.7</v>
      </c>
      <c r="F120">
        <v>16400</v>
      </c>
      <c r="G120">
        <v>0</v>
      </c>
      <c r="H120">
        <v>204310</v>
      </c>
      <c r="I120">
        <v>5065.72</v>
      </c>
      <c r="J120">
        <v>9144.7999999999993</v>
      </c>
      <c r="K120">
        <v>0</v>
      </c>
      <c r="L120">
        <v>97.299999999995606</v>
      </c>
      <c r="M120">
        <v>0</v>
      </c>
      <c r="N120">
        <v>2916</v>
      </c>
      <c r="O120">
        <v>293</v>
      </c>
      <c r="P120">
        <v>8785.1949999999997</v>
      </c>
      <c r="Q120">
        <v>2</v>
      </c>
    </row>
    <row r="121" spans="1:17" x14ac:dyDescent="0.25">
      <c r="A121">
        <v>394</v>
      </c>
      <c r="B121" t="s">
        <v>132</v>
      </c>
      <c r="C121">
        <v>153149</v>
      </c>
      <c r="D121">
        <v>33378</v>
      </c>
      <c r="E121">
        <v>8186.2</v>
      </c>
      <c r="F121">
        <v>13175</v>
      </c>
      <c r="G121">
        <v>0</v>
      </c>
      <c r="H121">
        <v>76640</v>
      </c>
      <c r="I121">
        <v>2144.7199999999998</v>
      </c>
      <c r="J121">
        <v>6435.2</v>
      </c>
      <c r="K121">
        <v>0</v>
      </c>
      <c r="L121">
        <v>0</v>
      </c>
      <c r="M121">
        <v>1569.4</v>
      </c>
      <c r="N121">
        <v>19742</v>
      </c>
      <c r="O121">
        <v>889</v>
      </c>
      <c r="P121">
        <v>0</v>
      </c>
      <c r="Q121">
        <v>29</v>
      </c>
    </row>
    <row r="122" spans="1:17" x14ac:dyDescent="0.25">
      <c r="A122">
        <v>1655</v>
      </c>
      <c r="B122" t="s">
        <v>133</v>
      </c>
      <c r="C122">
        <v>29888</v>
      </c>
      <c r="D122">
        <v>5411</v>
      </c>
      <c r="E122">
        <v>2344.6999999999998</v>
      </c>
      <c r="F122">
        <v>1630</v>
      </c>
      <c r="G122">
        <v>0</v>
      </c>
      <c r="H122">
        <v>4820</v>
      </c>
      <c r="I122">
        <v>0</v>
      </c>
      <c r="J122">
        <v>931.2</v>
      </c>
      <c r="K122">
        <v>0</v>
      </c>
      <c r="L122">
        <v>0</v>
      </c>
      <c r="M122">
        <v>0</v>
      </c>
      <c r="N122">
        <v>7448</v>
      </c>
      <c r="O122">
        <v>74</v>
      </c>
      <c r="P122">
        <v>0</v>
      </c>
      <c r="Q122">
        <v>9</v>
      </c>
    </row>
    <row r="123" spans="1:17" x14ac:dyDescent="0.25">
      <c r="A123">
        <v>160</v>
      </c>
      <c r="B123" t="s">
        <v>134</v>
      </c>
      <c r="C123">
        <v>60539</v>
      </c>
      <c r="D123">
        <v>13551</v>
      </c>
      <c r="E123">
        <v>4419.3999999999996</v>
      </c>
      <c r="F123">
        <v>945</v>
      </c>
      <c r="G123">
        <v>0</v>
      </c>
      <c r="H123">
        <v>40620</v>
      </c>
      <c r="I123">
        <v>953.96</v>
      </c>
      <c r="J123">
        <v>3248</v>
      </c>
      <c r="K123">
        <v>0</v>
      </c>
      <c r="L123">
        <v>0</v>
      </c>
      <c r="M123">
        <v>0</v>
      </c>
      <c r="N123">
        <v>31221</v>
      </c>
      <c r="O123">
        <v>494</v>
      </c>
      <c r="P123">
        <v>0</v>
      </c>
      <c r="Q123">
        <v>25</v>
      </c>
    </row>
    <row r="124" spans="1:17" x14ac:dyDescent="0.25">
      <c r="A124">
        <v>243</v>
      </c>
      <c r="B124" t="s">
        <v>135</v>
      </c>
      <c r="C124">
        <v>46832</v>
      </c>
      <c r="D124">
        <v>10419</v>
      </c>
      <c r="E124">
        <v>3637.7</v>
      </c>
      <c r="F124">
        <v>4250</v>
      </c>
      <c r="G124">
        <v>0</v>
      </c>
      <c r="H124">
        <v>46330</v>
      </c>
      <c r="I124">
        <v>1237.8</v>
      </c>
      <c r="J124">
        <v>3172.8</v>
      </c>
      <c r="K124">
        <v>0</v>
      </c>
      <c r="L124">
        <v>0</v>
      </c>
      <c r="M124">
        <v>0</v>
      </c>
      <c r="N124">
        <v>3892</v>
      </c>
      <c r="O124">
        <v>935</v>
      </c>
      <c r="P124">
        <v>0</v>
      </c>
      <c r="Q124">
        <v>2</v>
      </c>
    </row>
    <row r="125" spans="1:17" x14ac:dyDescent="0.25">
      <c r="A125">
        <v>523</v>
      </c>
      <c r="B125" t="s">
        <v>136</v>
      </c>
      <c r="C125">
        <v>17958</v>
      </c>
      <c r="D125">
        <v>4241</v>
      </c>
      <c r="E125">
        <v>1095.8</v>
      </c>
      <c r="F125">
        <v>290</v>
      </c>
      <c r="G125">
        <v>0</v>
      </c>
      <c r="H125">
        <v>5120</v>
      </c>
      <c r="I125">
        <v>0</v>
      </c>
      <c r="J125">
        <v>590.4</v>
      </c>
      <c r="K125">
        <v>0</v>
      </c>
      <c r="L125">
        <v>0</v>
      </c>
      <c r="M125">
        <v>0</v>
      </c>
      <c r="N125">
        <v>1685</v>
      </c>
      <c r="O125">
        <v>251</v>
      </c>
      <c r="P125">
        <v>0</v>
      </c>
      <c r="Q125">
        <v>3</v>
      </c>
    </row>
    <row r="126" spans="1:17" x14ac:dyDescent="0.25">
      <c r="A126">
        <v>72</v>
      </c>
      <c r="B126" t="s">
        <v>139</v>
      </c>
      <c r="C126">
        <v>15783</v>
      </c>
      <c r="D126">
        <v>3164</v>
      </c>
      <c r="E126">
        <v>2034.5</v>
      </c>
      <c r="F126">
        <v>375</v>
      </c>
      <c r="G126">
        <v>0</v>
      </c>
      <c r="H126">
        <v>16760</v>
      </c>
      <c r="I126">
        <v>0</v>
      </c>
      <c r="J126">
        <v>1023.2</v>
      </c>
      <c r="K126">
        <v>0</v>
      </c>
      <c r="L126">
        <v>0</v>
      </c>
      <c r="M126">
        <v>0</v>
      </c>
      <c r="N126">
        <v>2495</v>
      </c>
      <c r="O126">
        <v>168</v>
      </c>
      <c r="P126">
        <v>0</v>
      </c>
      <c r="Q126">
        <v>2</v>
      </c>
    </row>
    <row r="127" spans="1:17" x14ac:dyDescent="0.25">
      <c r="A127">
        <v>244</v>
      </c>
      <c r="B127" t="s">
        <v>140</v>
      </c>
      <c r="C127">
        <v>12154</v>
      </c>
      <c r="D127">
        <v>2660</v>
      </c>
      <c r="E127">
        <v>791.9</v>
      </c>
      <c r="F127">
        <v>175</v>
      </c>
      <c r="G127">
        <v>0</v>
      </c>
      <c r="H127">
        <v>3140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2307</v>
      </c>
      <c r="O127">
        <v>108</v>
      </c>
      <c r="P127">
        <v>0</v>
      </c>
      <c r="Q127">
        <v>2</v>
      </c>
    </row>
    <row r="128" spans="1:17" x14ac:dyDescent="0.25">
      <c r="A128">
        <v>396</v>
      </c>
      <c r="B128" t="s">
        <v>141</v>
      </c>
      <c r="C128">
        <v>39146</v>
      </c>
      <c r="D128">
        <v>7365</v>
      </c>
      <c r="E128">
        <v>3261.5</v>
      </c>
      <c r="F128">
        <v>2260</v>
      </c>
      <c r="G128">
        <v>0</v>
      </c>
      <c r="H128">
        <v>22400</v>
      </c>
      <c r="I128">
        <v>2509</v>
      </c>
      <c r="J128">
        <v>1226.4000000000001</v>
      </c>
      <c r="K128">
        <v>0</v>
      </c>
      <c r="L128">
        <v>0</v>
      </c>
      <c r="M128">
        <v>0</v>
      </c>
      <c r="N128">
        <v>2727</v>
      </c>
      <c r="O128">
        <v>44</v>
      </c>
      <c r="P128">
        <v>0</v>
      </c>
      <c r="Q128">
        <v>3</v>
      </c>
    </row>
    <row r="129" spans="1:17" x14ac:dyDescent="0.25">
      <c r="A129">
        <v>397</v>
      </c>
      <c r="B129" t="s">
        <v>142</v>
      </c>
      <c r="C129">
        <v>27080</v>
      </c>
      <c r="D129">
        <v>5805</v>
      </c>
      <c r="E129">
        <v>1651</v>
      </c>
      <c r="F129">
        <v>790</v>
      </c>
      <c r="G129">
        <v>0</v>
      </c>
      <c r="H129">
        <v>5950</v>
      </c>
      <c r="I129">
        <v>0</v>
      </c>
      <c r="J129">
        <v>1348</v>
      </c>
      <c r="K129">
        <v>0</v>
      </c>
      <c r="L129">
        <v>0</v>
      </c>
      <c r="M129">
        <v>0</v>
      </c>
      <c r="N129">
        <v>918</v>
      </c>
      <c r="O129">
        <v>47</v>
      </c>
      <c r="P129">
        <v>0</v>
      </c>
      <c r="Q129">
        <v>1</v>
      </c>
    </row>
    <row r="130" spans="1:17" x14ac:dyDescent="0.25">
      <c r="A130">
        <v>246</v>
      </c>
      <c r="B130" t="s">
        <v>143</v>
      </c>
      <c r="C130">
        <v>18603</v>
      </c>
      <c r="D130">
        <v>3766</v>
      </c>
      <c r="E130">
        <v>1315.3</v>
      </c>
      <c r="F130">
        <v>235</v>
      </c>
      <c r="G130">
        <v>0</v>
      </c>
      <c r="H130">
        <v>5660</v>
      </c>
      <c r="I130">
        <v>245.66</v>
      </c>
      <c r="J130">
        <v>780.8</v>
      </c>
      <c r="K130">
        <v>0</v>
      </c>
      <c r="L130">
        <v>0</v>
      </c>
      <c r="M130">
        <v>0</v>
      </c>
      <c r="N130">
        <v>7854</v>
      </c>
      <c r="O130">
        <v>188</v>
      </c>
      <c r="P130">
        <v>0</v>
      </c>
      <c r="Q130">
        <v>8</v>
      </c>
    </row>
    <row r="131" spans="1:17" x14ac:dyDescent="0.25">
      <c r="A131">
        <v>74</v>
      </c>
      <c r="B131" t="s">
        <v>144</v>
      </c>
      <c r="C131">
        <v>50192</v>
      </c>
      <c r="D131">
        <v>10195</v>
      </c>
      <c r="E131">
        <v>5276.9</v>
      </c>
      <c r="F131">
        <v>1690</v>
      </c>
      <c r="G131">
        <v>0</v>
      </c>
      <c r="H131">
        <v>53030</v>
      </c>
      <c r="I131">
        <v>813.84</v>
      </c>
      <c r="J131">
        <v>3182.4</v>
      </c>
      <c r="K131">
        <v>0</v>
      </c>
      <c r="L131">
        <v>0</v>
      </c>
      <c r="M131">
        <v>0</v>
      </c>
      <c r="N131">
        <v>18988</v>
      </c>
      <c r="O131">
        <v>829</v>
      </c>
      <c r="P131">
        <v>0</v>
      </c>
      <c r="Q131">
        <v>24</v>
      </c>
    </row>
    <row r="132" spans="1:17" x14ac:dyDescent="0.25">
      <c r="A132">
        <v>398</v>
      </c>
      <c r="B132" t="s">
        <v>145</v>
      </c>
      <c r="C132">
        <v>55850</v>
      </c>
      <c r="D132">
        <v>12705</v>
      </c>
      <c r="E132">
        <v>3729.7</v>
      </c>
      <c r="F132">
        <v>4010</v>
      </c>
      <c r="G132">
        <v>0</v>
      </c>
      <c r="H132">
        <v>54330</v>
      </c>
      <c r="I132">
        <v>1558.38</v>
      </c>
      <c r="J132">
        <v>3452.8</v>
      </c>
      <c r="K132">
        <v>0</v>
      </c>
      <c r="L132">
        <v>0</v>
      </c>
      <c r="M132">
        <v>459.4</v>
      </c>
      <c r="N132">
        <v>3811</v>
      </c>
      <c r="O132">
        <v>189</v>
      </c>
      <c r="P132">
        <v>0</v>
      </c>
      <c r="Q132">
        <v>4</v>
      </c>
    </row>
    <row r="133" spans="1:17" x14ac:dyDescent="0.25">
      <c r="A133">
        <v>917</v>
      </c>
      <c r="B133" t="s">
        <v>146</v>
      </c>
      <c r="C133">
        <v>86762</v>
      </c>
      <c r="D133">
        <v>13726</v>
      </c>
      <c r="E133">
        <v>14573</v>
      </c>
      <c r="F133">
        <v>5180</v>
      </c>
      <c r="G133">
        <v>0</v>
      </c>
      <c r="H133">
        <v>149270</v>
      </c>
      <c r="I133">
        <v>5548.6369999999997</v>
      </c>
      <c r="J133">
        <v>5703.2</v>
      </c>
      <c r="K133">
        <v>0</v>
      </c>
      <c r="L133">
        <v>0</v>
      </c>
      <c r="M133">
        <v>0</v>
      </c>
      <c r="N133">
        <v>4491</v>
      </c>
      <c r="O133">
        <v>62</v>
      </c>
      <c r="P133">
        <v>0</v>
      </c>
      <c r="Q133">
        <v>4</v>
      </c>
    </row>
    <row r="134" spans="1:17" x14ac:dyDescent="0.25">
      <c r="A134">
        <v>1658</v>
      </c>
      <c r="B134" t="s">
        <v>147</v>
      </c>
      <c r="C134">
        <v>15886</v>
      </c>
      <c r="D134">
        <v>2884</v>
      </c>
      <c r="E134">
        <v>837.9</v>
      </c>
      <c r="F134">
        <v>220</v>
      </c>
      <c r="G134">
        <v>0</v>
      </c>
      <c r="H134">
        <v>2140</v>
      </c>
      <c r="I134">
        <v>2321.66</v>
      </c>
      <c r="J134">
        <v>0</v>
      </c>
      <c r="K134">
        <v>0</v>
      </c>
      <c r="L134">
        <v>0</v>
      </c>
      <c r="M134">
        <v>0</v>
      </c>
      <c r="N134">
        <v>10394</v>
      </c>
      <c r="O134">
        <v>110</v>
      </c>
      <c r="P134">
        <v>0</v>
      </c>
      <c r="Q134">
        <v>7</v>
      </c>
    </row>
    <row r="135" spans="1:17" x14ac:dyDescent="0.25">
      <c r="A135">
        <v>399</v>
      </c>
      <c r="B135" t="s">
        <v>148</v>
      </c>
      <c r="C135">
        <v>23099</v>
      </c>
      <c r="D135">
        <v>4455</v>
      </c>
      <c r="E135">
        <v>1395.6</v>
      </c>
      <c r="F135">
        <v>425</v>
      </c>
      <c r="G135">
        <v>0</v>
      </c>
      <c r="H135">
        <v>8170</v>
      </c>
      <c r="I135">
        <v>0</v>
      </c>
      <c r="J135">
        <v>274.39999999999998</v>
      </c>
      <c r="K135">
        <v>0</v>
      </c>
      <c r="L135">
        <v>0</v>
      </c>
      <c r="M135">
        <v>10.8</v>
      </c>
      <c r="N135">
        <v>1870</v>
      </c>
      <c r="O135">
        <v>31</v>
      </c>
      <c r="P135">
        <v>0</v>
      </c>
      <c r="Q135">
        <v>3</v>
      </c>
    </row>
    <row r="136" spans="1:17" x14ac:dyDescent="0.25">
      <c r="A136">
        <v>163</v>
      </c>
      <c r="B136" t="s">
        <v>149</v>
      </c>
      <c r="C136">
        <v>35796</v>
      </c>
      <c r="D136">
        <v>7416</v>
      </c>
      <c r="E136">
        <v>2832.9</v>
      </c>
      <c r="F136">
        <v>465</v>
      </c>
      <c r="G136">
        <v>0</v>
      </c>
      <c r="H136">
        <v>36010</v>
      </c>
      <c r="I136">
        <v>1003.6</v>
      </c>
      <c r="J136">
        <v>1193.5999999999999</v>
      </c>
      <c r="K136">
        <v>0</v>
      </c>
      <c r="L136">
        <v>0</v>
      </c>
      <c r="M136">
        <v>0</v>
      </c>
      <c r="N136">
        <v>13791</v>
      </c>
      <c r="O136">
        <v>108</v>
      </c>
      <c r="P136">
        <v>0</v>
      </c>
      <c r="Q136">
        <v>8</v>
      </c>
    </row>
    <row r="137" spans="1:17" x14ac:dyDescent="0.25">
      <c r="A137">
        <v>530</v>
      </c>
      <c r="B137" t="s">
        <v>150</v>
      </c>
      <c r="C137">
        <v>39992</v>
      </c>
      <c r="D137">
        <v>7549</v>
      </c>
      <c r="E137">
        <v>2938.8</v>
      </c>
      <c r="F137">
        <v>2505</v>
      </c>
      <c r="G137">
        <v>0</v>
      </c>
      <c r="H137">
        <v>26510</v>
      </c>
      <c r="I137">
        <v>318.24</v>
      </c>
      <c r="J137">
        <v>2213.6</v>
      </c>
      <c r="K137">
        <v>0</v>
      </c>
      <c r="L137">
        <v>0</v>
      </c>
      <c r="M137">
        <v>0</v>
      </c>
      <c r="N137">
        <v>4110</v>
      </c>
      <c r="O137">
        <v>1899</v>
      </c>
      <c r="P137">
        <v>0</v>
      </c>
      <c r="Q137">
        <v>3</v>
      </c>
    </row>
    <row r="138" spans="1:17" x14ac:dyDescent="0.25">
      <c r="A138">
        <v>794</v>
      </c>
      <c r="B138" t="s">
        <v>151</v>
      </c>
      <c r="C138">
        <v>90903</v>
      </c>
      <c r="D138">
        <v>19281</v>
      </c>
      <c r="E138">
        <v>9397.2999999999993</v>
      </c>
      <c r="F138">
        <v>8515</v>
      </c>
      <c r="G138">
        <v>0</v>
      </c>
      <c r="H138">
        <v>143990</v>
      </c>
      <c r="I138">
        <v>3112.58</v>
      </c>
      <c r="J138">
        <v>4201.6000000000004</v>
      </c>
      <c r="K138">
        <v>0</v>
      </c>
      <c r="L138">
        <v>0</v>
      </c>
      <c r="M138">
        <v>0</v>
      </c>
      <c r="N138">
        <v>5313</v>
      </c>
      <c r="O138">
        <v>162</v>
      </c>
      <c r="P138">
        <v>0</v>
      </c>
      <c r="Q138">
        <v>1</v>
      </c>
    </row>
    <row r="139" spans="1:17" x14ac:dyDescent="0.25">
      <c r="A139">
        <v>531</v>
      </c>
      <c r="B139" t="s">
        <v>152</v>
      </c>
      <c r="C139">
        <v>30677</v>
      </c>
      <c r="D139">
        <v>7543</v>
      </c>
      <c r="E139">
        <v>1498.1</v>
      </c>
      <c r="F139">
        <v>1490</v>
      </c>
      <c r="G139">
        <v>0</v>
      </c>
      <c r="H139">
        <v>11390</v>
      </c>
      <c r="I139">
        <v>0</v>
      </c>
      <c r="J139">
        <v>0</v>
      </c>
      <c r="K139">
        <v>0</v>
      </c>
      <c r="L139">
        <v>326.99999999999898</v>
      </c>
      <c r="M139">
        <v>0</v>
      </c>
      <c r="N139">
        <v>1026</v>
      </c>
      <c r="O139">
        <v>164</v>
      </c>
      <c r="P139">
        <v>0</v>
      </c>
      <c r="Q139">
        <v>1</v>
      </c>
    </row>
    <row r="140" spans="1:17" x14ac:dyDescent="0.25">
      <c r="A140">
        <v>164</v>
      </c>
      <c r="B140" t="s">
        <v>404</v>
      </c>
      <c r="C140">
        <v>80593</v>
      </c>
      <c r="D140">
        <v>15912</v>
      </c>
      <c r="E140">
        <v>8790.1</v>
      </c>
      <c r="F140">
        <v>6915</v>
      </c>
      <c r="G140">
        <v>0</v>
      </c>
      <c r="H140">
        <v>114490</v>
      </c>
      <c r="I140">
        <v>3672.36</v>
      </c>
      <c r="J140">
        <v>4930.3999999999996</v>
      </c>
      <c r="K140">
        <v>0</v>
      </c>
      <c r="L140">
        <v>0</v>
      </c>
      <c r="M140">
        <v>0</v>
      </c>
      <c r="N140">
        <v>6082</v>
      </c>
      <c r="O140">
        <v>101</v>
      </c>
      <c r="P140">
        <v>0</v>
      </c>
      <c r="Q140">
        <v>3</v>
      </c>
    </row>
    <row r="141" spans="1:17" x14ac:dyDescent="0.25">
      <c r="A141">
        <v>1966</v>
      </c>
      <c r="B141" t="s">
        <v>745</v>
      </c>
      <c r="C141">
        <v>49646</v>
      </c>
      <c r="D141">
        <v>9951</v>
      </c>
      <c r="E141">
        <v>5154.8</v>
      </c>
      <c r="F141">
        <v>770</v>
      </c>
      <c r="G141">
        <v>0</v>
      </c>
      <c r="H141">
        <v>6140</v>
      </c>
      <c r="I141">
        <v>0</v>
      </c>
      <c r="J141">
        <v>1156.8</v>
      </c>
      <c r="K141">
        <v>0</v>
      </c>
      <c r="L141">
        <v>0</v>
      </c>
      <c r="M141">
        <v>0</v>
      </c>
      <c r="N141">
        <v>47701</v>
      </c>
      <c r="O141">
        <v>2053</v>
      </c>
      <c r="P141">
        <v>0</v>
      </c>
      <c r="Q141">
        <v>39</v>
      </c>
    </row>
    <row r="142" spans="1:17" x14ac:dyDescent="0.25">
      <c r="A142">
        <v>252</v>
      </c>
      <c r="B142" t="s">
        <v>154</v>
      </c>
      <c r="C142">
        <v>16462</v>
      </c>
      <c r="D142">
        <v>3175</v>
      </c>
      <c r="E142">
        <v>1012.3</v>
      </c>
      <c r="F142">
        <v>325</v>
      </c>
      <c r="G142">
        <v>0</v>
      </c>
      <c r="H142">
        <v>3500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3970</v>
      </c>
      <c r="O142">
        <v>184</v>
      </c>
      <c r="P142">
        <v>0</v>
      </c>
      <c r="Q142">
        <v>4</v>
      </c>
    </row>
    <row r="143" spans="1:17" x14ac:dyDescent="0.25">
      <c r="A143">
        <v>797</v>
      </c>
      <c r="B143" t="s">
        <v>155</v>
      </c>
      <c r="C143">
        <v>43723</v>
      </c>
      <c r="D143">
        <v>8584</v>
      </c>
      <c r="E143">
        <v>3028.6</v>
      </c>
      <c r="F143">
        <v>1945</v>
      </c>
      <c r="G143">
        <v>0</v>
      </c>
      <c r="H143">
        <v>32160</v>
      </c>
      <c r="I143">
        <v>194.04</v>
      </c>
      <c r="J143">
        <v>880</v>
      </c>
      <c r="K143">
        <v>0</v>
      </c>
      <c r="L143">
        <v>0</v>
      </c>
      <c r="M143">
        <v>0</v>
      </c>
      <c r="N143">
        <v>7880</v>
      </c>
      <c r="O143">
        <v>242</v>
      </c>
      <c r="P143">
        <v>0</v>
      </c>
      <c r="Q143">
        <v>3</v>
      </c>
    </row>
    <row r="144" spans="1:17" x14ac:dyDescent="0.25">
      <c r="A144">
        <v>534</v>
      </c>
      <c r="B144" t="s">
        <v>156</v>
      </c>
      <c r="C144">
        <v>21812</v>
      </c>
      <c r="D144">
        <v>4231</v>
      </c>
      <c r="E144">
        <v>1925.5</v>
      </c>
      <c r="F144">
        <v>705</v>
      </c>
      <c r="G144">
        <v>0</v>
      </c>
      <c r="H144">
        <v>4990</v>
      </c>
      <c r="I144">
        <v>160.38</v>
      </c>
      <c r="J144">
        <v>758.4</v>
      </c>
      <c r="K144">
        <v>0</v>
      </c>
      <c r="L144">
        <v>0</v>
      </c>
      <c r="M144">
        <v>381.5</v>
      </c>
      <c r="N144">
        <v>1291</v>
      </c>
      <c r="O144">
        <v>55</v>
      </c>
      <c r="P144">
        <v>0</v>
      </c>
      <c r="Q144">
        <v>2</v>
      </c>
    </row>
    <row r="145" spans="1:17" x14ac:dyDescent="0.25">
      <c r="A145">
        <v>798</v>
      </c>
      <c r="B145" t="s">
        <v>157</v>
      </c>
      <c r="C145">
        <v>15366</v>
      </c>
      <c r="D145">
        <v>2960</v>
      </c>
      <c r="E145">
        <v>833.4</v>
      </c>
      <c r="F145">
        <v>180</v>
      </c>
      <c r="G145">
        <v>0</v>
      </c>
      <c r="H145">
        <v>1760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9483</v>
      </c>
      <c r="O145">
        <v>168</v>
      </c>
      <c r="P145">
        <v>0</v>
      </c>
      <c r="Q145">
        <v>9</v>
      </c>
    </row>
    <row r="146" spans="1:17" x14ac:dyDescent="0.25">
      <c r="A146">
        <v>402</v>
      </c>
      <c r="B146" t="s">
        <v>158</v>
      </c>
      <c r="C146">
        <v>89521</v>
      </c>
      <c r="D146">
        <v>18329</v>
      </c>
      <c r="E146">
        <v>9383.6</v>
      </c>
      <c r="F146">
        <v>7195</v>
      </c>
      <c r="G146">
        <v>0</v>
      </c>
      <c r="H146">
        <v>90560</v>
      </c>
      <c r="I146">
        <v>3531.88</v>
      </c>
      <c r="J146">
        <v>6707.2</v>
      </c>
      <c r="K146">
        <v>0</v>
      </c>
      <c r="L146">
        <v>0</v>
      </c>
      <c r="M146">
        <v>1204.3</v>
      </c>
      <c r="N146">
        <v>4559</v>
      </c>
      <c r="O146">
        <v>76</v>
      </c>
      <c r="P146">
        <v>0</v>
      </c>
      <c r="Q146">
        <v>5</v>
      </c>
    </row>
    <row r="147" spans="1:17" x14ac:dyDescent="0.25">
      <c r="A147">
        <v>1963</v>
      </c>
      <c r="B147" t="s">
        <v>750</v>
      </c>
      <c r="C147">
        <v>86115</v>
      </c>
      <c r="D147">
        <v>17153</v>
      </c>
      <c r="E147">
        <v>5222</v>
      </c>
      <c r="F147">
        <v>1645</v>
      </c>
      <c r="G147">
        <v>0</v>
      </c>
      <c r="H147">
        <v>9320</v>
      </c>
      <c r="I147">
        <v>566</v>
      </c>
      <c r="J147">
        <v>2716</v>
      </c>
      <c r="K147">
        <v>0</v>
      </c>
      <c r="L147">
        <v>0</v>
      </c>
      <c r="M147">
        <v>0</v>
      </c>
      <c r="N147">
        <v>26856</v>
      </c>
      <c r="O147">
        <v>5513</v>
      </c>
      <c r="P147">
        <v>0</v>
      </c>
      <c r="Q147">
        <v>29</v>
      </c>
    </row>
    <row r="148" spans="1:17" x14ac:dyDescent="0.25">
      <c r="A148">
        <v>1735</v>
      </c>
      <c r="B148" t="s">
        <v>159</v>
      </c>
      <c r="C148">
        <v>34930</v>
      </c>
      <c r="D148">
        <v>6753</v>
      </c>
      <c r="E148">
        <v>2497.6999999999998</v>
      </c>
      <c r="F148">
        <v>675</v>
      </c>
      <c r="G148">
        <v>0</v>
      </c>
      <c r="H148">
        <v>13320</v>
      </c>
      <c r="I148">
        <v>0</v>
      </c>
      <c r="J148">
        <v>541.6</v>
      </c>
      <c r="K148">
        <v>0</v>
      </c>
      <c r="L148">
        <v>0</v>
      </c>
      <c r="M148">
        <v>0</v>
      </c>
      <c r="N148">
        <v>21236</v>
      </c>
      <c r="O148">
        <v>305</v>
      </c>
      <c r="P148">
        <v>0</v>
      </c>
      <c r="Q148">
        <v>9</v>
      </c>
    </row>
    <row r="149" spans="1:17" x14ac:dyDescent="0.25">
      <c r="A149">
        <v>1911</v>
      </c>
      <c r="B149" t="s">
        <v>534</v>
      </c>
      <c r="C149">
        <v>47681</v>
      </c>
      <c r="D149">
        <v>9724</v>
      </c>
      <c r="E149">
        <v>3650.9</v>
      </c>
      <c r="F149">
        <v>740</v>
      </c>
      <c r="G149">
        <v>0</v>
      </c>
      <c r="H149">
        <v>7410</v>
      </c>
      <c r="I149">
        <v>0</v>
      </c>
      <c r="J149">
        <v>799.2</v>
      </c>
      <c r="K149">
        <v>0</v>
      </c>
      <c r="L149">
        <v>0</v>
      </c>
      <c r="M149">
        <v>0</v>
      </c>
      <c r="N149">
        <v>35747</v>
      </c>
      <c r="O149">
        <v>1777</v>
      </c>
      <c r="P149">
        <v>0</v>
      </c>
      <c r="Q149">
        <v>29</v>
      </c>
    </row>
    <row r="150" spans="1:17" x14ac:dyDescent="0.25">
      <c r="A150">
        <v>118</v>
      </c>
      <c r="B150" t="s">
        <v>160</v>
      </c>
      <c r="C150">
        <v>55677</v>
      </c>
      <c r="D150">
        <v>11671</v>
      </c>
      <c r="E150">
        <v>6170.2</v>
      </c>
      <c r="F150">
        <v>1380</v>
      </c>
      <c r="G150">
        <v>0</v>
      </c>
      <c r="H150">
        <v>68980</v>
      </c>
      <c r="I150">
        <v>1658.3</v>
      </c>
      <c r="J150">
        <v>2790.4</v>
      </c>
      <c r="K150">
        <v>0</v>
      </c>
      <c r="L150">
        <v>0</v>
      </c>
      <c r="M150">
        <v>0</v>
      </c>
      <c r="N150">
        <v>12766</v>
      </c>
      <c r="O150">
        <v>159</v>
      </c>
      <c r="P150">
        <v>0</v>
      </c>
      <c r="Q150">
        <v>17</v>
      </c>
    </row>
    <row r="151" spans="1:17" x14ac:dyDescent="0.25">
      <c r="A151">
        <v>405</v>
      </c>
      <c r="B151" t="s">
        <v>162</v>
      </c>
      <c r="C151">
        <v>72806</v>
      </c>
      <c r="D151">
        <v>15105</v>
      </c>
      <c r="E151">
        <v>7197</v>
      </c>
      <c r="F151">
        <v>6715</v>
      </c>
      <c r="G151">
        <v>0</v>
      </c>
      <c r="H151">
        <v>87800</v>
      </c>
      <c r="I151">
        <v>2551.6999999999998</v>
      </c>
      <c r="J151">
        <v>6098.4</v>
      </c>
      <c r="K151">
        <v>0</v>
      </c>
      <c r="L151">
        <v>0</v>
      </c>
      <c r="M151">
        <v>0</v>
      </c>
      <c r="N151">
        <v>2029</v>
      </c>
      <c r="O151">
        <v>116</v>
      </c>
      <c r="P151">
        <v>0</v>
      </c>
      <c r="Q151">
        <v>1</v>
      </c>
    </row>
    <row r="152" spans="1:17" x14ac:dyDescent="0.25">
      <c r="A152">
        <v>1507</v>
      </c>
      <c r="B152" t="s">
        <v>163</v>
      </c>
      <c r="C152">
        <v>42271</v>
      </c>
      <c r="D152">
        <v>8003</v>
      </c>
      <c r="E152">
        <v>2884</v>
      </c>
      <c r="F152">
        <v>550</v>
      </c>
      <c r="G152">
        <v>0</v>
      </c>
      <c r="H152">
        <v>17180</v>
      </c>
      <c r="I152">
        <v>166.32</v>
      </c>
      <c r="J152">
        <v>1622.4</v>
      </c>
      <c r="K152">
        <v>0</v>
      </c>
      <c r="L152">
        <v>0</v>
      </c>
      <c r="M152">
        <v>0</v>
      </c>
      <c r="N152">
        <v>18866</v>
      </c>
      <c r="O152">
        <v>326</v>
      </c>
      <c r="P152">
        <v>0</v>
      </c>
      <c r="Q152">
        <v>17</v>
      </c>
    </row>
    <row r="153" spans="1:17" x14ac:dyDescent="0.25">
      <c r="A153">
        <v>321</v>
      </c>
      <c r="B153" t="s">
        <v>164</v>
      </c>
      <c r="C153">
        <v>49579</v>
      </c>
      <c r="D153">
        <v>12062</v>
      </c>
      <c r="E153">
        <v>1973.5</v>
      </c>
      <c r="F153">
        <v>2195</v>
      </c>
      <c r="G153">
        <v>0</v>
      </c>
      <c r="H153">
        <v>31260</v>
      </c>
      <c r="I153">
        <v>1223.74</v>
      </c>
      <c r="J153">
        <v>1775.2</v>
      </c>
      <c r="K153">
        <v>0</v>
      </c>
      <c r="L153">
        <v>0</v>
      </c>
      <c r="M153">
        <v>368.8</v>
      </c>
      <c r="N153">
        <v>5493</v>
      </c>
      <c r="O153">
        <v>406</v>
      </c>
      <c r="P153">
        <v>0</v>
      </c>
      <c r="Q153">
        <v>10</v>
      </c>
    </row>
    <row r="154" spans="1:17" x14ac:dyDescent="0.25">
      <c r="A154">
        <v>406</v>
      </c>
      <c r="B154" t="s">
        <v>165</v>
      </c>
      <c r="C154">
        <v>41369</v>
      </c>
      <c r="D154">
        <v>8178</v>
      </c>
      <c r="E154">
        <v>3273.1</v>
      </c>
      <c r="F154">
        <v>3005</v>
      </c>
      <c r="G154">
        <v>0</v>
      </c>
      <c r="H154">
        <v>24740</v>
      </c>
      <c r="I154">
        <v>802.68380000000002</v>
      </c>
      <c r="J154">
        <v>1876.8</v>
      </c>
      <c r="K154">
        <v>0</v>
      </c>
      <c r="L154">
        <v>0</v>
      </c>
      <c r="M154">
        <v>0</v>
      </c>
      <c r="N154">
        <v>1581</v>
      </c>
      <c r="O154">
        <v>751</v>
      </c>
      <c r="P154">
        <v>0</v>
      </c>
      <c r="Q154">
        <v>5</v>
      </c>
    </row>
    <row r="155" spans="1:17" x14ac:dyDescent="0.25">
      <c r="A155">
        <v>677</v>
      </c>
      <c r="B155" t="s">
        <v>166</v>
      </c>
      <c r="C155">
        <v>27472</v>
      </c>
      <c r="D155">
        <v>4624</v>
      </c>
      <c r="E155">
        <v>2468.6999999999998</v>
      </c>
      <c r="F155">
        <v>405</v>
      </c>
      <c r="G155">
        <v>0</v>
      </c>
      <c r="H155">
        <v>21030</v>
      </c>
      <c r="I155">
        <v>308.88</v>
      </c>
      <c r="J155">
        <v>1022.4</v>
      </c>
      <c r="K155">
        <v>0</v>
      </c>
      <c r="L155">
        <v>0</v>
      </c>
      <c r="M155">
        <v>0</v>
      </c>
      <c r="N155">
        <v>20117</v>
      </c>
      <c r="O155">
        <v>406</v>
      </c>
      <c r="P155">
        <v>0</v>
      </c>
      <c r="Q155">
        <v>16</v>
      </c>
    </row>
    <row r="156" spans="1:17" x14ac:dyDescent="0.25">
      <c r="A156">
        <v>353</v>
      </c>
      <c r="B156" t="s">
        <v>167</v>
      </c>
      <c r="C156">
        <v>34302</v>
      </c>
      <c r="D156">
        <v>7727</v>
      </c>
      <c r="E156">
        <v>2134.1</v>
      </c>
      <c r="F156">
        <v>3310</v>
      </c>
      <c r="G156">
        <v>0</v>
      </c>
      <c r="H156">
        <v>14500</v>
      </c>
      <c r="I156">
        <v>645.48</v>
      </c>
      <c r="J156">
        <v>1168</v>
      </c>
      <c r="K156">
        <v>0</v>
      </c>
      <c r="L156">
        <v>0</v>
      </c>
      <c r="M156">
        <v>394.1</v>
      </c>
      <c r="N156">
        <v>2092</v>
      </c>
      <c r="O156">
        <v>76</v>
      </c>
      <c r="P156">
        <v>0</v>
      </c>
      <c r="Q156">
        <v>2</v>
      </c>
    </row>
    <row r="157" spans="1:17" x14ac:dyDescent="0.25">
      <c r="A157">
        <v>1884</v>
      </c>
      <c r="B157" t="s">
        <v>405</v>
      </c>
      <c r="C157">
        <v>26625</v>
      </c>
      <c r="D157">
        <v>5268</v>
      </c>
      <c r="E157">
        <v>1555.4</v>
      </c>
      <c r="F157">
        <v>635</v>
      </c>
      <c r="G157">
        <v>0</v>
      </c>
      <c r="H157">
        <v>2790</v>
      </c>
      <c r="I157">
        <v>0</v>
      </c>
      <c r="J157">
        <v>156</v>
      </c>
      <c r="K157">
        <v>0</v>
      </c>
      <c r="L157">
        <v>0</v>
      </c>
      <c r="M157">
        <v>0</v>
      </c>
      <c r="N157">
        <v>6317</v>
      </c>
      <c r="O157">
        <v>907</v>
      </c>
      <c r="P157">
        <v>0</v>
      </c>
      <c r="Q157">
        <v>17</v>
      </c>
    </row>
    <row r="158" spans="1:17" x14ac:dyDescent="0.25">
      <c r="A158">
        <v>166</v>
      </c>
      <c r="B158" t="s">
        <v>168</v>
      </c>
      <c r="C158">
        <v>53259</v>
      </c>
      <c r="D158">
        <v>12820</v>
      </c>
      <c r="E158">
        <v>4432</v>
      </c>
      <c r="F158">
        <v>1760</v>
      </c>
      <c r="G158">
        <v>0</v>
      </c>
      <c r="H158">
        <v>63320</v>
      </c>
      <c r="I158">
        <v>1287.32</v>
      </c>
      <c r="J158">
        <v>3412.8</v>
      </c>
      <c r="K158">
        <v>0</v>
      </c>
      <c r="L158">
        <v>0</v>
      </c>
      <c r="M158">
        <v>0</v>
      </c>
      <c r="N158">
        <v>14133</v>
      </c>
      <c r="O158">
        <v>2046</v>
      </c>
      <c r="P158">
        <v>0</v>
      </c>
      <c r="Q158">
        <v>9</v>
      </c>
    </row>
    <row r="159" spans="1:17" x14ac:dyDescent="0.25">
      <c r="A159">
        <v>678</v>
      </c>
      <c r="B159" t="s">
        <v>169</v>
      </c>
      <c r="C159">
        <v>12720</v>
      </c>
      <c r="D159">
        <v>2880</v>
      </c>
      <c r="E159">
        <v>669</v>
      </c>
      <c r="F159">
        <v>210</v>
      </c>
      <c r="G159">
        <v>0</v>
      </c>
      <c r="H159">
        <v>6070</v>
      </c>
      <c r="I159">
        <v>462.96</v>
      </c>
      <c r="J159">
        <v>300.8</v>
      </c>
      <c r="K159">
        <v>0</v>
      </c>
      <c r="L159">
        <v>0</v>
      </c>
      <c r="M159">
        <v>376</v>
      </c>
      <c r="N159">
        <v>3706</v>
      </c>
      <c r="O159">
        <v>110</v>
      </c>
      <c r="P159">
        <v>0</v>
      </c>
      <c r="Q159">
        <v>4</v>
      </c>
    </row>
    <row r="160" spans="1:17" x14ac:dyDescent="0.25">
      <c r="A160">
        <v>537</v>
      </c>
      <c r="B160" t="s">
        <v>170</v>
      </c>
      <c r="C160">
        <v>64956</v>
      </c>
      <c r="D160">
        <v>14819</v>
      </c>
      <c r="E160">
        <v>4550.2</v>
      </c>
      <c r="F160">
        <v>1600</v>
      </c>
      <c r="G160">
        <v>0</v>
      </c>
      <c r="H160">
        <v>49900</v>
      </c>
      <c r="I160">
        <v>1090.46</v>
      </c>
      <c r="J160">
        <v>1865.6</v>
      </c>
      <c r="K160">
        <v>0</v>
      </c>
      <c r="L160">
        <v>0</v>
      </c>
      <c r="M160">
        <v>0</v>
      </c>
      <c r="N160">
        <v>2480</v>
      </c>
      <c r="O160">
        <v>166</v>
      </c>
      <c r="P160">
        <v>0</v>
      </c>
      <c r="Q160">
        <v>4</v>
      </c>
    </row>
    <row r="161" spans="1:17" x14ac:dyDescent="0.25">
      <c r="A161">
        <v>928</v>
      </c>
      <c r="B161" t="s">
        <v>171</v>
      </c>
      <c r="C161">
        <v>45823</v>
      </c>
      <c r="D161">
        <v>6910</v>
      </c>
      <c r="E161">
        <v>7172.7</v>
      </c>
      <c r="F161">
        <v>1725</v>
      </c>
      <c r="G161">
        <v>0</v>
      </c>
      <c r="H161">
        <v>51960</v>
      </c>
      <c r="I161">
        <v>864.94</v>
      </c>
      <c r="J161">
        <v>300.8</v>
      </c>
      <c r="K161">
        <v>0</v>
      </c>
      <c r="L161">
        <v>0</v>
      </c>
      <c r="M161">
        <v>0</v>
      </c>
      <c r="N161">
        <v>2191</v>
      </c>
      <c r="O161">
        <v>24</v>
      </c>
      <c r="P161">
        <v>0</v>
      </c>
      <c r="Q161">
        <v>1</v>
      </c>
    </row>
    <row r="162" spans="1:17" x14ac:dyDescent="0.25">
      <c r="A162">
        <v>1598</v>
      </c>
      <c r="B162" t="s">
        <v>172</v>
      </c>
      <c r="C162">
        <v>22659</v>
      </c>
      <c r="D162">
        <v>4811</v>
      </c>
      <c r="E162">
        <v>1501.1</v>
      </c>
      <c r="F162">
        <v>400</v>
      </c>
      <c r="G162">
        <v>0</v>
      </c>
      <c r="H162">
        <v>1150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8036</v>
      </c>
      <c r="O162">
        <v>294</v>
      </c>
      <c r="P162">
        <v>0</v>
      </c>
      <c r="Q162">
        <v>19</v>
      </c>
    </row>
    <row r="163" spans="1:17" x14ac:dyDescent="0.25">
      <c r="A163">
        <v>542</v>
      </c>
      <c r="B163" t="s">
        <v>175</v>
      </c>
      <c r="C163">
        <v>29306</v>
      </c>
      <c r="D163">
        <v>6348</v>
      </c>
      <c r="E163">
        <v>2126.4</v>
      </c>
      <c r="F163">
        <v>1385</v>
      </c>
      <c r="G163">
        <v>0</v>
      </c>
      <c r="H163">
        <v>6180</v>
      </c>
      <c r="I163">
        <v>0</v>
      </c>
      <c r="J163">
        <v>1016.8</v>
      </c>
      <c r="K163">
        <v>0</v>
      </c>
      <c r="L163">
        <v>0</v>
      </c>
      <c r="M163">
        <v>0</v>
      </c>
      <c r="N163">
        <v>767</v>
      </c>
      <c r="O163">
        <v>128</v>
      </c>
      <c r="P163">
        <v>0</v>
      </c>
      <c r="Q163">
        <v>1</v>
      </c>
    </row>
    <row r="164" spans="1:17" x14ac:dyDescent="0.25">
      <c r="A164">
        <v>1931</v>
      </c>
      <c r="B164" t="s">
        <v>667</v>
      </c>
      <c r="C164">
        <v>55644</v>
      </c>
      <c r="D164">
        <v>11645</v>
      </c>
      <c r="E164">
        <v>3809.4</v>
      </c>
      <c r="F164">
        <v>2045</v>
      </c>
      <c r="G164">
        <v>0</v>
      </c>
      <c r="H164">
        <v>3380</v>
      </c>
      <c r="I164">
        <v>0</v>
      </c>
      <c r="J164">
        <v>2702.4</v>
      </c>
      <c r="K164">
        <v>0</v>
      </c>
      <c r="L164">
        <v>0</v>
      </c>
      <c r="M164">
        <v>0</v>
      </c>
      <c r="N164">
        <v>14905</v>
      </c>
      <c r="O164">
        <v>1226</v>
      </c>
      <c r="P164">
        <v>0</v>
      </c>
      <c r="Q164">
        <v>24</v>
      </c>
    </row>
    <row r="165" spans="1:17" x14ac:dyDescent="0.25">
      <c r="A165">
        <v>1659</v>
      </c>
      <c r="B165" t="s">
        <v>176</v>
      </c>
      <c r="C165">
        <v>22158</v>
      </c>
      <c r="D165">
        <v>4304</v>
      </c>
      <c r="E165">
        <v>1617.1</v>
      </c>
      <c r="F165">
        <v>330</v>
      </c>
      <c r="G165">
        <v>0</v>
      </c>
      <c r="H165">
        <v>3350</v>
      </c>
      <c r="I165">
        <v>0</v>
      </c>
      <c r="J165">
        <v>448</v>
      </c>
      <c r="K165">
        <v>0</v>
      </c>
      <c r="L165">
        <v>0</v>
      </c>
      <c r="M165">
        <v>150.80000000000001</v>
      </c>
      <c r="N165">
        <v>5535</v>
      </c>
      <c r="O165">
        <v>82</v>
      </c>
      <c r="P165">
        <v>0</v>
      </c>
      <c r="Q165">
        <v>7</v>
      </c>
    </row>
    <row r="166" spans="1:17" x14ac:dyDescent="0.25">
      <c r="A166">
        <v>1685</v>
      </c>
      <c r="B166" t="s">
        <v>177</v>
      </c>
      <c r="C166">
        <v>15332</v>
      </c>
      <c r="D166">
        <v>3078</v>
      </c>
      <c r="E166">
        <v>865.2</v>
      </c>
      <c r="F166">
        <v>215</v>
      </c>
      <c r="G166">
        <v>0</v>
      </c>
      <c r="H166">
        <v>1830</v>
      </c>
      <c r="I166">
        <v>487.86</v>
      </c>
      <c r="J166">
        <v>0</v>
      </c>
      <c r="K166">
        <v>0</v>
      </c>
      <c r="L166">
        <v>0</v>
      </c>
      <c r="M166">
        <v>0</v>
      </c>
      <c r="N166">
        <v>7036</v>
      </c>
      <c r="O166">
        <v>35</v>
      </c>
      <c r="P166">
        <v>0</v>
      </c>
      <c r="Q166">
        <v>6</v>
      </c>
    </row>
    <row r="167" spans="1:17" x14ac:dyDescent="0.25">
      <c r="A167">
        <v>882</v>
      </c>
      <c r="B167" t="s">
        <v>178</v>
      </c>
      <c r="C167">
        <v>37612</v>
      </c>
      <c r="D167">
        <v>5998</v>
      </c>
      <c r="E167">
        <v>4423.2</v>
      </c>
      <c r="F167">
        <v>835</v>
      </c>
      <c r="G167">
        <v>0</v>
      </c>
      <c r="H167">
        <v>34540</v>
      </c>
      <c r="I167">
        <v>203.94</v>
      </c>
      <c r="J167">
        <v>1641.6</v>
      </c>
      <c r="K167">
        <v>0</v>
      </c>
      <c r="L167">
        <v>0</v>
      </c>
      <c r="M167">
        <v>248</v>
      </c>
      <c r="N167">
        <v>2460</v>
      </c>
      <c r="O167">
        <v>6</v>
      </c>
      <c r="P167">
        <v>0</v>
      </c>
      <c r="Q167">
        <v>3</v>
      </c>
    </row>
    <row r="168" spans="1:17" x14ac:dyDescent="0.25">
      <c r="A168">
        <v>415</v>
      </c>
      <c r="B168" t="s">
        <v>179</v>
      </c>
      <c r="C168">
        <v>11435</v>
      </c>
      <c r="D168">
        <v>2373</v>
      </c>
      <c r="E168">
        <v>643.4</v>
      </c>
      <c r="F168">
        <v>495</v>
      </c>
      <c r="G168">
        <v>0</v>
      </c>
      <c r="H168">
        <v>320</v>
      </c>
      <c r="I168">
        <v>0</v>
      </c>
      <c r="J168">
        <v>0</v>
      </c>
      <c r="K168">
        <v>0</v>
      </c>
      <c r="L168">
        <v>35.5</v>
      </c>
      <c r="M168">
        <v>0</v>
      </c>
      <c r="N168">
        <v>2245</v>
      </c>
      <c r="O168">
        <v>405</v>
      </c>
      <c r="P168">
        <v>0</v>
      </c>
      <c r="Q168">
        <v>6</v>
      </c>
    </row>
    <row r="169" spans="1:17" x14ac:dyDescent="0.25">
      <c r="A169">
        <v>416</v>
      </c>
      <c r="B169" t="s">
        <v>180</v>
      </c>
      <c r="C169">
        <v>27836</v>
      </c>
      <c r="D169">
        <v>5932</v>
      </c>
      <c r="E169">
        <v>1733.6</v>
      </c>
      <c r="F169">
        <v>775</v>
      </c>
      <c r="G169">
        <v>0</v>
      </c>
      <c r="H169">
        <v>9660</v>
      </c>
      <c r="I169">
        <v>0</v>
      </c>
      <c r="J169">
        <v>384</v>
      </c>
      <c r="K169">
        <v>0</v>
      </c>
      <c r="L169">
        <v>0</v>
      </c>
      <c r="M169">
        <v>0</v>
      </c>
      <c r="N169">
        <v>2373</v>
      </c>
      <c r="O169">
        <v>330</v>
      </c>
      <c r="P169">
        <v>0</v>
      </c>
      <c r="Q169">
        <v>7</v>
      </c>
    </row>
    <row r="170" spans="1:17" x14ac:dyDescent="0.25">
      <c r="A170">
        <v>1621</v>
      </c>
      <c r="B170" t="s">
        <v>181</v>
      </c>
      <c r="C170">
        <v>61155</v>
      </c>
      <c r="D170">
        <v>15763</v>
      </c>
      <c r="E170">
        <v>1925.5</v>
      </c>
      <c r="F170">
        <v>4060</v>
      </c>
      <c r="G170">
        <v>0</v>
      </c>
      <c r="H170">
        <v>18170</v>
      </c>
      <c r="I170">
        <v>0</v>
      </c>
      <c r="J170">
        <v>3375.2</v>
      </c>
      <c r="K170">
        <v>0</v>
      </c>
      <c r="L170">
        <v>796.4</v>
      </c>
      <c r="M170">
        <v>1782.5</v>
      </c>
      <c r="N170">
        <v>5325</v>
      </c>
      <c r="O170">
        <v>312</v>
      </c>
      <c r="P170">
        <v>0</v>
      </c>
      <c r="Q170">
        <v>7</v>
      </c>
    </row>
    <row r="171" spans="1:17" x14ac:dyDescent="0.25">
      <c r="A171">
        <v>417</v>
      </c>
      <c r="B171" t="s">
        <v>182</v>
      </c>
      <c r="C171">
        <v>11146</v>
      </c>
      <c r="D171">
        <v>2204</v>
      </c>
      <c r="E171">
        <v>757.3</v>
      </c>
      <c r="F171">
        <v>240</v>
      </c>
      <c r="G171">
        <v>0</v>
      </c>
      <c r="H171">
        <v>1300</v>
      </c>
      <c r="I171">
        <v>0</v>
      </c>
      <c r="J171">
        <v>1252.8</v>
      </c>
      <c r="K171">
        <v>0</v>
      </c>
      <c r="L171">
        <v>0</v>
      </c>
      <c r="M171">
        <v>0</v>
      </c>
      <c r="N171">
        <v>1239</v>
      </c>
      <c r="O171">
        <v>2</v>
      </c>
      <c r="P171">
        <v>0</v>
      </c>
      <c r="Q171">
        <v>1</v>
      </c>
    </row>
    <row r="172" spans="1:17" x14ac:dyDescent="0.25">
      <c r="A172">
        <v>80</v>
      </c>
      <c r="B172" t="s">
        <v>185</v>
      </c>
      <c r="C172">
        <v>122415</v>
      </c>
      <c r="D172">
        <v>22812</v>
      </c>
      <c r="E172">
        <v>14899.7</v>
      </c>
      <c r="F172">
        <v>5435</v>
      </c>
      <c r="G172">
        <v>0</v>
      </c>
      <c r="H172">
        <v>209940</v>
      </c>
      <c r="I172">
        <v>3599.02</v>
      </c>
      <c r="J172">
        <v>5723.2</v>
      </c>
      <c r="K172">
        <v>0</v>
      </c>
      <c r="L172">
        <v>0</v>
      </c>
      <c r="M172">
        <v>0</v>
      </c>
      <c r="N172">
        <v>23820</v>
      </c>
      <c r="O172">
        <v>1742</v>
      </c>
      <c r="P172">
        <v>0</v>
      </c>
      <c r="Q172">
        <v>23</v>
      </c>
    </row>
    <row r="173" spans="1:17" x14ac:dyDescent="0.25">
      <c r="A173">
        <v>546</v>
      </c>
      <c r="B173" t="s">
        <v>187</v>
      </c>
      <c r="C173">
        <v>124306</v>
      </c>
      <c r="D173">
        <v>20033</v>
      </c>
      <c r="E173">
        <v>12142.7</v>
      </c>
      <c r="F173">
        <v>11785</v>
      </c>
      <c r="G173">
        <v>0</v>
      </c>
      <c r="H173">
        <v>160200</v>
      </c>
      <c r="I173">
        <v>4749.1400000000003</v>
      </c>
      <c r="J173">
        <v>8624</v>
      </c>
      <c r="K173">
        <v>0</v>
      </c>
      <c r="L173">
        <v>0</v>
      </c>
      <c r="M173">
        <v>0</v>
      </c>
      <c r="N173">
        <v>2185</v>
      </c>
      <c r="O173">
        <v>142</v>
      </c>
      <c r="P173">
        <v>18584.181</v>
      </c>
      <c r="Q173">
        <v>1</v>
      </c>
    </row>
    <row r="174" spans="1:17" x14ac:dyDescent="0.25">
      <c r="A174">
        <v>547</v>
      </c>
      <c r="B174" t="s">
        <v>188</v>
      </c>
      <c r="C174">
        <v>27197</v>
      </c>
      <c r="D174">
        <v>5447</v>
      </c>
      <c r="E174">
        <v>1634.6</v>
      </c>
      <c r="F174">
        <v>1900</v>
      </c>
      <c r="G174">
        <v>0</v>
      </c>
      <c r="H174">
        <v>6560</v>
      </c>
      <c r="I174">
        <v>754.28</v>
      </c>
      <c r="J174">
        <v>386.4</v>
      </c>
      <c r="K174">
        <v>0</v>
      </c>
      <c r="L174">
        <v>0</v>
      </c>
      <c r="M174">
        <v>0</v>
      </c>
      <c r="N174">
        <v>1151</v>
      </c>
      <c r="O174">
        <v>77</v>
      </c>
      <c r="P174">
        <v>0</v>
      </c>
      <c r="Q174">
        <v>2</v>
      </c>
    </row>
    <row r="175" spans="1:17" x14ac:dyDescent="0.25">
      <c r="A175">
        <v>1916</v>
      </c>
      <c r="B175" t="s">
        <v>189</v>
      </c>
      <c r="C175">
        <v>74947</v>
      </c>
      <c r="D175">
        <v>14523</v>
      </c>
      <c r="E175">
        <v>6852.3</v>
      </c>
      <c r="F175">
        <v>5965</v>
      </c>
      <c r="G175">
        <v>0</v>
      </c>
      <c r="H175">
        <v>33710</v>
      </c>
      <c r="I175">
        <v>606.38</v>
      </c>
      <c r="J175">
        <v>3843.2</v>
      </c>
      <c r="K175">
        <v>0</v>
      </c>
      <c r="L175">
        <v>0</v>
      </c>
      <c r="M175">
        <v>0</v>
      </c>
      <c r="N175">
        <v>3252</v>
      </c>
      <c r="O175">
        <v>310</v>
      </c>
      <c r="P175">
        <v>0</v>
      </c>
      <c r="Q175">
        <v>4</v>
      </c>
    </row>
    <row r="176" spans="1:17" x14ac:dyDescent="0.25">
      <c r="A176">
        <v>995</v>
      </c>
      <c r="B176" t="s">
        <v>190</v>
      </c>
      <c r="C176">
        <v>77389</v>
      </c>
      <c r="D176">
        <v>17316</v>
      </c>
      <c r="E176">
        <v>7546.6</v>
      </c>
      <c r="F176">
        <v>11645</v>
      </c>
      <c r="G176">
        <v>0</v>
      </c>
      <c r="H176">
        <v>85270</v>
      </c>
      <c r="I176">
        <v>4019.76</v>
      </c>
      <c r="J176">
        <v>2923.2</v>
      </c>
      <c r="K176">
        <v>0</v>
      </c>
      <c r="L176">
        <v>0</v>
      </c>
      <c r="M176">
        <v>0</v>
      </c>
      <c r="N176">
        <v>22954</v>
      </c>
      <c r="O176">
        <v>3058</v>
      </c>
      <c r="P176">
        <v>0</v>
      </c>
      <c r="Q176">
        <v>6</v>
      </c>
    </row>
    <row r="177" spans="1:17" x14ac:dyDescent="0.25">
      <c r="A177">
        <v>1640</v>
      </c>
      <c r="B177" t="s">
        <v>192</v>
      </c>
      <c r="C177">
        <v>35857</v>
      </c>
      <c r="D177">
        <v>6187</v>
      </c>
      <c r="E177">
        <v>2602.5</v>
      </c>
      <c r="F177">
        <v>620</v>
      </c>
      <c r="G177">
        <v>0</v>
      </c>
      <c r="H177">
        <v>6430</v>
      </c>
      <c r="I177">
        <v>1020.7</v>
      </c>
      <c r="J177">
        <v>1524</v>
      </c>
      <c r="K177">
        <v>0</v>
      </c>
      <c r="L177">
        <v>0</v>
      </c>
      <c r="M177">
        <v>0</v>
      </c>
      <c r="N177">
        <v>16251</v>
      </c>
      <c r="O177">
        <v>239</v>
      </c>
      <c r="P177">
        <v>0</v>
      </c>
      <c r="Q177">
        <v>19</v>
      </c>
    </row>
    <row r="178" spans="1:17" x14ac:dyDescent="0.25">
      <c r="A178">
        <v>327</v>
      </c>
      <c r="B178" t="s">
        <v>193</v>
      </c>
      <c r="C178">
        <v>29755</v>
      </c>
      <c r="D178">
        <v>6246</v>
      </c>
      <c r="E178">
        <v>1476.6</v>
      </c>
      <c r="F178">
        <v>800</v>
      </c>
      <c r="G178">
        <v>0</v>
      </c>
      <c r="H178">
        <v>11320</v>
      </c>
      <c r="I178">
        <v>736.98</v>
      </c>
      <c r="J178">
        <v>0</v>
      </c>
      <c r="K178">
        <v>0</v>
      </c>
      <c r="L178">
        <v>0</v>
      </c>
      <c r="M178">
        <v>0</v>
      </c>
      <c r="N178">
        <v>5855</v>
      </c>
      <c r="O178">
        <v>34</v>
      </c>
      <c r="P178">
        <v>0</v>
      </c>
      <c r="Q178">
        <v>4</v>
      </c>
    </row>
    <row r="179" spans="1:17" x14ac:dyDescent="0.25">
      <c r="A179">
        <v>1705</v>
      </c>
      <c r="B179" t="s">
        <v>196</v>
      </c>
      <c r="C179">
        <v>46372</v>
      </c>
      <c r="D179">
        <v>9636</v>
      </c>
      <c r="E179">
        <v>3332.2</v>
      </c>
      <c r="F179">
        <v>865</v>
      </c>
      <c r="G179">
        <v>0</v>
      </c>
      <c r="H179">
        <v>13410</v>
      </c>
      <c r="I179">
        <v>631.62</v>
      </c>
      <c r="J179">
        <v>1950.4</v>
      </c>
      <c r="K179">
        <v>0</v>
      </c>
      <c r="L179">
        <v>0</v>
      </c>
      <c r="M179">
        <v>0</v>
      </c>
      <c r="N179">
        <v>6195</v>
      </c>
      <c r="O179">
        <v>720</v>
      </c>
      <c r="P179">
        <v>0</v>
      </c>
      <c r="Q179">
        <v>5</v>
      </c>
    </row>
    <row r="180" spans="1:17" x14ac:dyDescent="0.25">
      <c r="A180">
        <v>553</v>
      </c>
      <c r="B180" t="s">
        <v>197</v>
      </c>
      <c r="C180">
        <v>22746</v>
      </c>
      <c r="D180">
        <v>4477</v>
      </c>
      <c r="E180">
        <v>1846.9</v>
      </c>
      <c r="F180">
        <v>475</v>
      </c>
      <c r="G180">
        <v>0</v>
      </c>
      <c r="H180">
        <v>5450</v>
      </c>
      <c r="I180">
        <v>285.12</v>
      </c>
      <c r="J180">
        <v>1241.5999999999999</v>
      </c>
      <c r="K180">
        <v>0</v>
      </c>
      <c r="L180">
        <v>0</v>
      </c>
      <c r="M180">
        <v>0</v>
      </c>
      <c r="N180">
        <v>1569</v>
      </c>
      <c r="O180">
        <v>36</v>
      </c>
      <c r="P180">
        <v>0</v>
      </c>
      <c r="Q180">
        <v>3</v>
      </c>
    </row>
    <row r="181" spans="1:17" x14ac:dyDescent="0.25">
      <c r="A181">
        <v>262</v>
      </c>
      <c r="B181" t="s">
        <v>199</v>
      </c>
      <c r="C181">
        <v>33574</v>
      </c>
      <c r="D181">
        <v>6267</v>
      </c>
      <c r="E181">
        <v>2334.6</v>
      </c>
      <c r="F181">
        <v>1025</v>
      </c>
      <c r="G181">
        <v>0</v>
      </c>
      <c r="H181">
        <v>12500</v>
      </c>
      <c r="I181">
        <v>481.9434</v>
      </c>
      <c r="J181">
        <v>1276</v>
      </c>
      <c r="K181">
        <v>0</v>
      </c>
      <c r="L181">
        <v>0</v>
      </c>
      <c r="M181">
        <v>213.4</v>
      </c>
      <c r="N181">
        <v>21304</v>
      </c>
      <c r="O181">
        <v>291</v>
      </c>
      <c r="P181">
        <v>0</v>
      </c>
      <c r="Q181">
        <v>18</v>
      </c>
    </row>
    <row r="182" spans="1:17" x14ac:dyDescent="0.25">
      <c r="A182">
        <v>809</v>
      </c>
      <c r="B182" t="s">
        <v>200</v>
      </c>
      <c r="C182">
        <v>23120</v>
      </c>
      <c r="D182">
        <v>4349</v>
      </c>
      <c r="E182">
        <v>1803</v>
      </c>
      <c r="F182">
        <v>555</v>
      </c>
      <c r="G182">
        <v>0</v>
      </c>
      <c r="H182">
        <v>5180</v>
      </c>
      <c r="I182">
        <v>0</v>
      </c>
      <c r="J182">
        <v>255.2</v>
      </c>
      <c r="K182">
        <v>0</v>
      </c>
      <c r="L182">
        <v>0</v>
      </c>
      <c r="M182">
        <v>1.0999999999999699</v>
      </c>
      <c r="N182">
        <v>4991</v>
      </c>
      <c r="O182">
        <v>80</v>
      </c>
      <c r="P182">
        <v>0</v>
      </c>
      <c r="Q182">
        <v>5</v>
      </c>
    </row>
    <row r="183" spans="1:17" x14ac:dyDescent="0.25">
      <c r="A183">
        <v>331</v>
      </c>
      <c r="B183" t="s">
        <v>201</v>
      </c>
      <c r="C183">
        <v>14395</v>
      </c>
      <c r="D183">
        <v>3221</v>
      </c>
      <c r="E183">
        <v>675.3</v>
      </c>
      <c r="F183">
        <v>440</v>
      </c>
      <c r="G183">
        <v>0</v>
      </c>
      <c r="H183">
        <v>480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7578</v>
      </c>
      <c r="O183">
        <v>320</v>
      </c>
      <c r="P183">
        <v>0</v>
      </c>
      <c r="Q183">
        <v>13</v>
      </c>
    </row>
    <row r="184" spans="1:17" x14ac:dyDescent="0.25">
      <c r="A184">
        <v>24</v>
      </c>
      <c r="B184" t="s">
        <v>202</v>
      </c>
      <c r="C184">
        <v>9732</v>
      </c>
      <c r="D184">
        <v>1917</v>
      </c>
      <c r="E184">
        <v>882.5</v>
      </c>
      <c r="F184">
        <v>130</v>
      </c>
      <c r="G184">
        <v>0</v>
      </c>
      <c r="H184">
        <v>360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11102</v>
      </c>
      <c r="O184">
        <v>97</v>
      </c>
      <c r="P184">
        <v>0</v>
      </c>
      <c r="Q184">
        <v>15</v>
      </c>
    </row>
    <row r="185" spans="1:17" x14ac:dyDescent="0.25">
      <c r="A185">
        <v>168</v>
      </c>
      <c r="B185" t="s">
        <v>203</v>
      </c>
      <c r="C185">
        <v>22547</v>
      </c>
      <c r="D185">
        <v>4380</v>
      </c>
      <c r="E185">
        <v>1830.7</v>
      </c>
      <c r="F185">
        <v>450</v>
      </c>
      <c r="G185">
        <v>0</v>
      </c>
      <c r="H185">
        <v>6750</v>
      </c>
      <c r="I185">
        <v>86.5</v>
      </c>
      <c r="J185">
        <v>451.2</v>
      </c>
      <c r="K185">
        <v>0</v>
      </c>
      <c r="L185">
        <v>0</v>
      </c>
      <c r="M185">
        <v>48.099999999999902</v>
      </c>
      <c r="N185">
        <v>9876</v>
      </c>
      <c r="O185">
        <v>86</v>
      </c>
      <c r="P185">
        <v>0</v>
      </c>
      <c r="Q185">
        <v>7</v>
      </c>
    </row>
    <row r="186" spans="1:17" x14ac:dyDescent="0.25">
      <c r="A186">
        <v>263</v>
      </c>
      <c r="B186" t="s">
        <v>205</v>
      </c>
      <c r="C186">
        <v>24350</v>
      </c>
      <c r="D186">
        <v>4994</v>
      </c>
      <c r="E186">
        <v>1621.3</v>
      </c>
      <c r="F186">
        <v>440</v>
      </c>
      <c r="G186">
        <v>0</v>
      </c>
      <c r="H186">
        <v>1600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6586</v>
      </c>
      <c r="O186">
        <v>960</v>
      </c>
      <c r="P186">
        <v>0</v>
      </c>
      <c r="Q186">
        <v>14</v>
      </c>
    </row>
    <row r="187" spans="1:17" x14ac:dyDescent="0.25">
      <c r="A187">
        <v>1641</v>
      </c>
      <c r="B187" t="s">
        <v>206</v>
      </c>
      <c r="C187">
        <v>23697</v>
      </c>
      <c r="D187">
        <v>3632</v>
      </c>
      <c r="E187">
        <v>1941.5</v>
      </c>
      <c r="F187">
        <v>315</v>
      </c>
      <c r="G187">
        <v>0</v>
      </c>
      <c r="H187">
        <v>5140</v>
      </c>
      <c r="I187">
        <v>460.98</v>
      </c>
      <c r="J187">
        <v>0</v>
      </c>
      <c r="K187">
        <v>0</v>
      </c>
      <c r="L187">
        <v>0</v>
      </c>
      <c r="M187">
        <v>0</v>
      </c>
      <c r="N187">
        <v>4567</v>
      </c>
      <c r="O187">
        <v>1245</v>
      </c>
      <c r="P187">
        <v>0</v>
      </c>
      <c r="Q187">
        <v>9</v>
      </c>
    </row>
    <row r="188" spans="1:17" x14ac:dyDescent="0.25">
      <c r="A188">
        <v>556</v>
      </c>
      <c r="B188" t="s">
        <v>207</v>
      </c>
      <c r="C188">
        <v>32518</v>
      </c>
      <c r="D188">
        <v>6243</v>
      </c>
      <c r="E188">
        <v>3039.8</v>
      </c>
      <c r="F188">
        <v>4885</v>
      </c>
      <c r="G188">
        <v>0</v>
      </c>
      <c r="H188">
        <v>12410</v>
      </c>
      <c r="I188">
        <v>140.58000000000001</v>
      </c>
      <c r="J188">
        <v>732</v>
      </c>
      <c r="K188">
        <v>0</v>
      </c>
      <c r="L188">
        <v>0</v>
      </c>
      <c r="M188">
        <v>0</v>
      </c>
      <c r="N188">
        <v>845</v>
      </c>
      <c r="O188">
        <v>167</v>
      </c>
      <c r="P188">
        <v>0</v>
      </c>
      <c r="Q188">
        <v>1</v>
      </c>
    </row>
    <row r="189" spans="1:17" x14ac:dyDescent="0.25">
      <c r="A189">
        <v>935</v>
      </c>
      <c r="B189" t="s">
        <v>208</v>
      </c>
      <c r="C189">
        <v>122723</v>
      </c>
      <c r="D189">
        <v>16308</v>
      </c>
      <c r="E189">
        <v>14557.4</v>
      </c>
      <c r="F189">
        <v>5635</v>
      </c>
      <c r="G189">
        <v>0</v>
      </c>
      <c r="H189">
        <v>192910</v>
      </c>
      <c r="I189">
        <v>2801.92</v>
      </c>
      <c r="J189">
        <v>4352</v>
      </c>
      <c r="K189">
        <v>0</v>
      </c>
      <c r="L189">
        <v>0</v>
      </c>
      <c r="M189">
        <v>0</v>
      </c>
      <c r="N189">
        <v>5562</v>
      </c>
      <c r="O189">
        <v>450</v>
      </c>
      <c r="P189">
        <v>0</v>
      </c>
      <c r="Q189">
        <v>2</v>
      </c>
    </row>
    <row r="190" spans="1:17" x14ac:dyDescent="0.25">
      <c r="A190">
        <v>420</v>
      </c>
      <c r="B190" t="s">
        <v>210</v>
      </c>
      <c r="C190">
        <v>44480</v>
      </c>
      <c r="D190">
        <v>9218</v>
      </c>
      <c r="E190">
        <v>3476.6</v>
      </c>
      <c r="F190">
        <v>1270</v>
      </c>
      <c r="G190">
        <v>0</v>
      </c>
      <c r="H190">
        <v>12650</v>
      </c>
      <c r="I190">
        <v>0</v>
      </c>
      <c r="J190">
        <v>289.60000000000002</v>
      </c>
      <c r="K190">
        <v>0</v>
      </c>
      <c r="L190">
        <v>0</v>
      </c>
      <c r="M190">
        <v>2.2999999999999501</v>
      </c>
      <c r="N190">
        <v>12108</v>
      </c>
      <c r="O190">
        <v>610</v>
      </c>
      <c r="P190">
        <v>0</v>
      </c>
      <c r="Q190">
        <v>21</v>
      </c>
    </row>
    <row r="191" spans="1:17" x14ac:dyDescent="0.25">
      <c r="A191">
        <v>938</v>
      </c>
      <c r="B191" t="s">
        <v>211</v>
      </c>
      <c r="C191">
        <v>19039</v>
      </c>
      <c r="D191">
        <v>3177</v>
      </c>
      <c r="E191">
        <v>1456.6</v>
      </c>
      <c r="F191">
        <v>240</v>
      </c>
      <c r="G191">
        <v>0</v>
      </c>
      <c r="H191">
        <v>4730</v>
      </c>
      <c r="I191">
        <v>0</v>
      </c>
      <c r="J191">
        <v>1139.2</v>
      </c>
      <c r="K191">
        <v>0</v>
      </c>
      <c r="L191">
        <v>0</v>
      </c>
      <c r="M191">
        <v>269</v>
      </c>
      <c r="N191">
        <v>2672</v>
      </c>
      <c r="O191">
        <v>97</v>
      </c>
      <c r="P191">
        <v>0</v>
      </c>
      <c r="Q191">
        <v>7</v>
      </c>
    </row>
    <row r="192" spans="1:17" x14ac:dyDescent="0.25">
      <c r="A192">
        <v>1948</v>
      </c>
      <c r="B192" t="s">
        <v>726</v>
      </c>
      <c r="C192">
        <v>80148</v>
      </c>
      <c r="D192">
        <v>16035</v>
      </c>
      <c r="E192">
        <v>5554.6</v>
      </c>
      <c r="F192">
        <v>3445</v>
      </c>
      <c r="G192">
        <v>0</v>
      </c>
      <c r="H192">
        <v>47030</v>
      </c>
      <c r="I192">
        <v>1646.58</v>
      </c>
      <c r="J192">
        <v>3528</v>
      </c>
      <c r="K192">
        <v>0</v>
      </c>
      <c r="L192">
        <v>0</v>
      </c>
      <c r="M192">
        <v>0</v>
      </c>
      <c r="N192">
        <v>18401</v>
      </c>
      <c r="O192">
        <v>151</v>
      </c>
      <c r="P192">
        <v>0</v>
      </c>
      <c r="Q192">
        <v>17</v>
      </c>
    </row>
    <row r="193" spans="1:17" x14ac:dyDescent="0.25">
      <c r="A193">
        <v>119</v>
      </c>
      <c r="B193" t="s">
        <v>213</v>
      </c>
      <c r="C193">
        <v>33410</v>
      </c>
      <c r="D193">
        <v>7040</v>
      </c>
      <c r="E193">
        <v>3198.2</v>
      </c>
      <c r="F193">
        <v>1155</v>
      </c>
      <c r="G193">
        <v>0</v>
      </c>
      <c r="H193">
        <v>39110</v>
      </c>
      <c r="I193">
        <v>787</v>
      </c>
      <c r="J193">
        <v>2878.4</v>
      </c>
      <c r="K193">
        <v>0</v>
      </c>
      <c r="L193">
        <v>0</v>
      </c>
      <c r="M193">
        <v>117.6</v>
      </c>
      <c r="N193">
        <v>5546</v>
      </c>
      <c r="O193">
        <v>157</v>
      </c>
      <c r="P193">
        <v>0</v>
      </c>
      <c r="Q193">
        <v>5</v>
      </c>
    </row>
    <row r="194" spans="1:17" x14ac:dyDescent="0.25">
      <c r="A194">
        <v>687</v>
      </c>
      <c r="B194" t="s">
        <v>214</v>
      </c>
      <c r="C194">
        <v>48303</v>
      </c>
      <c r="D194">
        <v>9599</v>
      </c>
      <c r="E194">
        <v>4896.7</v>
      </c>
      <c r="F194">
        <v>2505</v>
      </c>
      <c r="G194">
        <v>0</v>
      </c>
      <c r="H194">
        <v>68250</v>
      </c>
      <c r="I194">
        <v>1667.04</v>
      </c>
      <c r="J194">
        <v>3497.6</v>
      </c>
      <c r="K194">
        <v>0</v>
      </c>
      <c r="L194">
        <v>0</v>
      </c>
      <c r="M194">
        <v>0</v>
      </c>
      <c r="N194">
        <v>4839</v>
      </c>
      <c r="O194">
        <v>465</v>
      </c>
      <c r="P194">
        <v>0</v>
      </c>
      <c r="Q194">
        <v>4</v>
      </c>
    </row>
    <row r="195" spans="1:17" x14ac:dyDescent="0.25">
      <c r="A195">
        <v>1731</v>
      </c>
      <c r="B195" t="s">
        <v>216</v>
      </c>
      <c r="C195">
        <v>33172</v>
      </c>
      <c r="D195">
        <v>6323</v>
      </c>
      <c r="E195">
        <v>2554.4</v>
      </c>
      <c r="F195">
        <v>405</v>
      </c>
      <c r="G195">
        <v>0</v>
      </c>
      <c r="H195">
        <v>12100</v>
      </c>
      <c r="I195">
        <v>0</v>
      </c>
      <c r="J195">
        <v>571.20000000000005</v>
      </c>
      <c r="K195">
        <v>0</v>
      </c>
      <c r="L195">
        <v>0</v>
      </c>
      <c r="M195">
        <v>0</v>
      </c>
      <c r="N195">
        <v>34070</v>
      </c>
      <c r="O195">
        <v>517</v>
      </c>
      <c r="P195">
        <v>0</v>
      </c>
      <c r="Q195">
        <v>29</v>
      </c>
    </row>
    <row r="196" spans="1:17" x14ac:dyDescent="0.25">
      <c r="A196">
        <v>1842</v>
      </c>
      <c r="B196" t="s">
        <v>217</v>
      </c>
      <c r="C196">
        <v>19338</v>
      </c>
      <c r="D196">
        <v>4181</v>
      </c>
      <c r="E196">
        <v>768.1</v>
      </c>
      <c r="F196">
        <v>625</v>
      </c>
      <c r="G196">
        <v>0</v>
      </c>
      <c r="H196">
        <v>630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4722</v>
      </c>
      <c r="O196">
        <v>216</v>
      </c>
      <c r="P196">
        <v>0</v>
      </c>
      <c r="Q196">
        <v>12</v>
      </c>
    </row>
    <row r="197" spans="1:17" x14ac:dyDescent="0.25">
      <c r="A197">
        <v>1952</v>
      </c>
      <c r="B197" t="s">
        <v>732</v>
      </c>
      <c r="C197">
        <v>60953</v>
      </c>
      <c r="D197">
        <v>11629</v>
      </c>
      <c r="E197">
        <v>7052.2</v>
      </c>
      <c r="F197">
        <v>3815</v>
      </c>
      <c r="G197">
        <v>0</v>
      </c>
      <c r="H197">
        <v>42460</v>
      </c>
      <c r="I197">
        <v>380.16</v>
      </c>
      <c r="J197">
        <v>1336</v>
      </c>
      <c r="K197">
        <v>0</v>
      </c>
      <c r="L197">
        <v>0</v>
      </c>
      <c r="M197">
        <v>0</v>
      </c>
      <c r="N197">
        <v>27791</v>
      </c>
      <c r="O197">
        <v>1785</v>
      </c>
      <c r="P197">
        <v>0</v>
      </c>
      <c r="Q197">
        <v>23</v>
      </c>
    </row>
    <row r="198" spans="1:17" x14ac:dyDescent="0.25">
      <c r="A198">
        <v>815</v>
      </c>
      <c r="B198" t="s">
        <v>218</v>
      </c>
      <c r="C198">
        <v>10831</v>
      </c>
      <c r="D198">
        <v>1993</v>
      </c>
      <c r="E198">
        <v>868.5</v>
      </c>
      <c r="F198">
        <v>120</v>
      </c>
      <c r="G198">
        <v>0</v>
      </c>
      <c r="H198">
        <v>1180</v>
      </c>
      <c r="I198">
        <v>0</v>
      </c>
      <c r="J198">
        <v>352.8</v>
      </c>
      <c r="K198">
        <v>0</v>
      </c>
      <c r="L198">
        <v>0</v>
      </c>
      <c r="M198">
        <v>0</v>
      </c>
      <c r="N198">
        <v>5221</v>
      </c>
      <c r="O198">
        <v>97</v>
      </c>
      <c r="P198">
        <v>0</v>
      </c>
      <c r="Q198">
        <v>6</v>
      </c>
    </row>
    <row r="199" spans="1:17" x14ac:dyDescent="0.25">
      <c r="A199">
        <v>1709</v>
      </c>
      <c r="B199" t="s">
        <v>220</v>
      </c>
      <c r="C199">
        <v>36967</v>
      </c>
      <c r="D199">
        <v>7124</v>
      </c>
      <c r="E199">
        <v>2832.7</v>
      </c>
      <c r="F199">
        <v>1105</v>
      </c>
      <c r="G199">
        <v>0</v>
      </c>
      <c r="H199">
        <v>4860</v>
      </c>
      <c r="I199">
        <v>186.12</v>
      </c>
      <c r="J199">
        <v>873.6</v>
      </c>
      <c r="K199">
        <v>0</v>
      </c>
      <c r="L199">
        <v>0</v>
      </c>
      <c r="M199">
        <v>423.2</v>
      </c>
      <c r="N199">
        <v>15923</v>
      </c>
      <c r="O199">
        <v>2479</v>
      </c>
      <c r="P199">
        <v>0</v>
      </c>
      <c r="Q199">
        <v>20</v>
      </c>
    </row>
    <row r="200" spans="1:17" x14ac:dyDescent="0.25">
      <c r="A200">
        <v>1978</v>
      </c>
      <c r="B200" t="s">
        <v>751</v>
      </c>
      <c r="C200">
        <v>43846</v>
      </c>
      <c r="D200">
        <v>10363</v>
      </c>
      <c r="E200">
        <v>2172.5</v>
      </c>
      <c r="F200">
        <v>620</v>
      </c>
      <c r="G200">
        <v>0</v>
      </c>
      <c r="H200">
        <v>1470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18150</v>
      </c>
      <c r="O200">
        <v>1008</v>
      </c>
      <c r="P200">
        <v>0</v>
      </c>
      <c r="Q200">
        <v>28</v>
      </c>
    </row>
    <row r="201" spans="1:17" x14ac:dyDescent="0.25">
      <c r="A201">
        <v>1955</v>
      </c>
      <c r="B201" t="s">
        <v>221</v>
      </c>
      <c r="C201">
        <v>35627</v>
      </c>
      <c r="D201">
        <v>6409</v>
      </c>
      <c r="E201">
        <v>3240.1</v>
      </c>
      <c r="F201">
        <v>835</v>
      </c>
      <c r="G201">
        <v>0</v>
      </c>
      <c r="H201">
        <v>16620</v>
      </c>
      <c r="I201">
        <v>1267.96</v>
      </c>
      <c r="J201">
        <v>392.8</v>
      </c>
      <c r="K201">
        <v>0</v>
      </c>
      <c r="L201">
        <v>0</v>
      </c>
      <c r="M201">
        <v>0</v>
      </c>
      <c r="N201">
        <v>10568</v>
      </c>
      <c r="O201">
        <v>96</v>
      </c>
      <c r="P201">
        <v>0</v>
      </c>
      <c r="Q201">
        <v>10</v>
      </c>
    </row>
    <row r="202" spans="1:17" x14ac:dyDescent="0.25">
      <c r="A202">
        <v>335</v>
      </c>
      <c r="B202" t="s">
        <v>222</v>
      </c>
      <c r="C202">
        <v>13879</v>
      </c>
      <c r="D202">
        <v>3148</v>
      </c>
      <c r="E202">
        <v>666.7</v>
      </c>
      <c r="F202">
        <v>435</v>
      </c>
      <c r="G202">
        <v>0</v>
      </c>
      <c r="H202">
        <v>800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3759</v>
      </c>
      <c r="O202">
        <v>61</v>
      </c>
      <c r="P202">
        <v>0</v>
      </c>
      <c r="Q202">
        <v>4</v>
      </c>
    </row>
    <row r="203" spans="1:17" x14ac:dyDescent="0.25">
      <c r="A203">
        <v>944</v>
      </c>
      <c r="B203" t="s">
        <v>223</v>
      </c>
      <c r="C203">
        <v>7768</v>
      </c>
      <c r="D203">
        <v>1354</v>
      </c>
      <c r="E203">
        <v>454.3</v>
      </c>
      <c r="F203">
        <v>115</v>
      </c>
      <c r="G203">
        <v>0</v>
      </c>
      <c r="H203">
        <v>890</v>
      </c>
      <c r="I203">
        <v>0</v>
      </c>
      <c r="J203">
        <v>206.4</v>
      </c>
      <c r="K203">
        <v>0</v>
      </c>
      <c r="L203">
        <v>0</v>
      </c>
      <c r="M203">
        <v>0</v>
      </c>
      <c r="N203">
        <v>1739</v>
      </c>
      <c r="O203">
        <v>142</v>
      </c>
      <c r="P203">
        <v>0</v>
      </c>
      <c r="Q203">
        <v>4</v>
      </c>
    </row>
    <row r="204" spans="1:17" x14ac:dyDescent="0.25">
      <c r="A204">
        <v>1740</v>
      </c>
      <c r="B204" t="s">
        <v>226</v>
      </c>
      <c r="C204">
        <v>23615</v>
      </c>
      <c r="D204">
        <v>6030</v>
      </c>
      <c r="E204">
        <v>1419</v>
      </c>
      <c r="F204">
        <v>405</v>
      </c>
      <c r="G204">
        <v>0</v>
      </c>
      <c r="H204">
        <v>2380</v>
      </c>
      <c r="I204">
        <v>219.76</v>
      </c>
      <c r="J204">
        <v>1091.2</v>
      </c>
      <c r="K204">
        <v>0</v>
      </c>
      <c r="L204">
        <v>0</v>
      </c>
      <c r="M204">
        <v>0</v>
      </c>
      <c r="N204">
        <v>5992</v>
      </c>
      <c r="O204">
        <v>754</v>
      </c>
      <c r="P204">
        <v>0</v>
      </c>
      <c r="Q204">
        <v>11</v>
      </c>
    </row>
    <row r="205" spans="1:17" x14ac:dyDescent="0.25">
      <c r="A205">
        <v>946</v>
      </c>
      <c r="B205" t="s">
        <v>228</v>
      </c>
      <c r="C205">
        <v>17038</v>
      </c>
      <c r="D205">
        <v>3015</v>
      </c>
      <c r="E205">
        <v>1333.6</v>
      </c>
      <c r="F205">
        <v>205</v>
      </c>
      <c r="G205">
        <v>0</v>
      </c>
      <c r="H205">
        <v>6220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9989</v>
      </c>
      <c r="O205">
        <v>190</v>
      </c>
      <c r="P205">
        <v>0</v>
      </c>
      <c r="Q205">
        <v>8</v>
      </c>
    </row>
    <row r="206" spans="1:17" x14ac:dyDescent="0.25">
      <c r="A206">
        <v>356</v>
      </c>
      <c r="B206" t="s">
        <v>230</v>
      </c>
      <c r="C206">
        <v>62426</v>
      </c>
      <c r="D206">
        <v>11909</v>
      </c>
      <c r="E206">
        <v>5026.3999999999996</v>
      </c>
      <c r="F206">
        <v>6755</v>
      </c>
      <c r="G206">
        <v>0</v>
      </c>
      <c r="H206">
        <v>48710</v>
      </c>
      <c r="I206">
        <v>508.86</v>
      </c>
      <c r="J206">
        <v>4430.3999999999996</v>
      </c>
      <c r="K206">
        <v>0</v>
      </c>
      <c r="L206">
        <v>0</v>
      </c>
      <c r="M206">
        <v>0</v>
      </c>
      <c r="N206">
        <v>2344</v>
      </c>
      <c r="O206">
        <v>221</v>
      </c>
      <c r="P206">
        <v>0</v>
      </c>
      <c r="Q206">
        <v>1</v>
      </c>
    </row>
    <row r="207" spans="1:17" x14ac:dyDescent="0.25">
      <c r="A207">
        <v>569</v>
      </c>
      <c r="B207" t="s">
        <v>231</v>
      </c>
      <c r="C207">
        <v>28269</v>
      </c>
      <c r="D207">
        <v>5576</v>
      </c>
      <c r="E207">
        <v>1558.6</v>
      </c>
      <c r="F207">
        <v>750</v>
      </c>
      <c r="G207">
        <v>0</v>
      </c>
      <c r="H207">
        <v>1960</v>
      </c>
      <c r="I207">
        <v>0</v>
      </c>
      <c r="J207">
        <v>240.8</v>
      </c>
      <c r="K207">
        <v>0</v>
      </c>
      <c r="L207">
        <v>0</v>
      </c>
      <c r="M207">
        <v>43.6</v>
      </c>
      <c r="N207">
        <v>7804</v>
      </c>
      <c r="O207">
        <v>1312</v>
      </c>
      <c r="P207">
        <v>0</v>
      </c>
      <c r="Q207">
        <v>15</v>
      </c>
    </row>
    <row r="208" spans="1:17" x14ac:dyDescent="0.25">
      <c r="A208">
        <v>267</v>
      </c>
      <c r="B208" t="s">
        <v>233</v>
      </c>
      <c r="C208">
        <v>42307</v>
      </c>
      <c r="D208">
        <v>9735</v>
      </c>
      <c r="E208">
        <v>2608.6</v>
      </c>
      <c r="F208">
        <v>1830</v>
      </c>
      <c r="G208">
        <v>0</v>
      </c>
      <c r="H208">
        <v>16200</v>
      </c>
      <c r="I208">
        <v>680.54</v>
      </c>
      <c r="J208">
        <v>2182.4</v>
      </c>
      <c r="K208">
        <v>0</v>
      </c>
      <c r="L208">
        <v>0</v>
      </c>
      <c r="M208">
        <v>298.10000000000002</v>
      </c>
      <c r="N208">
        <v>6936</v>
      </c>
      <c r="O208">
        <v>268</v>
      </c>
      <c r="P208">
        <v>0</v>
      </c>
      <c r="Q208">
        <v>9</v>
      </c>
    </row>
    <row r="209" spans="1:17" x14ac:dyDescent="0.25">
      <c r="A209">
        <v>268</v>
      </c>
      <c r="B209" t="s">
        <v>234</v>
      </c>
      <c r="C209">
        <v>175948</v>
      </c>
      <c r="D209">
        <v>29350</v>
      </c>
      <c r="E209">
        <v>21341.5</v>
      </c>
      <c r="F209">
        <v>14865</v>
      </c>
      <c r="G209">
        <v>0</v>
      </c>
      <c r="H209">
        <v>358170</v>
      </c>
      <c r="I209">
        <v>5166.72</v>
      </c>
      <c r="J209">
        <v>11581.6</v>
      </c>
      <c r="K209">
        <v>0</v>
      </c>
      <c r="L209">
        <v>0</v>
      </c>
      <c r="M209">
        <v>0</v>
      </c>
      <c r="N209">
        <v>5270</v>
      </c>
      <c r="O209">
        <v>490</v>
      </c>
      <c r="P209">
        <v>0</v>
      </c>
      <c r="Q209">
        <v>4</v>
      </c>
    </row>
    <row r="210" spans="1:17" x14ac:dyDescent="0.25">
      <c r="A210">
        <v>1930</v>
      </c>
      <c r="B210" t="s">
        <v>668</v>
      </c>
      <c r="C210">
        <v>84593</v>
      </c>
      <c r="D210">
        <v>15962</v>
      </c>
      <c r="E210">
        <v>7596.8</v>
      </c>
      <c r="F210">
        <v>8220</v>
      </c>
      <c r="G210">
        <v>0</v>
      </c>
      <c r="H210">
        <v>69900</v>
      </c>
      <c r="I210">
        <v>1611.64</v>
      </c>
      <c r="J210">
        <v>3625.6</v>
      </c>
      <c r="K210">
        <v>0</v>
      </c>
      <c r="L210">
        <v>0</v>
      </c>
      <c r="M210">
        <v>0</v>
      </c>
      <c r="N210">
        <v>7338</v>
      </c>
      <c r="O210">
        <v>1042</v>
      </c>
      <c r="P210">
        <v>0</v>
      </c>
      <c r="Q210">
        <v>6</v>
      </c>
    </row>
    <row r="211" spans="1:17" x14ac:dyDescent="0.25">
      <c r="A211">
        <v>1970</v>
      </c>
      <c r="B211" t="s">
        <v>747</v>
      </c>
      <c r="C211">
        <v>45287</v>
      </c>
      <c r="D211">
        <v>9749</v>
      </c>
      <c r="E211">
        <v>4853.5</v>
      </c>
      <c r="F211">
        <v>510</v>
      </c>
      <c r="G211">
        <v>0</v>
      </c>
      <c r="H211">
        <v>17460</v>
      </c>
      <c r="I211">
        <v>795.96</v>
      </c>
      <c r="J211">
        <v>1959.2</v>
      </c>
      <c r="K211">
        <v>0</v>
      </c>
      <c r="L211">
        <v>0</v>
      </c>
      <c r="M211">
        <v>0</v>
      </c>
      <c r="N211">
        <v>37964</v>
      </c>
      <c r="O211">
        <v>1760</v>
      </c>
      <c r="P211">
        <v>0</v>
      </c>
      <c r="Q211">
        <v>38</v>
      </c>
    </row>
    <row r="212" spans="1:17" x14ac:dyDescent="0.25">
      <c r="A212">
        <v>1695</v>
      </c>
      <c r="B212" t="s">
        <v>235</v>
      </c>
      <c r="C212">
        <v>7314</v>
      </c>
      <c r="D212">
        <v>1169</v>
      </c>
      <c r="E212">
        <v>508.1</v>
      </c>
      <c r="F212">
        <v>95</v>
      </c>
      <c r="G212">
        <v>0</v>
      </c>
      <c r="H212">
        <v>420</v>
      </c>
      <c r="I212">
        <v>89.96</v>
      </c>
      <c r="J212">
        <v>0</v>
      </c>
      <c r="K212">
        <v>0</v>
      </c>
      <c r="L212">
        <v>0</v>
      </c>
      <c r="M212">
        <v>0</v>
      </c>
      <c r="N212">
        <v>8599</v>
      </c>
      <c r="O212">
        <v>720</v>
      </c>
      <c r="P212">
        <v>0</v>
      </c>
      <c r="Q212">
        <v>13</v>
      </c>
    </row>
    <row r="213" spans="1:17" x14ac:dyDescent="0.25">
      <c r="A213">
        <v>1699</v>
      </c>
      <c r="B213" t="s">
        <v>236</v>
      </c>
      <c r="C213">
        <v>32370</v>
      </c>
      <c r="D213">
        <v>6552</v>
      </c>
      <c r="E213">
        <v>3047.6</v>
      </c>
      <c r="F213">
        <v>1340</v>
      </c>
      <c r="G213">
        <v>0</v>
      </c>
      <c r="H213">
        <v>14350</v>
      </c>
      <c r="I213">
        <v>659.12</v>
      </c>
      <c r="J213">
        <v>484.8</v>
      </c>
      <c r="K213">
        <v>0</v>
      </c>
      <c r="L213">
        <v>0</v>
      </c>
      <c r="M213">
        <v>168.2</v>
      </c>
      <c r="N213">
        <v>19905</v>
      </c>
      <c r="O213">
        <v>624</v>
      </c>
      <c r="P213">
        <v>0</v>
      </c>
      <c r="Q213">
        <v>17</v>
      </c>
    </row>
    <row r="214" spans="1:17" x14ac:dyDescent="0.25">
      <c r="A214">
        <v>171</v>
      </c>
      <c r="B214" t="s">
        <v>237</v>
      </c>
      <c r="C214">
        <v>46625</v>
      </c>
      <c r="D214">
        <v>10824</v>
      </c>
      <c r="E214">
        <v>3748.2</v>
      </c>
      <c r="F214">
        <v>1940</v>
      </c>
      <c r="G214">
        <v>0</v>
      </c>
      <c r="H214">
        <v>35210</v>
      </c>
      <c r="I214">
        <v>1752.52</v>
      </c>
      <c r="J214">
        <v>2605.6</v>
      </c>
      <c r="K214">
        <v>0</v>
      </c>
      <c r="L214">
        <v>0</v>
      </c>
      <c r="M214">
        <v>0</v>
      </c>
      <c r="N214">
        <v>45970</v>
      </c>
      <c r="O214">
        <v>2904</v>
      </c>
      <c r="P214">
        <v>0</v>
      </c>
      <c r="Q214">
        <v>15</v>
      </c>
    </row>
    <row r="215" spans="1:17" x14ac:dyDescent="0.25">
      <c r="A215">
        <v>575</v>
      </c>
      <c r="B215" t="s">
        <v>238</v>
      </c>
      <c r="C215">
        <v>42661</v>
      </c>
      <c r="D215">
        <v>7875</v>
      </c>
      <c r="E215">
        <v>3206.3</v>
      </c>
      <c r="F215">
        <v>1060</v>
      </c>
      <c r="G215">
        <v>0</v>
      </c>
      <c r="H215">
        <v>9520</v>
      </c>
      <c r="I215">
        <v>688.54</v>
      </c>
      <c r="J215">
        <v>1874.4</v>
      </c>
      <c r="K215">
        <v>0</v>
      </c>
      <c r="L215">
        <v>0</v>
      </c>
      <c r="M215">
        <v>20.899999999999601</v>
      </c>
      <c r="N215">
        <v>5856</v>
      </c>
      <c r="O215">
        <v>102</v>
      </c>
      <c r="P215">
        <v>0</v>
      </c>
      <c r="Q215">
        <v>7</v>
      </c>
    </row>
    <row r="216" spans="1:17" x14ac:dyDescent="0.25">
      <c r="A216">
        <v>820</v>
      </c>
      <c r="B216" t="s">
        <v>240</v>
      </c>
      <c r="C216">
        <v>23019</v>
      </c>
      <c r="D216">
        <v>4353</v>
      </c>
      <c r="E216">
        <v>1016.2</v>
      </c>
      <c r="F216">
        <v>400</v>
      </c>
      <c r="G216">
        <v>0</v>
      </c>
      <c r="H216">
        <v>7790</v>
      </c>
      <c r="I216">
        <v>0</v>
      </c>
      <c r="J216">
        <v>443.2</v>
      </c>
      <c r="K216">
        <v>0</v>
      </c>
      <c r="L216">
        <v>0</v>
      </c>
      <c r="M216">
        <v>0</v>
      </c>
      <c r="N216">
        <v>3362</v>
      </c>
      <c r="O216">
        <v>32</v>
      </c>
      <c r="P216">
        <v>0</v>
      </c>
      <c r="Q216">
        <v>3</v>
      </c>
    </row>
    <row r="217" spans="1:17" x14ac:dyDescent="0.25">
      <c r="A217">
        <v>302</v>
      </c>
      <c r="B217" t="s">
        <v>241</v>
      </c>
      <c r="C217">
        <v>27114</v>
      </c>
      <c r="D217">
        <v>6080</v>
      </c>
      <c r="E217">
        <v>1739.1</v>
      </c>
      <c r="F217">
        <v>395</v>
      </c>
      <c r="G217">
        <v>0</v>
      </c>
      <c r="H217">
        <v>16140</v>
      </c>
      <c r="I217">
        <v>1121.26</v>
      </c>
      <c r="J217">
        <v>353.6</v>
      </c>
      <c r="K217">
        <v>0</v>
      </c>
      <c r="L217">
        <v>0</v>
      </c>
      <c r="M217">
        <v>8.5999999999999694</v>
      </c>
      <c r="N217">
        <v>12873</v>
      </c>
      <c r="O217">
        <v>80</v>
      </c>
      <c r="P217">
        <v>0</v>
      </c>
      <c r="Q217">
        <v>12</v>
      </c>
    </row>
    <row r="218" spans="1:17" x14ac:dyDescent="0.25">
      <c r="A218">
        <v>579</v>
      </c>
      <c r="B218" t="s">
        <v>243</v>
      </c>
      <c r="C218">
        <v>23887</v>
      </c>
      <c r="D218">
        <v>5282</v>
      </c>
      <c r="E218">
        <v>1071.2</v>
      </c>
      <c r="F218">
        <v>850</v>
      </c>
      <c r="G218">
        <v>0</v>
      </c>
      <c r="H218">
        <v>5060</v>
      </c>
      <c r="I218">
        <v>1705.78</v>
      </c>
      <c r="J218">
        <v>1583.2</v>
      </c>
      <c r="K218">
        <v>0</v>
      </c>
      <c r="L218">
        <v>0</v>
      </c>
      <c r="M218">
        <v>0</v>
      </c>
      <c r="N218">
        <v>728</v>
      </c>
      <c r="O218">
        <v>69</v>
      </c>
      <c r="P218">
        <v>0</v>
      </c>
      <c r="Q218">
        <v>1</v>
      </c>
    </row>
    <row r="219" spans="1:17" x14ac:dyDescent="0.25">
      <c r="A219">
        <v>823</v>
      </c>
      <c r="B219" t="s">
        <v>244</v>
      </c>
      <c r="C219">
        <v>18558</v>
      </c>
      <c r="D219">
        <v>3532</v>
      </c>
      <c r="E219">
        <v>1057.3</v>
      </c>
      <c r="F219">
        <v>230</v>
      </c>
      <c r="G219">
        <v>0</v>
      </c>
      <c r="H219">
        <v>3250</v>
      </c>
      <c r="I219">
        <v>0</v>
      </c>
      <c r="J219">
        <v>849.6</v>
      </c>
      <c r="K219">
        <v>0</v>
      </c>
      <c r="L219">
        <v>0</v>
      </c>
      <c r="M219">
        <v>0</v>
      </c>
      <c r="N219">
        <v>10176</v>
      </c>
      <c r="O219">
        <v>108</v>
      </c>
      <c r="P219">
        <v>0</v>
      </c>
      <c r="Q219">
        <v>9</v>
      </c>
    </row>
    <row r="220" spans="1:17" x14ac:dyDescent="0.25">
      <c r="A220">
        <v>824</v>
      </c>
      <c r="B220" t="s">
        <v>245</v>
      </c>
      <c r="C220">
        <v>26132</v>
      </c>
      <c r="D220">
        <v>5018</v>
      </c>
      <c r="E220">
        <v>1865.3</v>
      </c>
      <c r="F220">
        <v>680</v>
      </c>
      <c r="G220">
        <v>0</v>
      </c>
      <c r="H220">
        <v>9690</v>
      </c>
      <c r="I220">
        <v>617.12</v>
      </c>
      <c r="J220">
        <v>1413.6</v>
      </c>
      <c r="K220">
        <v>0</v>
      </c>
      <c r="L220">
        <v>0</v>
      </c>
      <c r="M220">
        <v>254.5</v>
      </c>
      <c r="N220">
        <v>6384</v>
      </c>
      <c r="O220">
        <v>129</v>
      </c>
      <c r="P220">
        <v>0</v>
      </c>
      <c r="Q220">
        <v>3</v>
      </c>
    </row>
    <row r="221" spans="1:17" x14ac:dyDescent="0.25">
      <c r="A221">
        <v>1895</v>
      </c>
      <c r="B221" t="s">
        <v>496</v>
      </c>
      <c r="C221">
        <v>38075</v>
      </c>
      <c r="D221">
        <v>6703</v>
      </c>
      <c r="E221">
        <v>5349</v>
      </c>
      <c r="F221">
        <v>775</v>
      </c>
      <c r="G221">
        <v>0</v>
      </c>
      <c r="H221">
        <v>27840</v>
      </c>
      <c r="I221">
        <v>1051.6199999999999</v>
      </c>
      <c r="J221">
        <v>1672</v>
      </c>
      <c r="K221">
        <v>0</v>
      </c>
      <c r="L221">
        <v>0</v>
      </c>
      <c r="M221">
        <v>0</v>
      </c>
      <c r="N221">
        <v>22656</v>
      </c>
      <c r="O221">
        <v>1393</v>
      </c>
      <c r="P221">
        <v>0</v>
      </c>
      <c r="Q221">
        <v>23</v>
      </c>
    </row>
    <row r="222" spans="1:17" x14ac:dyDescent="0.25">
      <c r="A222">
        <v>269</v>
      </c>
      <c r="B222" t="s">
        <v>246</v>
      </c>
      <c r="C222">
        <v>23504</v>
      </c>
      <c r="D222">
        <v>5309</v>
      </c>
      <c r="E222">
        <v>1411.8</v>
      </c>
      <c r="F222">
        <v>250</v>
      </c>
      <c r="G222">
        <v>0</v>
      </c>
      <c r="H222">
        <v>8040</v>
      </c>
      <c r="I222">
        <v>0</v>
      </c>
      <c r="J222">
        <v>235.2</v>
      </c>
      <c r="K222">
        <v>0</v>
      </c>
      <c r="L222">
        <v>0</v>
      </c>
      <c r="M222">
        <v>0</v>
      </c>
      <c r="N222">
        <v>9770</v>
      </c>
      <c r="O222">
        <v>114</v>
      </c>
      <c r="P222">
        <v>0</v>
      </c>
      <c r="Q222">
        <v>9</v>
      </c>
    </row>
    <row r="223" spans="1:17" x14ac:dyDescent="0.25">
      <c r="A223">
        <v>173</v>
      </c>
      <c r="B223" t="s">
        <v>247</v>
      </c>
      <c r="C223">
        <v>31915</v>
      </c>
      <c r="D223">
        <v>6554</v>
      </c>
      <c r="E223">
        <v>2988</v>
      </c>
      <c r="F223">
        <v>1705</v>
      </c>
      <c r="G223">
        <v>0</v>
      </c>
      <c r="H223">
        <v>30270</v>
      </c>
      <c r="I223">
        <v>750.42</v>
      </c>
      <c r="J223">
        <v>3282.4</v>
      </c>
      <c r="K223">
        <v>0</v>
      </c>
      <c r="L223">
        <v>0</v>
      </c>
      <c r="M223">
        <v>0</v>
      </c>
      <c r="N223">
        <v>2155</v>
      </c>
      <c r="O223">
        <v>40</v>
      </c>
      <c r="P223">
        <v>0</v>
      </c>
      <c r="Q223">
        <v>2</v>
      </c>
    </row>
    <row r="224" spans="1:17" x14ac:dyDescent="0.25">
      <c r="A224">
        <v>1773</v>
      </c>
      <c r="B224" t="s">
        <v>248</v>
      </c>
      <c r="C224">
        <v>18023</v>
      </c>
      <c r="D224">
        <v>3591</v>
      </c>
      <c r="E224">
        <v>1268.7</v>
      </c>
      <c r="F224">
        <v>370</v>
      </c>
      <c r="G224">
        <v>0</v>
      </c>
      <c r="H224">
        <v>3950</v>
      </c>
      <c r="I224">
        <v>0</v>
      </c>
      <c r="J224">
        <v>287.2</v>
      </c>
      <c r="K224">
        <v>0</v>
      </c>
      <c r="L224">
        <v>0</v>
      </c>
      <c r="M224">
        <v>0</v>
      </c>
      <c r="N224">
        <v>11366</v>
      </c>
      <c r="O224">
        <v>471</v>
      </c>
      <c r="P224">
        <v>0</v>
      </c>
      <c r="Q224">
        <v>8</v>
      </c>
    </row>
    <row r="225" spans="1:17" x14ac:dyDescent="0.25">
      <c r="A225">
        <v>175</v>
      </c>
      <c r="B225" t="s">
        <v>249</v>
      </c>
      <c r="C225">
        <v>17630</v>
      </c>
      <c r="D225">
        <v>3679</v>
      </c>
      <c r="E225">
        <v>1202.9000000000001</v>
      </c>
      <c r="F225">
        <v>175</v>
      </c>
      <c r="G225">
        <v>0</v>
      </c>
      <c r="H225">
        <v>11720</v>
      </c>
      <c r="I225">
        <v>1222.78</v>
      </c>
      <c r="J225">
        <v>1162.4000000000001</v>
      </c>
      <c r="K225">
        <v>0</v>
      </c>
      <c r="L225">
        <v>0</v>
      </c>
      <c r="M225">
        <v>656.6</v>
      </c>
      <c r="N225">
        <v>17981</v>
      </c>
      <c r="O225">
        <v>220</v>
      </c>
      <c r="P225">
        <v>0</v>
      </c>
      <c r="Q225">
        <v>14</v>
      </c>
    </row>
    <row r="226" spans="1:17" x14ac:dyDescent="0.25">
      <c r="A226">
        <v>1586</v>
      </c>
      <c r="B226" t="s">
        <v>251</v>
      </c>
      <c r="C226">
        <v>29672</v>
      </c>
      <c r="D226">
        <v>5986</v>
      </c>
      <c r="E226">
        <v>2374.1999999999998</v>
      </c>
      <c r="F226">
        <v>590</v>
      </c>
      <c r="G226">
        <v>0</v>
      </c>
      <c r="H226">
        <v>18280</v>
      </c>
      <c r="I226">
        <v>1157.3399999999999</v>
      </c>
      <c r="J226">
        <v>1389.6</v>
      </c>
      <c r="K226">
        <v>0</v>
      </c>
      <c r="L226">
        <v>0</v>
      </c>
      <c r="M226">
        <v>0</v>
      </c>
      <c r="N226">
        <v>10992</v>
      </c>
      <c r="O226">
        <v>51</v>
      </c>
      <c r="P226">
        <v>0</v>
      </c>
      <c r="Q226">
        <v>8</v>
      </c>
    </row>
    <row r="227" spans="1:17" x14ac:dyDescent="0.25">
      <c r="A227">
        <v>826</v>
      </c>
      <c r="B227" t="s">
        <v>252</v>
      </c>
      <c r="C227">
        <v>55147</v>
      </c>
      <c r="D227">
        <v>10553</v>
      </c>
      <c r="E227">
        <v>4631.8999999999996</v>
      </c>
      <c r="F227">
        <v>4345</v>
      </c>
      <c r="G227">
        <v>0</v>
      </c>
      <c r="H227">
        <v>45720</v>
      </c>
      <c r="I227">
        <v>1546.28</v>
      </c>
      <c r="J227">
        <v>2030.4</v>
      </c>
      <c r="K227">
        <v>0</v>
      </c>
      <c r="L227">
        <v>0</v>
      </c>
      <c r="M227">
        <v>0</v>
      </c>
      <c r="N227">
        <v>7142</v>
      </c>
      <c r="O227">
        <v>167</v>
      </c>
      <c r="P227">
        <v>0</v>
      </c>
      <c r="Q227">
        <v>7</v>
      </c>
    </row>
    <row r="228" spans="1:17" x14ac:dyDescent="0.25">
      <c r="A228">
        <v>85</v>
      </c>
      <c r="B228" t="s">
        <v>254</v>
      </c>
      <c r="C228">
        <v>25459</v>
      </c>
      <c r="D228">
        <v>4813</v>
      </c>
      <c r="E228">
        <v>2735</v>
      </c>
      <c r="F228">
        <v>300</v>
      </c>
      <c r="G228">
        <v>0</v>
      </c>
      <c r="H228">
        <v>9530</v>
      </c>
      <c r="I228">
        <v>206.26</v>
      </c>
      <c r="J228">
        <v>1185.5999999999999</v>
      </c>
      <c r="K228">
        <v>0</v>
      </c>
      <c r="L228">
        <v>0</v>
      </c>
      <c r="M228">
        <v>0</v>
      </c>
      <c r="N228">
        <v>22335</v>
      </c>
      <c r="O228">
        <v>276</v>
      </c>
      <c r="P228">
        <v>0</v>
      </c>
      <c r="Q228">
        <v>17</v>
      </c>
    </row>
    <row r="229" spans="1:17" x14ac:dyDescent="0.25">
      <c r="A229">
        <v>431</v>
      </c>
      <c r="B229" t="s">
        <v>255</v>
      </c>
      <c r="C229">
        <v>9735</v>
      </c>
      <c r="D229">
        <v>1934</v>
      </c>
      <c r="E229">
        <v>651.1</v>
      </c>
      <c r="F229">
        <v>365</v>
      </c>
      <c r="G229">
        <v>0</v>
      </c>
      <c r="H229">
        <v>270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1154</v>
      </c>
      <c r="O229">
        <v>454</v>
      </c>
      <c r="P229">
        <v>0</v>
      </c>
      <c r="Q229">
        <v>4</v>
      </c>
    </row>
    <row r="230" spans="1:17" x14ac:dyDescent="0.25">
      <c r="A230">
        <v>432</v>
      </c>
      <c r="B230" t="s">
        <v>256</v>
      </c>
      <c r="C230">
        <v>11526</v>
      </c>
      <c r="D230">
        <v>2327</v>
      </c>
      <c r="E230">
        <v>851.8</v>
      </c>
      <c r="F230">
        <v>180</v>
      </c>
      <c r="G230">
        <v>0</v>
      </c>
      <c r="H230">
        <v>1920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4149</v>
      </c>
      <c r="O230">
        <v>45</v>
      </c>
      <c r="P230">
        <v>0</v>
      </c>
      <c r="Q230">
        <v>6</v>
      </c>
    </row>
    <row r="231" spans="1:17" x14ac:dyDescent="0.25">
      <c r="A231">
        <v>86</v>
      </c>
      <c r="B231" t="s">
        <v>257</v>
      </c>
      <c r="C231">
        <v>29753</v>
      </c>
      <c r="D231">
        <v>6179</v>
      </c>
      <c r="E231">
        <v>2617.4</v>
      </c>
      <c r="F231">
        <v>395</v>
      </c>
      <c r="G231">
        <v>0</v>
      </c>
      <c r="H231">
        <v>8100</v>
      </c>
      <c r="I231">
        <v>723.14</v>
      </c>
      <c r="J231">
        <v>462.4</v>
      </c>
      <c r="K231">
        <v>0</v>
      </c>
      <c r="L231">
        <v>0</v>
      </c>
      <c r="M231">
        <v>0</v>
      </c>
      <c r="N231">
        <v>22451</v>
      </c>
      <c r="O231">
        <v>313</v>
      </c>
      <c r="P231">
        <v>0</v>
      </c>
      <c r="Q231">
        <v>22</v>
      </c>
    </row>
    <row r="232" spans="1:17" x14ac:dyDescent="0.25">
      <c r="A232">
        <v>828</v>
      </c>
      <c r="B232" t="s">
        <v>258</v>
      </c>
      <c r="C232">
        <v>90951</v>
      </c>
      <c r="D232">
        <v>17616</v>
      </c>
      <c r="E232">
        <v>8075.9</v>
      </c>
      <c r="F232">
        <v>6365</v>
      </c>
      <c r="G232">
        <v>0</v>
      </c>
      <c r="H232">
        <v>98180</v>
      </c>
      <c r="I232">
        <v>2779.44</v>
      </c>
      <c r="J232">
        <v>4780.8</v>
      </c>
      <c r="K232">
        <v>0</v>
      </c>
      <c r="L232">
        <v>0</v>
      </c>
      <c r="M232">
        <v>0</v>
      </c>
      <c r="N232">
        <v>16207</v>
      </c>
      <c r="O232">
        <v>886</v>
      </c>
      <c r="P232">
        <v>0</v>
      </c>
      <c r="Q232">
        <v>22</v>
      </c>
    </row>
    <row r="233" spans="1:17" x14ac:dyDescent="0.25">
      <c r="A233">
        <v>1509</v>
      </c>
      <c r="B233" t="s">
        <v>260</v>
      </c>
      <c r="C233">
        <v>39520</v>
      </c>
      <c r="D233">
        <v>7538</v>
      </c>
      <c r="E233">
        <v>4001.7</v>
      </c>
      <c r="F233">
        <v>2020</v>
      </c>
      <c r="G233">
        <v>0</v>
      </c>
      <c r="H233">
        <v>26650</v>
      </c>
      <c r="I233">
        <v>0</v>
      </c>
      <c r="J233">
        <v>1827.2</v>
      </c>
      <c r="K233">
        <v>0</v>
      </c>
      <c r="L233">
        <v>0</v>
      </c>
      <c r="M233">
        <v>0</v>
      </c>
      <c r="N233">
        <v>13607</v>
      </c>
      <c r="O233">
        <v>189</v>
      </c>
      <c r="P233">
        <v>0</v>
      </c>
      <c r="Q233">
        <v>11</v>
      </c>
    </row>
    <row r="234" spans="1:17" x14ac:dyDescent="0.25">
      <c r="A234">
        <v>437</v>
      </c>
      <c r="B234" t="s">
        <v>261</v>
      </c>
      <c r="C234">
        <v>13496</v>
      </c>
      <c r="D234">
        <v>2902</v>
      </c>
      <c r="E234">
        <v>900.2</v>
      </c>
      <c r="F234">
        <v>940</v>
      </c>
      <c r="G234">
        <v>0</v>
      </c>
      <c r="H234">
        <v>320</v>
      </c>
      <c r="I234">
        <v>301.02</v>
      </c>
      <c r="J234">
        <v>0</v>
      </c>
      <c r="K234">
        <v>0</v>
      </c>
      <c r="L234">
        <v>0</v>
      </c>
      <c r="M234">
        <v>0</v>
      </c>
      <c r="N234">
        <v>2398</v>
      </c>
      <c r="O234">
        <v>181</v>
      </c>
      <c r="P234">
        <v>0</v>
      </c>
      <c r="Q234">
        <v>3</v>
      </c>
    </row>
    <row r="235" spans="1:17" x14ac:dyDescent="0.25">
      <c r="A235">
        <v>589</v>
      </c>
      <c r="B235" t="s">
        <v>263</v>
      </c>
      <c r="C235">
        <v>10180</v>
      </c>
      <c r="D235">
        <v>2160</v>
      </c>
      <c r="E235">
        <v>711</v>
      </c>
      <c r="F235">
        <v>205</v>
      </c>
      <c r="G235">
        <v>0</v>
      </c>
      <c r="H235">
        <v>700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3901</v>
      </c>
      <c r="O235">
        <v>109</v>
      </c>
      <c r="P235">
        <v>0</v>
      </c>
      <c r="Q235">
        <v>3</v>
      </c>
    </row>
    <row r="236" spans="1:17" x14ac:dyDescent="0.25">
      <c r="A236">
        <v>1734</v>
      </c>
      <c r="B236" t="s">
        <v>264</v>
      </c>
      <c r="C236">
        <v>47481</v>
      </c>
      <c r="D236">
        <v>10625</v>
      </c>
      <c r="E236">
        <v>2818.8</v>
      </c>
      <c r="F236">
        <v>1110</v>
      </c>
      <c r="G236">
        <v>0</v>
      </c>
      <c r="H236">
        <v>13890</v>
      </c>
      <c r="I236">
        <v>588.20000000000005</v>
      </c>
      <c r="J236">
        <v>2383.1999999999998</v>
      </c>
      <c r="K236">
        <v>0</v>
      </c>
      <c r="L236">
        <v>0</v>
      </c>
      <c r="M236">
        <v>520.5</v>
      </c>
      <c r="N236">
        <v>10908</v>
      </c>
      <c r="O236">
        <v>600</v>
      </c>
      <c r="P236">
        <v>0</v>
      </c>
      <c r="Q236">
        <v>11</v>
      </c>
    </row>
    <row r="237" spans="1:17" x14ac:dyDescent="0.25">
      <c r="A237">
        <v>590</v>
      </c>
      <c r="B237" t="s">
        <v>265</v>
      </c>
      <c r="C237">
        <v>32264</v>
      </c>
      <c r="D237">
        <v>6546</v>
      </c>
      <c r="E237">
        <v>2188.6</v>
      </c>
      <c r="F237">
        <v>1945</v>
      </c>
      <c r="G237">
        <v>0</v>
      </c>
      <c r="H237">
        <v>12980</v>
      </c>
      <c r="I237">
        <v>269.27999999999997</v>
      </c>
      <c r="J237">
        <v>2540.8000000000002</v>
      </c>
      <c r="K237">
        <v>0</v>
      </c>
      <c r="L237">
        <v>0</v>
      </c>
      <c r="M237">
        <v>0</v>
      </c>
      <c r="N237">
        <v>935</v>
      </c>
      <c r="O237">
        <v>144</v>
      </c>
      <c r="P237">
        <v>0</v>
      </c>
      <c r="Q237">
        <v>1</v>
      </c>
    </row>
    <row r="238" spans="1:17" x14ac:dyDescent="0.25">
      <c r="A238">
        <v>1894</v>
      </c>
      <c r="B238" t="s">
        <v>498</v>
      </c>
      <c r="C238">
        <v>43312</v>
      </c>
      <c r="D238">
        <v>7885</v>
      </c>
      <c r="E238">
        <v>3172.1</v>
      </c>
      <c r="F238">
        <v>1075</v>
      </c>
      <c r="G238">
        <v>0</v>
      </c>
      <c r="H238">
        <v>16060</v>
      </c>
      <c r="I238">
        <v>45.54</v>
      </c>
      <c r="J238">
        <v>1185.5999999999999</v>
      </c>
      <c r="K238">
        <v>0</v>
      </c>
      <c r="L238">
        <v>0</v>
      </c>
      <c r="M238">
        <v>0</v>
      </c>
      <c r="N238">
        <v>15934</v>
      </c>
      <c r="O238">
        <v>201</v>
      </c>
      <c r="P238">
        <v>0</v>
      </c>
      <c r="Q238">
        <v>18</v>
      </c>
    </row>
    <row r="239" spans="1:17" x14ac:dyDescent="0.25">
      <c r="A239">
        <v>765</v>
      </c>
      <c r="B239" t="s">
        <v>266</v>
      </c>
      <c r="C239">
        <v>12245</v>
      </c>
      <c r="D239">
        <v>2282</v>
      </c>
      <c r="E239">
        <v>1683</v>
      </c>
      <c r="F239">
        <v>190</v>
      </c>
      <c r="G239">
        <v>0</v>
      </c>
      <c r="H239">
        <v>7920</v>
      </c>
      <c r="I239">
        <v>0</v>
      </c>
      <c r="J239">
        <v>184.8</v>
      </c>
      <c r="K239">
        <v>0</v>
      </c>
      <c r="L239">
        <v>0</v>
      </c>
      <c r="M239">
        <v>0</v>
      </c>
      <c r="N239">
        <v>4906</v>
      </c>
      <c r="O239">
        <v>114</v>
      </c>
      <c r="P239">
        <v>0</v>
      </c>
      <c r="Q239">
        <v>4</v>
      </c>
    </row>
    <row r="240" spans="1:17" x14ac:dyDescent="0.25">
      <c r="A240">
        <v>1926</v>
      </c>
      <c r="B240" t="s">
        <v>267</v>
      </c>
      <c r="C240">
        <v>53634</v>
      </c>
      <c r="D240">
        <v>13453</v>
      </c>
      <c r="E240">
        <v>1887</v>
      </c>
      <c r="F240">
        <v>3910</v>
      </c>
      <c r="G240">
        <v>0</v>
      </c>
      <c r="H240">
        <v>5660</v>
      </c>
      <c r="I240">
        <v>628.02</v>
      </c>
      <c r="J240">
        <v>1056.8</v>
      </c>
      <c r="K240">
        <v>0</v>
      </c>
      <c r="L240">
        <v>0</v>
      </c>
      <c r="M240">
        <v>185.8</v>
      </c>
      <c r="N240">
        <v>3696</v>
      </c>
      <c r="O240">
        <v>166</v>
      </c>
      <c r="P240">
        <v>0</v>
      </c>
      <c r="Q240">
        <v>8</v>
      </c>
    </row>
    <row r="241" spans="1:17" x14ac:dyDescent="0.25">
      <c r="A241">
        <v>439</v>
      </c>
      <c r="B241" t="s">
        <v>268</v>
      </c>
      <c r="C241">
        <v>79983</v>
      </c>
      <c r="D241">
        <v>15046</v>
      </c>
      <c r="E241">
        <v>7413.5</v>
      </c>
      <c r="F241">
        <v>7745</v>
      </c>
      <c r="G241">
        <v>0</v>
      </c>
      <c r="H241">
        <v>71380</v>
      </c>
      <c r="I241">
        <v>2171.6799999999998</v>
      </c>
      <c r="J241">
        <v>3556</v>
      </c>
      <c r="K241">
        <v>0</v>
      </c>
      <c r="L241">
        <v>0</v>
      </c>
      <c r="M241">
        <v>0</v>
      </c>
      <c r="N241">
        <v>2289</v>
      </c>
      <c r="O241">
        <v>167</v>
      </c>
      <c r="P241">
        <v>0</v>
      </c>
      <c r="Q241">
        <v>1</v>
      </c>
    </row>
    <row r="242" spans="1:17" x14ac:dyDescent="0.25">
      <c r="A242">
        <v>273</v>
      </c>
      <c r="B242" t="s">
        <v>269</v>
      </c>
      <c r="C242">
        <v>24313</v>
      </c>
      <c r="D242">
        <v>5260</v>
      </c>
      <c r="E242">
        <v>1445.7</v>
      </c>
      <c r="F242">
        <v>420</v>
      </c>
      <c r="G242">
        <v>0</v>
      </c>
      <c r="H242">
        <v>12890</v>
      </c>
      <c r="I242">
        <v>0</v>
      </c>
      <c r="J242">
        <v>362.4</v>
      </c>
      <c r="K242">
        <v>0</v>
      </c>
      <c r="L242">
        <v>0</v>
      </c>
      <c r="M242">
        <v>56.999999999999901</v>
      </c>
      <c r="N242">
        <v>8519</v>
      </c>
      <c r="O242">
        <v>231</v>
      </c>
      <c r="P242">
        <v>0</v>
      </c>
      <c r="Q242">
        <v>7</v>
      </c>
    </row>
    <row r="243" spans="1:17" x14ac:dyDescent="0.25">
      <c r="A243">
        <v>177</v>
      </c>
      <c r="B243" t="s">
        <v>270</v>
      </c>
      <c r="C243">
        <v>37158</v>
      </c>
      <c r="D243">
        <v>7448</v>
      </c>
      <c r="E243">
        <v>2762.9</v>
      </c>
      <c r="F243">
        <v>625</v>
      </c>
      <c r="G243">
        <v>0</v>
      </c>
      <c r="H243">
        <v>21250</v>
      </c>
      <c r="I243">
        <v>834.58</v>
      </c>
      <c r="J243">
        <v>2036.8</v>
      </c>
      <c r="K243">
        <v>0</v>
      </c>
      <c r="L243">
        <v>0</v>
      </c>
      <c r="M243">
        <v>0</v>
      </c>
      <c r="N243">
        <v>17095</v>
      </c>
      <c r="O243">
        <v>134</v>
      </c>
      <c r="P243">
        <v>0</v>
      </c>
      <c r="Q243">
        <v>15</v>
      </c>
    </row>
    <row r="244" spans="1:17" x14ac:dyDescent="0.25">
      <c r="A244">
        <v>703</v>
      </c>
      <c r="B244" t="s">
        <v>271</v>
      </c>
      <c r="C244">
        <v>22555</v>
      </c>
      <c r="D244">
        <v>5725</v>
      </c>
      <c r="E244">
        <v>1668.1</v>
      </c>
      <c r="F244">
        <v>525</v>
      </c>
      <c r="G244">
        <v>0</v>
      </c>
      <c r="H244">
        <v>5250</v>
      </c>
      <c r="I244">
        <v>132.66</v>
      </c>
      <c r="J244">
        <v>670.4</v>
      </c>
      <c r="K244">
        <v>0</v>
      </c>
      <c r="L244">
        <v>0</v>
      </c>
      <c r="M244">
        <v>0</v>
      </c>
      <c r="N244">
        <v>10176</v>
      </c>
      <c r="O244">
        <v>1186</v>
      </c>
      <c r="P244">
        <v>0</v>
      </c>
      <c r="Q244">
        <v>12</v>
      </c>
    </row>
    <row r="245" spans="1:17" x14ac:dyDescent="0.25">
      <c r="A245">
        <v>274</v>
      </c>
      <c r="B245" t="s">
        <v>272</v>
      </c>
      <c r="C245">
        <v>31338</v>
      </c>
      <c r="D245">
        <v>5717</v>
      </c>
      <c r="E245">
        <v>2668.3</v>
      </c>
      <c r="F245">
        <v>905</v>
      </c>
      <c r="G245">
        <v>0</v>
      </c>
      <c r="H245">
        <v>9900</v>
      </c>
      <c r="I245">
        <v>1435.9</v>
      </c>
      <c r="J245">
        <v>903.2</v>
      </c>
      <c r="K245">
        <v>0</v>
      </c>
      <c r="L245">
        <v>0</v>
      </c>
      <c r="M245">
        <v>180.8</v>
      </c>
      <c r="N245">
        <v>4595</v>
      </c>
      <c r="O245">
        <v>129</v>
      </c>
      <c r="P245">
        <v>0</v>
      </c>
      <c r="Q245">
        <v>5</v>
      </c>
    </row>
    <row r="246" spans="1:17" x14ac:dyDescent="0.25">
      <c r="A246">
        <v>339</v>
      </c>
      <c r="B246" t="s">
        <v>273</v>
      </c>
      <c r="C246">
        <v>5175</v>
      </c>
      <c r="D246">
        <v>1347</v>
      </c>
      <c r="E246">
        <v>225.7</v>
      </c>
      <c r="F246">
        <v>60</v>
      </c>
      <c r="G246">
        <v>0</v>
      </c>
      <c r="H246">
        <v>300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1839</v>
      </c>
      <c r="O246">
        <v>12</v>
      </c>
      <c r="P246">
        <v>0</v>
      </c>
      <c r="Q246">
        <v>1</v>
      </c>
    </row>
    <row r="247" spans="1:17" x14ac:dyDescent="0.25">
      <c r="A247">
        <v>1667</v>
      </c>
      <c r="B247" t="s">
        <v>274</v>
      </c>
      <c r="C247">
        <v>13040</v>
      </c>
      <c r="D247">
        <v>2574</v>
      </c>
      <c r="E247">
        <v>779.9</v>
      </c>
      <c r="F247">
        <v>135</v>
      </c>
      <c r="G247">
        <v>0</v>
      </c>
      <c r="H247">
        <v>2620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7780</v>
      </c>
      <c r="O247">
        <v>86</v>
      </c>
      <c r="P247">
        <v>0</v>
      </c>
      <c r="Q247">
        <v>8</v>
      </c>
    </row>
    <row r="248" spans="1:17" x14ac:dyDescent="0.25">
      <c r="A248">
        <v>275</v>
      </c>
      <c r="B248" t="s">
        <v>275</v>
      </c>
      <c r="C248">
        <v>43527</v>
      </c>
      <c r="D248">
        <v>7688</v>
      </c>
      <c r="E248">
        <v>4965.7</v>
      </c>
      <c r="F248">
        <v>2005</v>
      </c>
      <c r="G248">
        <v>0</v>
      </c>
      <c r="H248">
        <v>15800</v>
      </c>
      <c r="I248">
        <v>463.32</v>
      </c>
      <c r="J248">
        <v>1434.4</v>
      </c>
      <c r="K248">
        <v>0</v>
      </c>
      <c r="L248">
        <v>0</v>
      </c>
      <c r="M248">
        <v>524.70000000000005</v>
      </c>
      <c r="N248">
        <v>8180</v>
      </c>
      <c r="O248">
        <v>255</v>
      </c>
      <c r="P248">
        <v>0</v>
      </c>
      <c r="Q248">
        <v>8</v>
      </c>
    </row>
    <row r="249" spans="1:17" x14ac:dyDescent="0.25">
      <c r="A249">
        <v>340</v>
      </c>
      <c r="B249" t="s">
        <v>276</v>
      </c>
      <c r="C249">
        <v>19816</v>
      </c>
      <c r="D249">
        <v>4405</v>
      </c>
      <c r="E249">
        <v>1364</v>
      </c>
      <c r="F249">
        <v>690</v>
      </c>
      <c r="G249">
        <v>0</v>
      </c>
      <c r="H249">
        <v>4020</v>
      </c>
      <c r="I249">
        <v>0</v>
      </c>
      <c r="J249">
        <v>202.4</v>
      </c>
      <c r="K249">
        <v>0</v>
      </c>
      <c r="L249">
        <v>0</v>
      </c>
      <c r="M249">
        <v>108.9</v>
      </c>
      <c r="N249">
        <v>4207</v>
      </c>
      <c r="O249">
        <v>169</v>
      </c>
      <c r="P249">
        <v>0</v>
      </c>
      <c r="Q249">
        <v>7</v>
      </c>
    </row>
    <row r="250" spans="1:17" x14ac:dyDescent="0.25">
      <c r="A250">
        <v>597</v>
      </c>
      <c r="B250" t="s">
        <v>277</v>
      </c>
      <c r="C250">
        <v>45789</v>
      </c>
      <c r="D250">
        <v>8279</v>
      </c>
      <c r="E250">
        <v>4361.3</v>
      </c>
      <c r="F250">
        <v>3070</v>
      </c>
      <c r="G250">
        <v>0</v>
      </c>
      <c r="H250">
        <v>19310</v>
      </c>
      <c r="I250">
        <v>552.41999999999996</v>
      </c>
      <c r="J250">
        <v>1814.4</v>
      </c>
      <c r="K250">
        <v>0</v>
      </c>
      <c r="L250">
        <v>0</v>
      </c>
      <c r="M250">
        <v>0</v>
      </c>
      <c r="N250">
        <v>2356</v>
      </c>
      <c r="O250">
        <v>170</v>
      </c>
      <c r="P250">
        <v>0</v>
      </c>
      <c r="Q250">
        <v>3</v>
      </c>
    </row>
    <row r="251" spans="1:17" x14ac:dyDescent="0.25">
      <c r="A251">
        <v>1742</v>
      </c>
      <c r="B251" t="s">
        <v>280</v>
      </c>
      <c r="C251">
        <v>38097</v>
      </c>
      <c r="D251">
        <v>9447</v>
      </c>
      <c r="E251">
        <v>2233.8000000000002</v>
      </c>
      <c r="F251">
        <v>1355</v>
      </c>
      <c r="G251">
        <v>0</v>
      </c>
      <c r="H251">
        <v>34800</v>
      </c>
      <c r="I251">
        <v>493.02</v>
      </c>
      <c r="J251">
        <v>3145.6</v>
      </c>
      <c r="K251">
        <v>0</v>
      </c>
      <c r="L251">
        <v>0</v>
      </c>
      <c r="M251">
        <v>0</v>
      </c>
      <c r="N251">
        <v>9411</v>
      </c>
      <c r="O251">
        <v>27</v>
      </c>
      <c r="P251">
        <v>0</v>
      </c>
      <c r="Q251">
        <v>9</v>
      </c>
    </row>
    <row r="252" spans="1:17" x14ac:dyDescent="0.25">
      <c r="A252">
        <v>603</v>
      </c>
      <c r="B252" t="s">
        <v>281</v>
      </c>
      <c r="C252">
        <v>52208</v>
      </c>
      <c r="D252">
        <v>9546</v>
      </c>
      <c r="E252">
        <v>6006.9</v>
      </c>
      <c r="F252">
        <v>6265</v>
      </c>
      <c r="G252">
        <v>0</v>
      </c>
      <c r="H252">
        <v>10710</v>
      </c>
      <c r="I252">
        <v>1291.74</v>
      </c>
      <c r="J252">
        <v>1730.4</v>
      </c>
      <c r="K252">
        <v>0</v>
      </c>
      <c r="L252">
        <v>1232.2</v>
      </c>
      <c r="M252">
        <v>0</v>
      </c>
      <c r="N252">
        <v>1398</v>
      </c>
      <c r="O252">
        <v>50</v>
      </c>
      <c r="P252">
        <v>0</v>
      </c>
      <c r="Q252">
        <v>2</v>
      </c>
    </row>
    <row r="253" spans="1:17" x14ac:dyDescent="0.25">
      <c r="A253">
        <v>1669</v>
      </c>
      <c r="B253" t="s">
        <v>282</v>
      </c>
      <c r="C253">
        <v>20728</v>
      </c>
      <c r="D253">
        <v>3347</v>
      </c>
      <c r="E253">
        <v>1767.9</v>
      </c>
      <c r="F253">
        <v>320</v>
      </c>
      <c r="G253">
        <v>0</v>
      </c>
      <c r="H253">
        <v>3430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8825</v>
      </c>
      <c r="O253">
        <v>54</v>
      </c>
      <c r="P253">
        <v>0</v>
      </c>
      <c r="Q253">
        <v>11</v>
      </c>
    </row>
    <row r="254" spans="1:17" x14ac:dyDescent="0.25">
      <c r="A254">
        <v>957</v>
      </c>
      <c r="B254" t="s">
        <v>283</v>
      </c>
      <c r="C254">
        <v>57761</v>
      </c>
      <c r="D254">
        <v>10443</v>
      </c>
      <c r="E254">
        <v>7458</v>
      </c>
      <c r="F254">
        <v>5580</v>
      </c>
      <c r="G254">
        <v>0</v>
      </c>
      <c r="H254">
        <v>78470</v>
      </c>
      <c r="I254">
        <v>2266.1999999999998</v>
      </c>
      <c r="J254">
        <v>3364</v>
      </c>
      <c r="K254">
        <v>74.900000000000006</v>
      </c>
      <c r="L254">
        <v>0</v>
      </c>
      <c r="M254">
        <v>0</v>
      </c>
      <c r="N254">
        <v>6065</v>
      </c>
      <c r="O254">
        <v>1040</v>
      </c>
      <c r="P254">
        <v>0</v>
      </c>
      <c r="Q254">
        <v>9</v>
      </c>
    </row>
    <row r="255" spans="1:17" x14ac:dyDescent="0.25">
      <c r="A255">
        <v>1674</v>
      </c>
      <c r="B255" t="s">
        <v>284</v>
      </c>
      <c r="C255">
        <v>77000</v>
      </c>
      <c r="D255">
        <v>14506</v>
      </c>
      <c r="E255">
        <v>7619.1</v>
      </c>
      <c r="F255">
        <v>7675</v>
      </c>
      <c r="G255">
        <v>0</v>
      </c>
      <c r="H255">
        <v>85820</v>
      </c>
      <c r="I255">
        <v>2346.1</v>
      </c>
      <c r="J255">
        <v>3535.2</v>
      </c>
      <c r="K255">
        <v>0</v>
      </c>
      <c r="L255">
        <v>0</v>
      </c>
      <c r="M255">
        <v>0</v>
      </c>
      <c r="N255">
        <v>10648</v>
      </c>
      <c r="O255">
        <v>69</v>
      </c>
      <c r="P255">
        <v>0</v>
      </c>
      <c r="Q255">
        <v>9</v>
      </c>
    </row>
    <row r="256" spans="1:17" x14ac:dyDescent="0.25">
      <c r="A256">
        <v>599</v>
      </c>
      <c r="B256" t="s">
        <v>285</v>
      </c>
      <c r="C256">
        <v>638712</v>
      </c>
      <c r="D256">
        <v>122969</v>
      </c>
      <c r="E256">
        <v>90035.5</v>
      </c>
      <c r="F256">
        <v>176965</v>
      </c>
      <c r="G256">
        <v>49222.6</v>
      </c>
      <c r="H256">
        <v>1422880</v>
      </c>
      <c r="I256">
        <v>20291.513599999998</v>
      </c>
      <c r="J256">
        <v>26596.799999999999</v>
      </c>
      <c r="K256">
        <v>4891.8999999999996</v>
      </c>
      <c r="L256">
        <v>0</v>
      </c>
      <c r="M256">
        <v>0</v>
      </c>
      <c r="N256">
        <v>21857</v>
      </c>
      <c r="O256">
        <v>7576</v>
      </c>
      <c r="P256">
        <v>173506.08</v>
      </c>
      <c r="Q256">
        <v>11</v>
      </c>
    </row>
    <row r="257" spans="1:17" x14ac:dyDescent="0.25">
      <c r="A257">
        <v>277</v>
      </c>
      <c r="B257" t="s">
        <v>286</v>
      </c>
      <c r="C257">
        <v>1575</v>
      </c>
      <c r="D257">
        <v>345</v>
      </c>
      <c r="E257">
        <v>34.299999999999997</v>
      </c>
      <c r="F257">
        <v>35</v>
      </c>
      <c r="G257">
        <v>0</v>
      </c>
      <c r="H257">
        <v>30</v>
      </c>
      <c r="I257">
        <v>0</v>
      </c>
      <c r="J257">
        <v>547.20000000000005</v>
      </c>
      <c r="K257">
        <v>0</v>
      </c>
      <c r="L257">
        <v>0</v>
      </c>
      <c r="M257">
        <v>0</v>
      </c>
      <c r="N257">
        <v>2791</v>
      </c>
      <c r="O257">
        <v>1</v>
      </c>
      <c r="P257">
        <v>0</v>
      </c>
      <c r="Q257">
        <v>1</v>
      </c>
    </row>
    <row r="258" spans="1:17" x14ac:dyDescent="0.25">
      <c r="A258">
        <v>840</v>
      </c>
      <c r="B258" t="s">
        <v>287</v>
      </c>
      <c r="C258">
        <v>22401</v>
      </c>
      <c r="D258">
        <v>3551</v>
      </c>
      <c r="E258">
        <v>1865.9</v>
      </c>
      <c r="F258">
        <v>355</v>
      </c>
      <c r="G258">
        <v>0</v>
      </c>
      <c r="H258">
        <v>8990</v>
      </c>
      <c r="I258">
        <v>0</v>
      </c>
      <c r="J258">
        <v>301.60000000000002</v>
      </c>
      <c r="K258">
        <v>0</v>
      </c>
      <c r="L258">
        <v>0</v>
      </c>
      <c r="M258">
        <v>42.6</v>
      </c>
      <c r="N258">
        <v>6438</v>
      </c>
      <c r="O258">
        <v>9</v>
      </c>
      <c r="P258">
        <v>0</v>
      </c>
      <c r="Q258">
        <v>6</v>
      </c>
    </row>
    <row r="259" spans="1:17" x14ac:dyDescent="0.25">
      <c r="A259">
        <v>441</v>
      </c>
      <c r="B259" t="s">
        <v>288</v>
      </c>
      <c r="C259">
        <v>46379</v>
      </c>
      <c r="D259">
        <v>9022</v>
      </c>
      <c r="E259">
        <v>3310.5</v>
      </c>
      <c r="F259">
        <v>805</v>
      </c>
      <c r="G259">
        <v>0</v>
      </c>
      <c r="H259">
        <v>14120</v>
      </c>
      <c r="I259">
        <v>1407.9</v>
      </c>
      <c r="J259">
        <v>2520.8000000000002</v>
      </c>
      <c r="K259">
        <v>0</v>
      </c>
      <c r="L259">
        <v>0</v>
      </c>
      <c r="M259">
        <v>0</v>
      </c>
      <c r="N259">
        <v>16797</v>
      </c>
      <c r="O259">
        <v>402</v>
      </c>
      <c r="P259">
        <v>0</v>
      </c>
      <c r="Q259">
        <v>23</v>
      </c>
    </row>
    <row r="260" spans="1:17" x14ac:dyDescent="0.25">
      <c r="A260">
        <v>279</v>
      </c>
      <c r="B260" t="s">
        <v>290</v>
      </c>
      <c r="C260">
        <v>9751</v>
      </c>
      <c r="D260">
        <v>2319</v>
      </c>
      <c r="E260">
        <v>633</v>
      </c>
      <c r="F260">
        <v>165</v>
      </c>
      <c r="G260">
        <v>0</v>
      </c>
      <c r="H260">
        <v>1390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1379</v>
      </c>
      <c r="O260">
        <v>3</v>
      </c>
      <c r="P260">
        <v>0</v>
      </c>
      <c r="Q260">
        <v>2</v>
      </c>
    </row>
    <row r="261" spans="1:17" x14ac:dyDescent="0.25">
      <c r="A261">
        <v>606</v>
      </c>
      <c r="B261" t="s">
        <v>291</v>
      </c>
      <c r="C261">
        <v>77907</v>
      </c>
      <c r="D261">
        <v>15126</v>
      </c>
      <c r="E261">
        <v>9772.4</v>
      </c>
      <c r="F261">
        <v>16325</v>
      </c>
      <c r="G261">
        <v>743.599999999999</v>
      </c>
      <c r="H261">
        <v>51570</v>
      </c>
      <c r="I261">
        <v>1575.7</v>
      </c>
      <c r="J261">
        <v>3236</v>
      </c>
      <c r="K261">
        <v>347.3</v>
      </c>
      <c r="L261">
        <v>0</v>
      </c>
      <c r="M261">
        <v>441.4</v>
      </c>
      <c r="N261">
        <v>1784</v>
      </c>
      <c r="O261">
        <v>202</v>
      </c>
      <c r="P261">
        <v>0</v>
      </c>
      <c r="Q261">
        <v>2</v>
      </c>
    </row>
    <row r="262" spans="1:17" x14ac:dyDescent="0.25">
      <c r="A262">
        <v>88</v>
      </c>
      <c r="B262" t="s">
        <v>292</v>
      </c>
      <c r="C262">
        <v>932</v>
      </c>
      <c r="D262">
        <v>127</v>
      </c>
      <c r="E262">
        <v>71.099999999999994</v>
      </c>
      <c r="F262">
        <v>0</v>
      </c>
      <c r="G262">
        <v>0</v>
      </c>
      <c r="H262">
        <v>20</v>
      </c>
      <c r="I262">
        <v>0</v>
      </c>
      <c r="J262">
        <v>27.2</v>
      </c>
      <c r="K262">
        <v>0</v>
      </c>
      <c r="L262">
        <v>0</v>
      </c>
      <c r="M262">
        <v>3.2</v>
      </c>
      <c r="N262">
        <v>4048</v>
      </c>
      <c r="O262">
        <v>43</v>
      </c>
      <c r="P262">
        <v>0</v>
      </c>
      <c r="Q262">
        <v>1</v>
      </c>
    </row>
    <row r="263" spans="1:17" x14ac:dyDescent="0.25">
      <c r="A263">
        <v>1676</v>
      </c>
      <c r="B263" t="s">
        <v>296</v>
      </c>
      <c r="C263">
        <v>33687</v>
      </c>
      <c r="D263">
        <v>5960</v>
      </c>
      <c r="E263">
        <v>2516.9</v>
      </c>
      <c r="F263">
        <v>480</v>
      </c>
      <c r="G263">
        <v>0</v>
      </c>
      <c r="H263">
        <v>5640</v>
      </c>
      <c r="I263">
        <v>178.2</v>
      </c>
      <c r="J263">
        <v>705.6</v>
      </c>
      <c r="K263">
        <v>0</v>
      </c>
      <c r="L263">
        <v>0</v>
      </c>
      <c r="M263">
        <v>0</v>
      </c>
      <c r="N263">
        <v>22863</v>
      </c>
      <c r="O263">
        <v>7313</v>
      </c>
      <c r="P263">
        <v>0</v>
      </c>
      <c r="Q263">
        <v>24</v>
      </c>
    </row>
    <row r="264" spans="1:17" x14ac:dyDescent="0.25">
      <c r="A264">
        <v>518</v>
      </c>
      <c r="B264" t="s">
        <v>297</v>
      </c>
      <c r="C264">
        <v>532561</v>
      </c>
      <c r="D264">
        <v>109831</v>
      </c>
      <c r="E264">
        <v>62684.9</v>
      </c>
      <c r="F264">
        <v>137165</v>
      </c>
      <c r="G264">
        <v>30652.799999999999</v>
      </c>
      <c r="H264">
        <v>983800</v>
      </c>
      <c r="I264">
        <v>12201.64</v>
      </c>
      <c r="J264">
        <v>21168.799999999999</v>
      </c>
      <c r="K264">
        <v>3337.5</v>
      </c>
      <c r="L264">
        <v>325.99999999998499</v>
      </c>
      <c r="M264">
        <v>3568.9</v>
      </c>
      <c r="N264">
        <v>8254</v>
      </c>
      <c r="O264">
        <v>356</v>
      </c>
      <c r="P264">
        <v>391170.15700000001</v>
      </c>
      <c r="Q264">
        <v>3</v>
      </c>
    </row>
    <row r="265" spans="1:17" x14ac:dyDescent="0.25">
      <c r="A265">
        <v>796</v>
      </c>
      <c r="B265" t="s">
        <v>298</v>
      </c>
      <c r="C265">
        <v>153434</v>
      </c>
      <c r="D265">
        <v>29395</v>
      </c>
      <c r="E265">
        <v>14115.1</v>
      </c>
      <c r="F265">
        <v>11950</v>
      </c>
      <c r="G265">
        <v>0</v>
      </c>
      <c r="H265">
        <v>261610</v>
      </c>
      <c r="I265">
        <v>4856.16</v>
      </c>
      <c r="J265">
        <v>7004</v>
      </c>
      <c r="K265">
        <v>0</v>
      </c>
      <c r="L265">
        <v>0</v>
      </c>
      <c r="M265">
        <v>0</v>
      </c>
      <c r="N265">
        <v>10969</v>
      </c>
      <c r="O265">
        <v>839</v>
      </c>
      <c r="P265">
        <v>0</v>
      </c>
      <c r="Q265">
        <v>8</v>
      </c>
    </row>
    <row r="266" spans="1:17" x14ac:dyDescent="0.25">
      <c r="A266">
        <v>965</v>
      </c>
      <c r="B266" t="s">
        <v>299</v>
      </c>
      <c r="C266">
        <v>10561</v>
      </c>
      <c r="D266">
        <v>1737</v>
      </c>
      <c r="E266">
        <v>1028.3</v>
      </c>
      <c r="F266">
        <v>105</v>
      </c>
      <c r="G266">
        <v>0</v>
      </c>
      <c r="H266">
        <v>1590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1603</v>
      </c>
      <c r="O266">
        <v>0</v>
      </c>
      <c r="P266">
        <v>0</v>
      </c>
      <c r="Q266">
        <v>3</v>
      </c>
    </row>
    <row r="267" spans="1:17" x14ac:dyDescent="0.25">
      <c r="A267">
        <v>1702</v>
      </c>
      <c r="B267" t="s">
        <v>300</v>
      </c>
      <c r="C267">
        <v>11577</v>
      </c>
      <c r="D267">
        <v>2195</v>
      </c>
      <c r="E267">
        <v>708.5</v>
      </c>
      <c r="F267">
        <v>125</v>
      </c>
      <c r="G267">
        <v>0</v>
      </c>
      <c r="H267">
        <v>1140</v>
      </c>
      <c r="I267">
        <v>311.39999999999998</v>
      </c>
      <c r="J267">
        <v>837.6</v>
      </c>
      <c r="K267">
        <v>0</v>
      </c>
      <c r="L267">
        <v>0</v>
      </c>
      <c r="M267">
        <v>0</v>
      </c>
      <c r="N267">
        <v>9926</v>
      </c>
      <c r="O267">
        <v>50</v>
      </c>
      <c r="P267">
        <v>0</v>
      </c>
      <c r="Q267">
        <v>7</v>
      </c>
    </row>
    <row r="268" spans="1:17" x14ac:dyDescent="0.25">
      <c r="A268">
        <v>845</v>
      </c>
      <c r="B268" t="s">
        <v>301</v>
      </c>
      <c r="C268">
        <v>28673</v>
      </c>
      <c r="D268">
        <v>5941</v>
      </c>
      <c r="E268">
        <v>1622.3</v>
      </c>
      <c r="F268">
        <v>445</v>
      </c>
      <c r="G268">
        <v>0</v>
      </c>
      <c r="H268">
        <v>4460</v>
      </c>
      <c r="I268">
        <v>1198.1980000000001</v>
      </c>
      <c r="J268">
        <v>925.6</v>
      </c>
      <c r="K268">
        <v>0</v>
      </c>
      <c r="L268">
        <v>0</v>
      </c>
      <c r="M268">
        <v>0</v>
      </c>
      <c r="N268">
        <v>5834</v>
      </c>
      <c r="O268">
        <v>100</v>
      </c>
      <c r="P268">
        <v>0</v>
      </c>
      <c r="Q268">
        <v>7</v>
      </c>
    </row>
    <row r="269" spans="1:17" x14ac:dyDescent="0.25">
      <c r="A269">
        <v>1883</v>
      </c>
      <c r="B269" t="s">
        <v>303</v>
      </c>
      <c r="C269">
        <v>92956</v>
      </c>
      <c r="D269">
        <v>14819</v>
      </c>
      <c r="E269">
        <v>11452.4</v>
      </c>
      <c r="F269">
        <v>3775</v>
      </c>
      <c r="G269">
        <v>0</v>
      </c>
      <c r="H269">
        <v>135050</v>
      </c>
      <c r="I269">
        <v>2415.36</v>
      </c>
      <c r="J269">
        <v>4601.6000000000004</v>
      </c>
      <c r="K269">
        <v>0</v>
      </c>
      <c r="L269">
        <v>0</v>
      </c>
      <c r="M269">
        <v>0</v>
      </c>
      <c r="N269">
        <v>7860</v>
      </c>
      <c r="O269">
        <v>198</v>
      </c>
      <c r="P269">
        <v>0</v>
      </c>
      <c r="Q269">
        <v>7</v>
      </c>
    </row>
    <row r="270" spans="1:17" x14ac:dyDescent="0.25">
      <c r="A270">
        <v>610</v>
      </c>
      <c r="B270" t="s">
        <v>304</v>
      </c>
      <c r="C270">
        <v>25020</v>
      </c>
      <c r="D270">
        <v>5497</v>
      </c>
      <c r="E270">
        <v>2164.1</v>
      </c>
      <c r="F270">
        <v>1340</v>
      </c>
      <c r="G270">
        <v>0</v>
      </c>
      <c r="H270">
        <v>9390</v>
      </c>
      <c r="I270">
        <v>1029.76</v>
      </c>
      <c r="J270">
        <v>276.8</v>
      </c>
      <c r="K270">
        <v>0</v>
      </c>
      <c r="L270">
        <v>0</v>
      </c>
      <c r="M270">
        <v>0</v>
      </c>
      <c r="N270">
        <v>1282</v>
      </c>
      <c r="O270">
        <v>119</v>
      </c>
      <c r="P270">
        <v>0</v>
      </c>
      <c r="Q270">
        <v>1</v>
      </c>
    </row>
    <row r="271" spans="1:17" x14ac:dyDescent="0.25">
      <c r="A271">
        <v>1714</v>
      </c>
      <c r="B271" t="s">
        <v>306</v>
      </c>
      <c r="C271">
        <v>23526</v>
      </c>
      <c r="D271">
        <v>3769</v>
      </c>
      <c r="E271">
        <v>2016.8</v>
      </c>
      <c r="F271">
        <v>400</v>
      </c>
      <c r="G271">
        <v>0</v>
      </c>
      <c r="H271">
        <v>8450</v>
      </c>
      <c r="I271">
        <v>0</v>
      </c>
      <c r="J271">
        <v>633.6</v>
      </c>
      <c r="K271">
        <v>0</v>
      </c>
      <c r="L271">
        <v>0</v>
      </c>
      <c r="M271">
        <v>0</v>
      </c>
      <c r="N271">
        <v>27879</v>
      </c>
      <c r="O271">
        <v>484</v>
      </c>
      <c r="P271">
        <v>0</v>
      </c>
      <c r="Q271">
        <v>24</v>
      </c>
    </row>
    <row r="272" spans="1:17" x14ac:dyDescent="0.25">
      <c r="A272">
        <v>90</v>
      </c>
      <c r="B272" t="s">
        <v>307</v>
      </c>
      <c r="C272">
        <v>55889</v>
      </c>
      <c r="D272">
        <v>11552</v>
      </c>
      <c r="E272">
        <v>6181.4</v>
      </c>
      <c r="F272">
        <v>1460</v>
      </c>
      <c r="G272">
        <v>0</v>
      </c>
      <c r="H272">
        <v>80320</v>
      </c>
      <c r="I272">
        <v>4040.78</v>
      </c>
      <c r="J272">
        <v>3903.2</v>
      </c>
      <c r="K272">
        <v>0</v>
      </c>
      <c r="L272">
        <v>0</v>
      </c>
      <c r="M272">
        <v>0</v>
      </c>
      <c r="N272">
        <v>11710</v>
      </c>
      <c r="O272">
        <v>908</v>
      </c>
      <c r="P272">
        <v>0</v>
      </c>
      <c r="Q272">
        <v>10</v>
      </c>
    </row>
    <row r="273" spans="1:17" x14ac:dyDescent="0.25">
      <c r="A273">
        <v>342</v>
      </c>
      <c r="B273" t="s">
        <v>308</v>
      </c>
      <c r="C273">
        <v>46089</v>
      </c>
      <c r="D273">
        <v>9542</v>
      </c>
      <c r="E273">
        <v>3461.7</v>
      </c>
      <c r="F273">
        <v>4045</v>
      </c>
      <c r="G273">
        <v>0</v>
      </c>
      <c r="H273">
        <v>23650</v>
      </c>
      <c r="I273">
        <v>529.38</v>
      </c>
      <c r="J273">
        <v>1164.8</v>
      </c>
      <c r="K273">
        <v>0</v>
      </c>
      <c r="L273">
        <v>0</v>
      </c>
      <c r="M273">
        <v>0</v>
      </c>
      <c r="N273">
        <v>4625</v>
      </c>
      <c r="O273">
        <v>18</v>
      </c>
      <c r="P273">
        <v>0</v>
      </c>
      <c r="Q273">
        <v>4</v>
      </c>
    </row>
    <row r="274" spans="1:17" x14ac:dyDescent="0.25">
      <c r="A274">
        <v>847</v>
      </c>
      <c r="B274" t="s">
        <v>309</v>
      </c>
      <c r="C274">
        <v>19120</v>
      </c>
      <c r="D274">
        <v>3511</v>
      </c>
      <c r="E274">
        <v>1479.4</v>
      </c>
      <c r="F274">
        <v>230</v>
      </c>
      <c r="G274">
        <v>0</v>
      </c>
      <c r="H274">
        <v>6140</v>
      </c>
      <c r="I274">
        <v>342.54</v>
      </c>
      <c r="J274">
        <v>560.79999999999995</v>
      </c>
      <c r="K274">
        <v>0</v>
      </c>
      <c r="L274">
        <v>0</v>
      </c>
      <c r="M274">
        <v>0</v>
      </c>
      <c r="N274">
        <v>8012</v>
      </c>
      <c r="O274">
        <v>138</v>
      </c>
      <c r="P274">
        <v>0</v>
      </c>
      <c r="Q274">
        <v>5</v>
      </c>
    </row>
    <row r="275" spans="1:17" x14ac:dyDescent="0.25">
      <c r="A275">
        <v>848</v>
      </c>
      <c r="B275" t="s">
        <v>310</v>
      </c>
      <c r="C275">
        <v>16753</v>
      </c>
      <c r="D275">
        <v>3543</v>
      </c>
      <c r="E275">
        <v>820.2</v>
      </c>
      <c r="F275">
        <v>310</v>
      </c>
      <c r="G275">
        <v>0</v>
      </c>
      <c r="H275">
        <v>5090</v>
      </c>
      <c r="I275">
        <v>456.72</v>
      </c>
      <c r="J275">
        <v>0</v>
      </c>
      <c r="K275">
        <v>0</v>
      </c>
      <c r="L275">
        <v>0</v>
      </c>
      <c r="M275">
        <v>0</v>
      </c>
      <c r="N275">
        <v>2594</v>
      </c>
      <c r="O275">
        <v>57</v>
      </c>
      <c r="P275">
        <v>0</v>
      </c>
      <c r="Q275">
        <v>2</v>
      </c>
    </row>
    <row r="276" spans="1:17" x14ac:dyDescent="0.25">
      <c r="A276">
        <v>37</v>
      </c>
      <c r="B276" t="s">
        <v>312</v>
      </c>
      <c r="C276">
        <v>32258</v>
      </c>
      <c r="D276">
        <v>5938</v>
      </c>
      <c r="E276">
        <v>4336.2</v>
      </c>
      <c r="F276">
        <v>570</v>
      </c>
      <c r="G276">
        <v>0</v>
      </c>
      <c r="H276">
        <v>30020</v>
      </c>
      <c r="I276">
        <v>1183.4000000000001</v>
      </c>
      <c r="J276">
        <v>1665.6</v>
      </c>
      <c r="K276">
        <v>0</v>
      </c>
      <c r="L276">
        <v>0</v>
      </c>
      <c r="M276">
        <v>301.10000000000002</v>
      </c>
      <c r="N276">
        <v>11768</v>
      </c>
      <c r="O276">
        <v>226</v>
      </c>
      <c r="P276">
        <v>0</v>
      </c>
      <c r="Q276">
        <v>13</v>
      </c>
    </row>
    <row r="277" spans="1:17" x14ac:dyDescent="0.25">
      <c r="A277">
        <v>180</v>
      </c>
      <c r="B277" t="s">
        <v>313</v>
      </c>
      <c r="C277">
        <v>16797</v>
      </c>
      <c r="D277">
        <v>4679</v>
      </c>
      <c r="E277">
        <v>732.7</v>
      </c>
      <c r="F277">
        <v>145</v>
      </c>
      <c r="G277">
        <v>0</v>
      </c>
      <c r="H277">
        <v>10300</v>
      </c>
      <c r="I277">
        <v>0</v>
      </c>
      <c r="J277">
        <v>312.8</v>
      </c>
      <c r="K277">
        <v>0</v>
      </c>
      <c r="L277">
        <v>0</v>
      </c>
      <c r="M277">
        <v>0</v>
      </c>
      <c r="N277">
        <v>13398</v>
      </c>
      <c r="O277">
        <v>171</v>
      </c>
      <c r="P277">
        <v>0</v>
      </c>
      <c r="Q277">
        <v>5</v>
      </c>
    </row>
    <row r="278" spans="1:17" x14ac:dyDescent="0.25">
      <c r="A278">
        <v>532</v>
      </c>
      <c r="B278" t="s">
        <v>314</v>
      </c>
      <c r="C278">
        <v>21670</v>
      </c>
      <c r="D278">
        <v>4513</v>
      </c>
      <c r="E278">
        <v>1624.6</v>
      </c>
      <c r="F278">
        <v>530</v>
      </c>
      <c r="G278">
        <v>0</v>
      </c>
      <c r="H278">
        <v>13940</v>
      </c>
      <c r="I278">
        <v>857.34</v>
      </c>
      <c r="J278">
        <v>1545.6</v>
      </c>
      <c r="K278">
        <v>0</v>
      </c>
      <c r="L278">
        <v>0</v>
      </c>
      <c r="M278">
        <v>0</v>
      </c>
      <c r="N278">
        <v>1446</v>
      </c>
      <c r="O278">
        <v>111</v>
      </c>
      <c r="P278">
        <v>0</v>
      </c>
      <c r="Q278">
        <v>1</v>
      </c>
    </row>
    <row r="279" spans="1:17" x14ac:dyDescent="0.25">
      <c r="A279">
        <v>851</v>
      </c>
      <c r="B279" t="s">
        <v>315</v>
      </c>
      <c r="C279">
        <v>24781</v>
      </c>
      <c r="D279">
        <v>4203</v>
      </c>
      <c r="E279">
        <v>2588.1999999999998</v>
      </c>
      <c r="F279">
        <v>450</v>
      </c>
      <c r="G279">
        <v>0</v>
      </c>
      <c r="H279">
        <v>5540</v>
      </c>
      <c r="I279">
        <v>0</v>
      </c>
      <c r="J279">
        <v>488.8</v>
      </c>
      <c r="K279">
        <v>0</v>
      </c>
      <c r="L279">
        <v>0</v>
      </c>
      <c r="M279">
        <v>147.9</v>
      </c>
      <c r="N279">
        <v>14648</v>
      </c>
      <c r="O279">
        <v>1266</v>
      </c>
      <c r="P279">
        <v>0</v>
      </c>
      <c r="Q279">
        <v>8</v>
      </c>
    </row>
    <row r="280" spans="1:17" x14ac:dyDescent="0.25">
      <c r="A280">
        <v>1708</v>
      </c>
      <c r="B280" t="s">
        <v>316</v>
      </c>
      <c r="C280">
        <v>43768</v>
      </c>
      <c r="D280">
        <v>8875</v>
      </c>
      <c r="E280">
        <v>4164.8999999999996</v>
      </c>
      <c r="F280">
        <v>955</v>
      </c>
      <c r="G280">
        <v>0</v>
      </c>
      <c r="H280">
        <v>28300</v>
      </c>
      <c r="I280">
        <v>548.46</v>
      </c>
      <c r="J280">
        <v>1510.4</v>
      </c>
      <c r="K280">
        <v>0</v>
      </c>
      <c r="L280">
        <v>0</v>
      </c>
      <c r="M280">
        <v>0</v>
      </c>
      <c r="N280">
        <v>28830</v>
      </c>
      <c r="O280">
        <v>3329</v>
      </c>
      <c r="P280">
        <v>0</v>
      </c>
      <c r="Q280">
        <v>34</v>
      </c>
    </row>
    <row r="281" spans="1:17" x14ac:dyDescent="0.25">
      <c r="A281">
        <v>971</v>
      </c>
      <c r="B281" t="s">
        <v>317</v>
      </c>
      <c r="C281">
        <v>24987</v>
      </c>
      <c r="D281">
        <v>3953</v>
      </c>
      <c r="E281">
        <v>2276.1999999999998</v>
      </c>
      <c r="F281">
        <v>445</v>
      </c>
      <c r="G281">
        <v>0</v>
      </c>
      <c r="H281">
        <v>14510</v>
      </c>
      <c r="I281">
        <v>0</v>
      </c>
      <c r="J281">
        <v>1161.5999999999999</v>
      </c>
      <c r="K281">
        <v>0</v>
      </c>
      <c r="L281">
        <v>0</v>
      </c>
      <c r="M281">
        <v>145.19999999999999</v>
      </c>
      <c r="N281">
        <v>2089</v>
      </c>
      <c r="O281">
        <v>191</v>
      </c>
      <c r="P281">
        <v>0</v>
      </c>
      <c r="Q281">
        <v>3</v>
      </c>
    </row>
    <row r="282" spans="1:17" x14ac:dyDescent="0.25">
      <c r="A282">
        <v>1904</v>
      </c>
      <c r="B282" t="s">
        <v>530</v>
      </c>
      <c r="C282">
        <v>64513</v>
      </c>
      <c r="D282">
        <v>13516</v>
      </c>
      <c r="E282">
        <v>3846.9</v>
      </c>
      <c r="F282">
        <v>3455</v>
      </c>
      <c r="G282">
        <v>0</v>
      </c>
      <c r="H282">
        <v>16070</v>
      </c>
      <c r="I282">
        <v>205.92</v>
      </c>
      <c r="J282">
        <v>3448.8</v>
      </c>
      <c r="K282">
        <v>0</v>
      </c>
      <c r="L282">
        <v>0</v>
      </c>
      <c r="M282">
        <v>190.4</v>
      </c>
      <c r="N282">
        <v>9617</v>
      </c>
      <c r="O282">
        <v>1065</v>
      </c>
      <c r="P282">
        <v>0</v>
      </c>
      <c r="Q282">
        <v>19</v>
      </c>
    </row>
    <row r="283" spans="1:17" x14ac:dyDescent="0.25">
      <c r="A283">
        <v>1900</v>
      </c>
      <c r="B283" t="s">
        <v>529</v>
      </c>
      <c r="C283">
        <v>89594</v>
      </c>
      <c r="D283">
        <v>18823</v>
      </c>
      <c r="E283">
        <v>8971.9</v>
      </c>
      <c r="F283">
        <v>1735</v>
      </c>
      <c r="G283">
        <v>0</v>
      </c>
      <c r="H283">
        <v>76630</v>
      </c>
      <c r="I283">
        <v>2321.6</v>
      </c>
      <c r="J283">
        <v>4497.6000000000004</v>
      </c>
      <c r="K283">
        <v>0</v>
      </c>
      <c r="L283">
        <v>0</v>
      </c>
      <c r="M283">
        <v>0</v>
      </c>
      <c r="N283">
        <v>52191</v>
      </c>
      <c r="O283">
        <v>5300</v>
      </c>
      <c r="P283">
        <v>0</v>
      </c>
      <c r="Q283">
        <v>64</v>
      </c>
    </row>
    <row r="284" spans="1:17" x14ac:dyDescent="0.25">
      <c r="A284">
        <v>715</v>
      </c>
      <c r="B284" t="s">
        <v>320</v>
      </c>
      <c r="C284">
        <v>54440</v>
      </c>
      <c r="D284">
        <v>9808</v>
      </c>
      <c r="E284">
        <v>5641.7</v>
      </c>
      <c r="F284">
        <v>2750</v>
      </c>
      <c r="G284">
        <v>0</v>
      </c>
      <c r="H284">
        <v>50750</v>
      </c>
      <c r="I284">
        <v>1260.08</v>
      </c>
      <c r="J284">
        <v>1993.6</v>
      </c>
      <c r="K284">
        <v>0</v>
      </c>
      <c r="L284">
        <v>0</v>
      </c>
      <c r="M284">
        <v>0</v>
      </c>
      <c r="N284">
        <v>25004</v>
      </c>
      <c r="O284">
        <v>1279</v>
      </c>
      <c r="P284">
        <v>0</v>
      </c>
      <c r="Q284">
        <v>26</v>
      </c>
    </row>
    <row r="285" spans="1:17" x14ac:dyDescent="0.25">
      <c r="A285">
        <v>93</v>
      </c>
      <c r="B285" t="s">
        <v>321</v>
      </c>
      <c r="C285">
        <v>4906</v>
      </c>
      <c r="D285">
        <v>765</v>
      </c>
      <c r="E285">
        <v>200.2</v>
      </c>
      <c r="F285">
        <v>30</v>
      </c>
      <c r="G285">
        <v>0</v>
      </c>
      <c r="H285">
        <v>1620</v>
      </c>
      <c r="I285">
        <v>0</v>
      </c>
      <c r="J285">
        <v>91.2</v>
      </c>
      <c r="K285">
        <v>0</v>
      </c>
      <c r="L285">
        <v>0</v>
      </c>
      <c r="M285">
        <v>0</v>
      </c>
      <c r="N285">
        <v>8523</v>
      </c>
      <c r="O285">
        <v>187</v>
      </c>
      <c r="P285">
        <v>0</v>
      </c>
      <c r="Q285">
        <v>10</v>
      </c>
    </row>
    <row r="286" spans="1:17" x14ac:dyDescent="0.25">
      <c r="A286">
        <v>448</v>
      </c>
      <c r="B286" t="s">
        <v>322</v>
      </c>
      <c r="C286">
        <v>13584</v>
      </c>
      <c r="D286">
        <v>2369</v>
      </c>
      <c r="E286">
        <v>968.7</v>
      </c>
      <c r="F286">
        <v>175</v>
      </c>
      <c r="G286">
        <v>0</v>
      </c>
      <c r="H286">
        <v>6360</v>
      </c>
      <c r="I286">
        <v>51.48</v>
      </c>
      <c r="J286">
        <v>589.6</v>
      </c>
      <c r="K286">
        <v>0</v>
      </c>
      <c r="L286">
        <v>0</v>
      </c>
      <c r="M286">
        <v>0</v>
      </c>
      <c r="N286">
        <v>16202</v>
      </c>
      <c r="O286">
        <v>288</v>
      </c>
      <c r="P286">
        <v>0</v>
      </c>
      <c r="Q286">
        <v>22</v>
      </c>
    </row>
    <row r="287" spans="1:17" x14ac:dyDescent="0.25">
      <c r="A287">
        <v>1525</v>
      </c>
      <c r="B287" t="s">
        <v>323</v>
      </c>
      <c r="C287">
        <v>36584</v>
      </c>
      <c r="D287">
        <v>7628</v>
      </c>
      <c r="E287">
        <v>2213.8000000000002</v>
      </c>
      <c r="F287">
        <v>1105</v>
      </c>
      <c r="G287">
        <v>0</v>
      </c>
      <c r="H287">
        <v>12490</v>
      </c>
      <c r="I287">
        <v>702.38</v>
      </c>
      <c r="J287">
        <v>1902.4</v>
      </c>
      <c r="K287">
        <v>0</v>
      </c>
      <c r="L287">
        <v>0</v>
      </c>
      <c r="M287">
        <v>150.5</v>
      </c>
      <c r="N287">
        <v>2833</v>
      </c>
      <c r="O287">
        <v>515</v>
      </c>
      <c r="P287">
        <v>0</v>
      </c>
      <c r="Q287">
        <v>8</v>
      </c>
    </row>
    <row r="288" spans="1:17" x14ac:dyDescent="0.25">
      <c r="A288">
        <v>716</v>
      </c>
      <c r="B288" t="s">
        <v>324</v>
      </c>
      <c r="C288">
        <v>25583</v>
      </c>
      <c r="D288">
        <v>5773</v>
      </c>
      <c r="E288">
        <v>2020.8</v>
      </c>
      <c r="F288">
        <v>515</v>
      </c>
      <c r="G288">
        <v>0</v>
      </c>
      <c r="H288">
        <v>2650</v>
      </c>
      <c r="I288">
        <v>130.62</v>
      </c>
      <c r="J288">
        <v>252</v>
      </c>
      <c r="K288">
        <v>0</v>
      </c>
      <c r="L288">
        <v>0</v>
      </c>
      <c r="M288">
        <v>0</v>
      </c>
      <c r="N288">
        <v>14685</v>
      </c>
      <c r="O288">
        <v>1549</v>
      </c>
      <c r="P288">
        <v>0</v>
      </c>
      <c r="Q288">
        <v>11</v>
      </c>
    </row>
    <row r="289" spans="1:17" x14ac:dyDescent="0.25">
      <c r="A289">
        <v>281</v>
      </c>
      <c r="B289" t="s">
        <v>325</v>
      </c>
      <c r="C289">
        <v>41465</v>
      </c>
      <c r="D289">
        <v>8544</v>
      </c>
      <c r="E289">
        <v>3901.3</v>
      </c>
      <c r="F289">
        <v>5290</v>
      </c>
      <c r="G289">
        <v>0</v>
      </c>
      <c r="H289">
        <v>41510</v>
      </c>
      <c r="I289">
        <v>2040.86</v>
      </c>
      <c r="J289">
        <v>1988.8</v>
      </c>
      <c r="K289">
        <v>0</v>
      </c>
      <c r="L289">
        <v>0</v>
      </c>
      <c r="M289">
        <v>0</v>
      </c>
      <c r="N289">
        <v>3284</v>
      </c>
      <c r="O289">
        <v>267</v>
      </c>
      <c r="P289">
        <v>0</v>
      </c>
      <c r="Q289">
        <v>3</v>
      </c>
    </row>
    <row r="290" spans="1:17" x14ac:dyDescent="0.25">
      <c r="A290">
        <v>855</v>
      </c>
      <c r="B290" t="s">
        <v>326</v>
      </c>
      <c r="C290">
        <v>215521</v>
      </c>
      <c r="D290">
        <v>39687</v>
      </c>
      <c r="E290">
        <v>23990.799999999999</v>
      </c>
      <c r="F290">
        <v>24465</v>
      </c>
      <c r="G290">
        <v>0</v>
      </c>
      <c r="H290">
        <v>357020</v>
      </c>
      <c r="I290">
        <v>5176.72</v>
      </c>
      <c r="J290">
        <v>9148</v>
      </c>
      <c r="K290">
        <v>0</v>
      </c>
      <c r="L290">
        <v>0</v>
      </c>
      <c r="M290">
        <v>0</v>
      </c>
      <c r="N290">
        <v>11605</v>
      </c>
      <c r="O290">
        <v>208</v>
      </c>
      <c r="P290">
        <v>0</v>
      </c>
      <c r="Q290">
        <v>4</v>
      </c>
    </row>
    <row r="291" spans="1:17" x14ac:dyDescent="0.25">
      <c r="A291">
        <v>183</v>
      </c>
      <c r="B291" t="s">
        <v>327</v>
      </c>
      <c r="C291">
        <v>21213</v>
      </c>
      <c r="D291">
        <v>4672</v>
      </c>
      <c r="E291">
        <v>1188.4000000000001</v>
      </c>
      <c r="F291">
        <v>135</v>
      </c>
      <c r="G291">
        <v>0</v>
      </c>
      <c r="H291">
        <v>3050</v>
      </c>
      <c r="I291">
        <v>0</v>
      </c>
      <c r="J291">
        <v>545.6</v>
      </c>
      <c r="K291">
        <v>0</v>
      </c>
      <c r="L291">
        <v>0</v>
      </c>
      <c r="M291">
        <v>0</v>
      </c>
      <c r="N291">
        <v>14702</v>
      </c>
      <c r="O291">
        <v>42</v>
      </c>
      <c r="P291">
        <v>0</v>
      </c>
      <c r="Q291">
        <v>11</v>
      </c>
    </row>
    <row r="292" spans="1:17" x14ac:dyDescent="0.25">
      <c r="A292">
        <v>1700</v>
      </c>
      <c r="B292" t="s">
        <v>328</v>
      </c>
      <c r="C292">
        <v>33903</v>
      </c>
      <c r="D292">
        <v>7864</v>
      </c>
      <c r="E292">
        <v>2650</v>
      </c>
      <c r="F292">
        <v>310</v>
      </c>
      <c r="G292">
        <v>0</v>
      </c>
      <c r="H292">
        <v>14820</v>
      </c>
      <c r="I292">
        <v>172.26</v>
      </c>
      <c r="J292">
        <v>980.8</v>
      </c>
      <c r="K292">
        <v>0</v>
      </c>
      <c r="L292">
        <v>0</v>
      </c>
      <c r="M292">
        <v>211.8</v>
      </c>
      <c r="N292">
        <v>10613</v>
      </c>
      <c r="O292">
        <v>200</v>
      </c>
      <c r="P292">
        <v>0</v>
      </c>
      <c r="Q292">
        <v>9</v>
      </c>
    </row>
    <row r="293" spans="1:17" x14ac:dyDescent="0.25">
      <c r="A293">
        <v>1730</v>
      </c>
      <c r="B293" t="s">
        <v>329</v>
      </c>
      <c r="C293">
        <v>33462</v>
      </c>
      <c r="D293">
        <v>7017</v>
      </c>
      <c r="E293">
        <v>2133</v>
      </c>
      <c r="F293">
        <v>525</v>
      </c>
      <c r="G293">
        <v>0</v>
      </c>
      <c r="H293">
        <v>9290</v>
      </c>
      <c r="I293">
        <v>227.25280000000001</v>
      </c>
      <c r="J293">
        <v>169.6</v>
      </c>
      <c r="K293">
        <v>0</v>
      </c>
      <c r="L293">
        <v>0</v>
      </c>
      <c r="M293">
        <v>0</v>
      </c>
      <c r="N293">
        <v>14287</v>
      </c>
      <c r="O293">
        <v>483</v>
      </c>
      <c r="P293">
        <v>0</v>
      </c>
      <c r="Q293">
        <v>18</v>
      </c>
    </row>
    <row r="294" spans="1:17" x14ac:dyDescent="0.25">
      <c r="A294">
        <v>737</v>
      </c>
      <c r="B294" t="s">
        <v>330</v>
      </c>
      <c r="C294">
        <v>31870</v>
      </c>
      <c r="D294">
        <v>6625</v>
      </c>
      <c r="E294">
        <v>2692.3</v>
      </c>
      <c r="F294">
        <v>355</v>
      </c>
      <c r="G294">
        <v>0</v>
      </c>
      <c r="H294">
        <v>11130</v>
      </c>
      <c r="I294">
        <v>0</v>
      </c>
      <c r="J294">
        <v>1105.5999999999999</v>
      </c>
      <c r="K294">
        <v>0</v>
      </c>
      <c r="L294">
        <v>0</v>
      </c>
      <c r="M294">
        <v>543.79999999999995</v>
      </c>
      <c r="N294">
        <v>14860</v>
      </c>
      <c r="O294">
        <v>1280</v>
      </c>
      <c r="P294">
        <v>0</v>
      </c>
      <c r="Q294">
        <v>24</v>
      </c>
    </row>
    <row r="295" spans="1:17" x14ac:dyDescent="0.25">
      <c r="A295">
        <v>856</v>
      </c>
      <c r="B295" t="s">
        <v>332</v>
      </c>
      <c r="C295">
        <v>41725</v>
      </c>
      <c r="D295">
        <v>8258</v>
      </c>
      <c r="E295">
        <v>3585.2</v>
      </c>
      <c r="F295">
        <v>2250</v>
      </c>
      <c r="G295">
        <v>0</v>
      </c>
      <c r="H295">
        <v>43950</v>
      </c>
      <c r="I295">
        <v>517.28</v>
      </c>
      <c r="J295">
        <v>2279.1999999999998</v>
      </c>
      <c r="K295">
        <v>0</v>
      </c>
      <c r="L295">
        <v>0</v>
      </c>
      <c r="M295">
        <v>0</v>
      </c>
      <c r="N295">
        <v>6699</v>
      </c>
      <c r="O295">
        <v>54</v>
      </c>
      <c r="P295">
        <v>0</v>
      </c>
      <c r="Q295">
        <v>7</v>
      </c>
    </row>
    <row r="296" spans="1:17" x14ac:dyDescent="0.25">
      <c r="A296">
        <v>450</v>
      </c>
      <c r="B296" t="s">
        <v>333</v>
      </c>
      <c r="C296">
        <v>13520</v>
      </c>
      <c r="D296">
        <v>2873</v>
      </c>
      <c r="E296">
        <v>655.6</v>
      </c>
      <c r="F296">
        <v>310</v>
      </c>
      <c r="G296">
        <v>0</v>
      </c>
      <c r="H296">
        <v>1760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1913</v>
      </c>
      <c r="O296">
        <v>316</v>
      </c>
      <c r="P296">
        <v>0</v>
      </c>
      <c r="Q296">
        <v>1</v>
      </c>
    </row>
    <row r="297" spans="1:17" x14ac:dyDescent="0.25">
      <c r="A297">
        <v>451</v>
      </c>
      <c r="B297" t="s">
        <v>334</v>
      </c>
      <c r="C297">
        <v>29445</v>
      </c>
      <c r="D297">
        <v>6120</v>
      </c>
      <c r="E297">
        <v>2088.6999999999998</v>
      </c>
      <c r="F297">
        <v>1960</v>
      </c>
      <c r="G297">
        <v>0</v>
      </c>
      <c r="H297">
        <v>7580</v>
      </c>
      <c r="I297">
        <v>720.72</v>
      </c>
      <c r="J297">
        <v>1909.6</v>
      </c>
      <c r="K297">
        <v>0</v>
      </c>
      <c r="L297">
        <v>0</v>
      </c>
      <c r="M297">
        <v>0</v>
      </c>
      <c r="N297">
        <v>1816</v>
      </c>
      <c r="O297">
        <v>126</v>
      </c>
      <c r="P297">
        <v>0</v>
      </c>
      <c r="Q297">
        <v>2</v>
      </c>
    </row>
    <row r="298" spans="1:17" x14ac:dyDescent="0.25">
      <c r="A298">
        <v>184</v>
      </c>
      <c r="B298" t="s">
        <v>335</v>
      </c>
      <c r="C298">
        <v>20524</v>
      </c>
      <c r="D298">
        <v>6961</v>
      </c>
      <c r="E298">
        <v>713.6</v>
      </c>
      <c r="F298">
        <v>290</v>
      </c>
      <c r="G298">
        <v>0</v>
      </c>
      <c r="H298">
        <v>14620</v>
      </c>
      <c r="I298">
        <v>65.739999999999995</v>
      </c>
      <c r="J298">
        <v>802.4</v>
      </c>
      <c r="K298">
        <v>0</v>
      </c>
      <c r="L298">
        <v>0</v>
      </c>
      <c r="M298">
        <v>520.1</v>
      </c>
      <c r="N298">
        <v>1150</v>
      </c>
      <c r="O298">
        <v>38</v>
      </c>
      <c r="P298">
        <v>0</v>
      </c>
      <c r="Q298">
        <v>1</v>
      </c>
    </row>
    <row r="299" spans="1:17" x14ac:dyDescent="0.25">
      <c r="A299">
        <v>344</v>
      </c>
      <c r="B299" t="s">
        <v>336</v>
      </c>
      <c r="C299">
        <v>347483</v>
      </c>
      <c r="D299">
        <v>69485</v>
      </c>
      <c r="E299">
        <v>31357.1</v>
      </c>
      <c r="F299">
        <v>58790</v>
      </c>
      <c r="G299">
        <v>0</v>
      </c>
      <c r="H299">
        <v>707780</v>
      </c>
      <c r="I299">
        <v>8267.4071999999996</v>
      </c>
      <c r="J299">
        <v>11464</v>
      </c>
      <c r="K299">
        <v>1077.7</v>
      </c>
      <c r="L299">
        <v>6746.49999999999</v>
      </c>
      <c r="M299">
        <v>3259.6</v>
      </c>
      <c r="N299">
        <v>9375</v>
      </c>
      <c r="O299">
        <v>546</v>
      </c>
      <c r="P299">
        <v>0</v>
      </c>
      <c r="Q299">
        <v>4</v>
      </c>
    </row>
    <row r="300" spans="1:17" x14ac:dyDescent="0.25">
      <c r="A300">
        <v>1581</v>
      </c>
      <c r="B300" t="s">
        <v>337</v>
      </c>
      <c r="C300">
        <v>49314</v>
      </c>
      <c r="D300">
        <v>9965</v>
      </c>
      <c r="E300">
        <v>2923.7</v>
      </c>
      <c r="F300">
        <v>2050</v>
      </c>
      <c r="G300">
        <v>0</v>
      </c>
      <c r="H300">
        <v>8140</v>
      </c>
      <c r="I300">
        <v>845.48559999999998</v>
      </c>
      <c r="J300">
        <v>1792.8</v>
      </c>
      <c r="K300">
        <v>0</v>
      </c>
      <c r="L300">
        <v>0</v>
      </c>
      <c r="M300">
        <v>0</v>
      </c>
      <c r="N300">
        <v>13205</v>
      </c>
      <c r="O300">
        <v>189</v>
      </c>
      <c r="P300">
        <v>0</v>
      </c>
      <c r="Q300">
        <v>18</v>
      </c>
    </row>
    <row r="301" spans="1:17" x14ac:dyDescent="0.25">
      <c r="A301">
        <v>981</v>
      </c>
      <c r="B301" t="s">
        <v>338</v>
      </c>
      <c r="C301">
        <v>9874</v>
      </c>
      <c r="D301">
        <v>1281</v>
      </c>
      <c r="E301">
        <v>1392.5</v>
      </c>
      <c r="F301">
        <v>215</v>
      </c>
      <c r="G301">
        <v>0</v>
      </c>
      <c r="H301">
        <v>3280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2389</v>
      </c>
      <c r="O301">
        <v>1</v>
      </c>
      <c r="P301">
        <v>0</v>
      </c>
      <c r="Q301">
        <v>6</v>
      </c>
    </row>
    <row r="302" spans="1:17" x14ac:dyDescent="0.25">
      <c r="A302">
        <v>994</v>
      </c>
      <c r="B302" t="s">
        <v>339</v>
      </c>
      <c r="C302">
        <v>16431</v>
      </c>
      <c r="D302">
        <v>2398</v>
      </c>
      <c r="E302">
        <v>1779.6</v>
      </c>
      <c r="F302">
        <v>260</v>
      </c>
      <c r="G302">
        <v>0</v>
      </c>
      <c r="H302">
        <v>3340</v>
      </c>
      <c r="I302">
        <v>1089.9000000000001</v>
      </c>
      <c r="J302">
        <v>528</v>
      </c>
      <c r="K302">
        <v>0</v>
      </c>
      <c r="L302">
        <v>0</v>
      </c>
      <c r="M302">
        <v>94.599999999999895</v>
      </c>
      <c r="N302">
        <v>3672</v>
      </c>
      <c r="O302">
        <v>20</v>
      </c>
      <c r="P302">
        <v>0</v>
      </c>
      <c r="Q302">
        <v>6</v>
      </c>
    </row>
    <row r="303" spans="1:17" x14ac:dyDescent="0.25">
      <c r="A303">
        <v>858</v>
      </c>
      <c r="B303" t="s">
        <v>340</v>
      </c>
      <c r="C303">
        <v>30654</v>
      </c>
      <c r="D303">
        <v>5187</v>
      </c>
      <c r="E303">
        <v>3034.7</v>
      </c>
      <c r="F303">
        <v>580</v>
      </c>
      <c r="G303">
        <v>0</v>
      </c>
      <c r="H303">
        <v>22390</v>
      </c>
      <c r="I303">
        <v>164.34</v>
      </c>
      <c r="J303">
        <v>1988</v>
      </c>
      <c r="K303">
        <v>0</v>
      </c>
      <c r="L303">
        <v>0</v>
      </c>
      <c r="M303">
        <v>0</v>
      </c>
      <c r="N303">
        <v>5494</v>
      </c>
      <c r="O303">
        <v>156</v>
      </c>
      <c r="P303">
        <v>0</v>
      </c>
      <c r="Q303">
        <v>3</v>
      </c>
    </row>
    <row r="304" spans="1:17" x14ac:dyDescent="0.25">
      <c r="A304">
        <v>47</v>
      </c>
      <c r="B304" t="s">
        <v>341</v>
      </c>
      <c r="C304">
        <v>27508</v>
      </c>
      <c r="D304">
        <v>5278</v>
      </c>
      <c r="E304">
        <v>3464.5</v>
      </c>
      <c r="F304">
        <v>1530</v>
      </c>
      <c r="G304">
        <v>0</v>
      </c>
      <c r="H304">
        <v>29570</v>
      </c>
      <c r="I304">
        <v>890.9</v>
      </c>
      <c r="J304">
        <v>1599.2</v>
      </c>
      <c r="K304">
        <v>0</v>
      </c>
      <c r="L304">
        <v>0</v>
      </c>
      <c r="M304">
        <v>0</v>
      </c>
      <c r="N304">
        <v>7595</v>
      </c>
      <c r="O304">
        <v>272</v>
      </c>
      <c r="P304">
        <v>0</v>
      </c>
      <c r="Q304">
        <v>6</v>
      </c>
    </row>
    <row r="305" spans="1:17" x14ac:dyDescent="0.25">
      <c r="A305">
        <v>345</v>
      </c>
      <c r="B305" t="s">
        <v>342</v>
      </c>
      <c r="C305">
        <v>64918</v>
      </c>
      <c r="D305">
        <v>14867</v>
      </c>
      <c r="E305">
        <v>5431.1</v>
      </c>
      <c r="F305">
        <v>5625</v>
      </c>
      <c r="G305">
        <v>0</v>
      </c>
      <c r="H305">
        <v>78740</v>
      </c>
      <c r="I305">
        <v>1153.74</v>
      </c>
      <c r="J305">
        <v>4917.6000000000004</v>
      </c>
      <c r="K305">
        <v>0</v>
      </c>
      <c r="L305">
        <v>0</v>
      </c>
      <c r="M305">
        <v>0</v>
      </c>
      <c r="N305">
        <v>1942</v>
      </c>
      <c r="O305">
        <v>30</v>
      </c>
      <c r="P305">
        <v>0</v>
      </c>
      <c r="Q305">
        <v>1</v>
      </c>
    </row>
    <row r="306" spans="1:17" x14ac:dyDescent="0.25">
      <c r="A306">
        <v>717</v>
      </c>
      <c r="B306" t="s">
        <v>343</v>
      </c>
      <c r="C306">
        <v>21867</v>
      </c>
      <c r="D306">
        <v>4150</v>
      </c>
      <c r="E306">
        <v>907.4</v>
      </c>
      <c r="F306">
        <v>230</v>
      </c>
      <c r="G306">
        <v>0</v>
      </c>
      <c r="H306">
        <v>3270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13303</v>
      </c>
      <c r="O306">
        <v>1194</v>
      </c>
      <c r="P306">
        <v>0</v>
      </c>
      <c r="Q306">
        <v>13</v>
      </c>
    </row>
    <row r="307" spans="1:17" x14ac:dyDescent="0.25">
      <c r="A307">
        <v>861</v>
      </c>
      <c r="B307" t="s">
        <v>345</v>
      </c>
      <c r="C307">
        <v>44925</v>
      </c>
      <c r="D307">
        <v>8603</v>
      </c>
      <c r="E307">
        <v>3096.5</v>
      </c>
      <c r="F307">
        <v>1140</v>
      </c>
      <c r="G307">
        <v>0</v>
      </c>
      <c r="H307">
        <v>34810</v>
      </c>
      <c r="I307">
        <v>1170.22</v>
      </c>
      <c r="J307">
        <v>1518.4</v>
      </c>
      <c r="K307">
        <v>0</v>
      </c>
      <c r="L307">
        <v>0</v>
      </c>
      <c r="M307">
        <v>0</v>
      </c>
      <c r="N307">
        <v>3168</v>
      </c>
      <c r="O307">
        <v>21</v>
      </c>
      <c r="P307">
        <v>0</v>
      </c>
      <c r="Q307">
        <v>5</v>
      </c>
    </row>
    <row r="308" spans="1:17" x14ac:dyDescent="0.25">
      <c r="A308">
        <v>453</v>
      </c>
      <c r="B308" t="s">
        <v>346</v>
      </c>
      <c r="C308">
        <v>67831</v>
      </c>
      <c r="D308">
        <v>13056</v>
      </c>
      <c r="E308">
        <v>6130.2</v>
      </c>
      <c r="F308">
        <v>3370</v>
      </c>
      <c r="G308">
        <v>0</v>
      </c>
      <c r="H308">
        <v>52090</v>
      </c>
      <c r="I308">
        <v>1072.82</v>
      </c>
      <c r="J308">
        <v>3120</v>
      </c>
      <c r="K308">
        <v>0</v>
      </c>
      <c r="L308">
        <v>0</v>
      </c>
      <c r="M308">
        <v>0</v>
      </c>
      <c r="N308">
        <v>4516</v>
      </c>
      <c r="O308">
        <v>837</v>
      </c>
      <c r="P308">
        <v>0</v>
      </c>
      <c r="Q308">
        <v>5</v>
      </c>
    </row>
    <row r="309" spans="1:17" x14ac:dyDescent="0.25">
      <c r="A309">
        <v>983</v>
      </c>
      <c r="B309" t="s">
        <v>347</v>
      </c>
      <c r="C309">
        <v>101192</v>
      </c>
      <c r="D309">
        <v>18242</v>
      </c>
      <c r="E309">
        <v>11891.7</v>
      </c>
      <c r="F309">
        <v>8875</v>
      </c>
      <c r="G309">
        <v>0</v>
      </c>
      <c r="H309">
        <v>143440</v>
      </c>
      <c r="I309">
        <v>3776.88</v>
      </c>
      <c r="J309">
        <v>4670.3999999999996</v>
      </c>
      <c r="K309">
        <v>0</v>
      </c>
      <c r="L309">
        <v>0</v>
      </c>
      <c r="M309">
        <v>0</v>
      </c>
      <c r="N309">
        <v>12412</v>
      </c>
      <c r="O309">
        <v>488</v>
      </c>
      <c r="P309">
        <v>0</v>
      </c>
      <c r="Q309">
        <v>14</v>
      </c>
    </row>
    <row r="310" spans="1:17" x14ac:dyDescent="0.25">
      <c r="A310">
        <v>984</v>
      </c>
      <c r="B310" t="s">
        <v>348</v>
      </c>
      <c r="C310">
        <v>43341</v>
      </c>
      <c r="D310">
        <v>8233</v>
      </c>
      <c r="E310">
        <v>3798.7</v>
      </c>
      <c r="F310">
        <v>2725</v>
      </c>
      <c r="G310">
        <v>0</v>
      </c>
      <c r="H310">
        <v>41790</v>
      </c>
      <c r="I310">
        <v>612.05999999999995</v>
      </c>
      <c r="J310">
        <v>1360.8</v>
      </c>
      <c r="K310">
        <v>0</v>
      </c>
      <c r="L310">
        <v>0</v>
      </c>
      <c r="M310">
        <v>0</v>
      </c>
      <c r="N310">
        <v>16316</v>
      </c>
      <c r="O310">
        <v>184</v>
      </c>
      <c r="P310">
        <v>0</v>
      </c>
      <c r="Q310">
        <v>14</v>
      </c>
    </row>
    <row r="311" spans="1:17" x14ac:dyDescent="0.25">
      <c r="A311">
        <v>1961</v>
      </c>
      <c r="B311" t="s">
        <v>749</v>
      </c>
      <c r="C311">
        <v>55001</v>
      </c>
      <c r="D311">
        <v>11736</v>
      </c>
      <c r="E311">
        <v>3903.4</v>
      </c>
      <c r="F311">
        <v>4145</v>
      </c>
      <c r="G311">
        <v>0</v>
      </c>
      <c r="H311">
        <v>12040</v>
      </c>
      <c r="I311">
        <v>184.14</v>
      </c>
      <c r="J311">
        <v>1450.4</v>
      </c>
      <c r="K311">
        <v>0</v>
      </c>
      <c r="L311">
        <v>0</v>
      </c>
      <c r="M311">
        <v>0</v>
      </c>
      <c r="N311">
        <v>14634</v>
      </c>
      <c r="O311">
        <v>698</v>
      </c>
      <c r="P311">
        <v>0</v>
      </c>
      <c r="Q311">
        <v>18</v>
      </c>
    </row>
    <row r="312" spans="1:17" x14ac:dyDescent="0.25">
      <c r="A312">
        <v>622</v>
      </c>
      <c r="B312" t="s">
        <v>350</v>
      </c>
      <c r="C312">
        <v>72050</v>
      </c>
      <c r="D312">
        <v>13823</v>
      </c>
      <c r="E312">
        <v>8761.4</v>
      </c>
      <c r="F312">
        <v>10765</v>
      </c>
      <c r="G312">
        <v>0</v>
      </c>
      <c r="H312">
        <v>51670</v>
      </c>
      <c r="I312">
        <v>1085.3</v>
      </c>
      <c r="J312">
        <v>3328.8</v>
      </c>
      <c r="K312">
        <v>105</v>
      </c>
      <c r="L312">
        <v>0</v>
      </c>
      <c r="M312">
        <v>0</v>
      </c>
      <c r="N312">
        <v>2333</v>
      </c>
      <c r="O312">
        <v>336</v>
      </c>
      <c r="P312">
        <v>0</v>
      </c>
      <c r="Q312">
        <v>1</v>
      </c>
    </row>
    <row r="313" spans="1:17" x14ac:dyDescent="0.25">
      <c r="A313">
        <v>96</v>
      </c>
      <c r="B313" t="s">
        <v>352</v>
      </c>
      <c r="C313">
        <v>1132</v>
      </c>
      <c r="D313">
        <v>162</v>
      </c>
      <c r="E313">
        <v>101.4</v>
      </c>
      <c r="F313">
        <v>0</v>
      </c>
      <c r="G313">
        <v>0</v>
      </c>
      <c r="H313">
        <v>190</v>
      </c>
      <c r="I313">
        <v>0</v>
      </c>
      <c r="J313">
        <v>28</v>
      </c>
      <c r="K313">
        <v>0</v>
      </c>
      <c r="L313">
        <v>0</v>
      </c>
      <c r="M313">
        <v>0</v>
      </c>
      <c r="N313">
        <v>3917</v>
      </c>
      <c r="O313">
        <v>69</v>
      </c>
      <c r="P313">
        <v>0</v>
      </c>
      <c r="Q313">
        <v>2</v>
      </c>
    </row>
    <row r="314" spans="1:17" x14ac:dyDescent="0.25">
      <c r="A314">
        <v>718</v>
      </c>
      <c r="B314" t="s">
        <v>353</v>
      </c>
      <c r="C314">
        <v>44485</v>
      </c>
      <c r="D314">
        <v>7910</v>
      </c>
      <c r="E314">
        <v>5343.2</v>
      </c>
      <c r="F314">
        <v>3475</v>
      </c>
      <c r="G314">
        <v>0</v>
      </c>
      <c r="H314">
        <v>67540</v>
      </c>
      <c r="I314">
        <v>93.06</v>
      </c>
      <c r="J314">
        <v>1182.4000000000001</v>
      </c>
      <c r="K314">
        <v>0</v>
      </c>
      <c r="L314">
        <v>0</v>
      </c>
      <c r="M314">
        <v>0</v>
      </c>
      <c r="N314">
        <v>3437</v>
      </c>
      <c r="O314">
        <v>516</v>
      </c>
      <c r="P314">
        <v>0</v>
      </c>
      <c r="Q314">
        <v>3</v>
      </c>
    </row>
    <row r="315" spans="1:17" x14ac:dyDescent="0.25">
      <c r="A315">
        <v>986</v>
      </c>
      <c r="B315" t="s">
        <v>355</v>
      </c>
      <c r="C315">
        <v>12390</v>
      </c>
      <c r="D315">
        <v>2093</v>
      </c>
      <c r="E315">
        <v>834.4</v>
      </c>
      <c r="F315">
        <v>180</v>
      </c>
      <c r="G315">
        <v>0</v>
      </c>
      <c r="H315">
        <v>1110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3150</v>
      </c>
      <c r="O315">
        <v>2</v>
      </c>
      <c r="P315">
        <v>0</v>
      </c>
      <c r="Q315">
        <v>6</v>
      </c>
    </row>
    <row r="316" spans="1:17" x14ac:dyDescent="0.25">
      <c r="A316">
        <v>626</v>
      </c>
      <c r="B316" t="s">
        <v>356</v>
      </c>
      <c r="C316">
        <v>25453</v>
      </c>
      <c r="D316">
        <v>5478</v>
      </c>
      <c r="E316">
        <v>1515.3</v>
      </c>
      <c r="F316">
        <v>1205</v>
      </c>
      <c r="G316">
        <v>0</v>
      </c>
      <c r="H316">
        <v>4960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1112</v>
      </c>
      <c r="O316">
        <v>44</v>
      </c>
      <c r="P316">
        <v>0</v>
      </c>
      <c r="Q316">
        <v>1</v>
      </c>
    </row>
    <row r="317" spans="1:17" x14ac:dyDescent="0.25">
      <c r="A317">
        <v>285</v>
      </c>
      <c r="B317" t="s">
        <v>357</v>
      </c>
      <c r="C317">
        <v>24310</v>
      </c>
      <c r="D317">
        <v>4803</v>
      </c>
      <c r="E317">
        <v>1655.1</v>
      </c>
      <c r="F317">
        <v>500</v>
      </c>
      <c r="G317">
        <v>0</v>
      </c>
      <c r="H317">
        <v>6010</v>
      </c>
      <c r="I317">
        <v>1269.82</v>
      </c>
      <c r="J317">
        <v>372</v>
      </c>
      <c r="K317">
        <v>0</v>
      </c>
      <c r="L317">
        <v>0</v>
      </c>
      <c r="M317">
        <v>161.4</v>
      </c>
      <c r="N317">
        <v>12293</v>
      </c>
      <c r="O317">
        <v>354</v>
      </c>
      <c r="P317">
        <v>0</v>
      </c>
      <c r="Q317">
        <v>16</v>
      </c>
    </row>
    <row r="318" spans="1:17" x14ac:dyDescent="0.25">
      <c r="A318">
        <v>865</v>
      </c>
      <c r="B318" t="s">
        <v>358</v>
      </c>
      <c r="C318">
        <v>26418</v>
      </c>
      <c r="D318">
        <v>5507</v>
      </c>
      <c r="E318">
        <v>1946.9</v>
      </c>
      <c r="F318">
        <v>610</v>
      </c>
      <c r="G318">
        <v>0</v>
      </c>
      <c r="H318">
        <v>13520</v>
      </c>
      <c r="I318">
        <v>1881.9978000000001</v>
      </c>
      <c r="J318">
        <v>1602.4</v>
      </c>
      <c r="K318">
        <v>0</v>
      </c>
      <c r="L318">
        <v>0</v>
      </c>
      <c r="M318">
        <v>0</v>
      </c>
      <c r="N318">
        <v>3343</v>
      </c>
      <c r="O318">
        <v>101</v>
      </c>
      <c r="P318">
        <v>0</v>
      </c>
      <c r="Q318">
        <v>3</v>
      </c>
    </row>
    <row r="319" spans="1:17" x14ac:dyDescent="0.25">
      <c r="A319">
        <v>1949</v>
      </c>
      <c r="B319" t="s">
        <v>733</v>
      </c>
      <c r="C319">
        <v>46101</v>
      </c>
      <c r="D319">
        <v>9384</v>
      </c>
      <c r="E319">
        <v>4627.8999999999996</v>
      </c>
      <c r="F319">
        <v>840</v>
      </c>
      <c r="G319">
        <v>0</v>
      </c>
      <c r="H319">
        <v>18420</v>
      </c>
      <c r="I319">
        <v>251.9</v>
      </c>
      <c r="J319">
        <v>1522.4</v>
      </c>
      <c r="K319">
        <v>0</v>
      </c>
      <c r="L319">
        <v>0</v>
      </c>
      <c r="M319">
        <v>0</v>
      </c>
      <c r="N319">
        <v>28562</v>
      </c>
      <c r="O319">
        <v>396</v>
      </c>
      <c r="P319">
        <v>0</v>
      </c>
      <c r="Q319">
        <v>34</v>
      </c>
    </row>
    <row r="320" spans="1:17" x14ac:dyDescent="0.25">
      <c r="A320">
        <v>866</v>
      </c>
      <c r="B320" t="s">
        <v>359</v>
      </c>
      <c r="C320">
        <v>17075</v>
      </c>
      <c r="D320">
        <v>3518</v>
      </c>
      <c r="E320">
        <v>955.1</v>
      </c>
      <c r="F320">
        <v>390</v>
      </c>
      <c r="G320">
        <v>0</v>
      </c>
      <c r="H320">
        <v>4220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2241</v>
      </c>
      <c r="O320">
        <v>25</v>
      </c>
      <c r="P320">
        <v>0</v>
      </c>
      <c r="Q320">
        <v>1</v>
      </c>
    </row>
    <row r="321" spans="1:17" x14ac:dyDescent="0.25">
      <c r="A321">
        <v>867</v>
      </c>
      <c r="B321" t="s">
        <v>360</v>
      </c>
      <c r="C321">
        <v>47725</v>
      </c>
      <c r="D321">
        <v>9072</v>
      </c>
      <c r="E321">
        <v>4650.2</v>
      </c>
      <c r="F321">
        <v>2865</v>
      </c>
      <c r="G321">
        <v>0</v>
      </c>
      <c r="H321">
        <v>39720</v>
      </c>
      <c r="I321">
        <v>764.28</v>
      </c>
      <c r="J321">
        <v>3369.6</v>
      </c>
      <c r="K321">
        <v>0</v>
      </c>
      <c r="L321">
        <v>0</v>
      </c>
      <c r="M321">
        <v>109</v>
      </c>
      <c r="N321">
        <v>6449</v>
      </c>
      <c r="O321">
        <v>315</v>
      </c>
      <c r="P321">
        <v>0</v>
      </c>
      <c r="Q321">
        <v>3</v>
      </c>
    </row>
    <row r="322" spans="1:17" x14ac:dyDescent="0.25">
      <c r="A322">
        <v>627</v>
      </c>
      <c r="B322" t="s">
        <v>361</v>
      </c>
      <c r="C322">
        <v>27578</v>
      </c>
      <c r="D322">
        <v>5786</v>
      </c>
      <c r="E322">
        <v>1821</v>
      </c>
      <c r="F322">
        <v>1690</v>
      </c>
      <c r="G322">
        <v>0</v>
      </c>
      <c r="H322">
        <v>7960</v>
      </c>
      <c r="I322">
        <v>0</v>
      </c>
      <c r="J322">
        <v>764</v>
      </c>
      <c r="K322">
        <v>0</v>
      </c>
      <c r="L322">
        <v>0</v>
      </c>
      <c r="M322">
        <v>0</v>
      </c>
      <c r="N322">
        <v>2781</v>
      </c>
      <c r="O322">
        <v>159</v>
      </c>
      <c r="P322">
        <v>0</v>
      </c>
      <c r="Q322">
        <v>3</v>
      </c>
    </row>
    <row r="323" spans="1:17" x14ac:dyDescent="0.25">
      <c r="A323">
        <v>289</v>
      </c>
      <c r="B323" t="s">
        <v>362</v>
      </c>
      <c r="C323">
        <v>38412</v>
      </c>
      <c r="D323">
        <v>5933</v>
      </c>
      <c r="E323">
        <v>2969.4</v>
      </c>
      <c r="F323">
        <v>1280</v>
      </c>
      <c r="G323">
        <v>0</v>
      </c>
      <c r="H323">
        <v>35500</v>
      </c>
      <c r="I323">
        <v>431.64</v>
      </c>
      <c r="J323">
        <v>1542.4</v>
      </c>
      <c r="K323">
        <v>0</v>
      </c>
      <c r="L323">
        <v>0</v>
      </c>
      <c r="M323">
        <v>35.999999999999801</v>
      </c>
      <c r="N323">
        <v>3042</v>
      </c>
      <c r="O323">
        <v>194</v>
      </c>
      <c r="P323">
        <v>0</v>
      </c>
      <c r="Q323">
        <v>3</v>
      </c>
    </row>
    <row r="324" spans="1:17" x14ac:dyDescent="0.25">
      <c r="A324">
        <v>629</v>
      </c>
      <c r="B324" t="s">
        <v>363</v>
      </c>
      <c r="C324">
        <v>26084</v>
      </c>
      <c r="D324">
        <v>5720</v>
      </c>
      <c r="E324">
        <v>1492.5</v>
      </c>
      <c r="F324">
        <v>950</v>
      </c>
      <c r="G324">
        <v>0</v>
      </c>
      <c r="H324">
        <v>4840</v>
      </c>
      <c r="I324">
        <v>0</v>
      </c>
      <c r="J324">
        <v>1507.2</v>
      </c>
      <c r="K324">
        <v>0</v>
      </c>
      <c r="L324">
        <v>0</v>
      </c>
      <c r="M324">
        <v>0</v>
      </c>
      <c r="N324">
        <v>5134</v>
      </c>
      <c r="O324">
        <v>175</v>
      </c>
      <c r="P324">
        <v>0</v>
      </c>
      <c r="Q324">
        <v>2</v>
      </c>
    </row>
    <row r="325" spans="1:17" x14ac:dyDescent="0.25">
      <c r="A325">
        <v>852</v>
      </c>
      <c r="B325" t="s">
        <v>364</v>
      </c>
      <c r="C325">
        <v>17259</v>
      </c>
      <c r="D325">
        <v>3375</v>
      </c>
      <c r="E325">
        <v>981.7</v>
      </c>
      <c r="F325">
        <v>410</v>
      </c>
      <c r="G325">
        <v>0</v>
      </c>
      <c r="H325">
        <v>590</v>
      </c>
      <c r="I325">
        <v>0</v>
      </c>
      <c r="J325">
        <v>260.8</v>
      </c>
      <c r="K325">
        <v>0</v>
      </c>
      <c r="L325">
        <v>0</v>
      </c>
      <c r="M325">
        <v>152.19999999999999</v>
      </c>
      <c r="N325">
        <v>5198</v>
      </c>
      <c r="O325">
        <v>412</v>
      </c>
      <c r="P325">
        <v>0</v>
      </c>
      <c r="Q325">
        <v>10</v>
      </c>
    </row>
    <row r="326" spans="1:17" x14ac:dyDescent="0.25">
      <c r="A326">
        <v>988</v>
      </c>
      <c r="B326" t="s">
        <v>365</v>
      </c>
      <c r="C326">
        <v>49855</v>
      </c>
      <c r="D326">
        <v>8914</v>
      </c>
      <c r="E326">
        <v>4792.8999999999996</v>
      </c>
      <c r="F326">
        <v>3905</v>
      </c>
      <c r="G326">
        <v>0</v>
      </c>
      <c r="H326">
        <v>54870</v>
      </c>
      <c r="I326">
        <v>919.04</v>
      </c>
      <c r="J326">
        <v>2850.4</v>
      </c>
      <c r="K326">
        <v>0</v>
      </c>
      <c r="L326">
        <v>0</v>
      </c>
      <c r="M326">
        <v>0</v>
      </c>
      <c r="N326">
        <v>10414</v>
      </c>
      <c r="O326">
        <v>140</v>
      </c>
      <c r="P326">
        <v>0</v>
      </c>
      <c r="Q326">
        <v>8</v>
      </c>
    </row>
    <row r="327" spans="1:17" x14ac:dyDescent="0.25">
      <c r="A327">
        <v>457</v>
      </c>
      <c r="B327" t="s">
        <v>366</v>
      </c>
      <c r="C327">
        <v>19147</v>
      </c>
      <c r="D327">
        <v>3783</v>
      </c>
      <c r="E327">
        <v>1986.9</v>
      </c>
      <c r="F327">
        <v>2025</v>
      </c>
      <c r="G327">
        <v>0</v>
      </c>
      <c r="H327">
        <v>2200</v>
      </c>
      <c r="I327">
        <v>0</v>
      </c>
      <c r="J327">
        <v>1281.5999999999999</v>
      </c>
      <c r="K327">
        <v>0</v>
      </c>
      <c r="L327">
        <v>137.6</v>
      </c>
      <c r="M327">
        <v>135.69999999999999</v>
      </c>
      <c r="N327">
        <v>2272</v>
      </c>
      <c r="O327">
        <v>144</v>
      </c>
      <c r="P327">
        <v>0</v>
      </c>
      <c r="Q327">
        <v>4</v>
      </c>
    </row>
    <row r="328" spans="1:17" x14ac:dyDescent="0.25">
      <c r="A328">
        <v>1960</v>
      </c>
      <c r="B328" t="s">
        <v>748</v>
      </c>
      <c r="C328">
        <v>50349</v>
      </c>
      <c r="D328">
        <v>11191</v>
      </c>
      <c r="E328">
        <v>2765.3</v>
      </c>
      <c r="F328">
        <v>1145</v>
      </c>
      <c r="G328">
        <v>0</v>
      </c>
      <c r="H328">
        <v>10100</v>
      </c>
      <c r="I328">
        <v>0</v>
      </c>
      <c r="J328">
        <v>1105.5999999999999</v>
      </c>
      <c r="K328">
        <v>0</v>
      </c>
      <c r="L328">
        <v>0</v>
      </c>
      <c r="M328">
        <v>598.79999999999995</v>
      </c>
      <c r="N328">
        <v>21581</v>
      </c>
      <c r="O328">
        <v>1331</v>
      </c>
      <c r="P328">
        <v>0</v>
      </c>
      <c r="Q328">
        <v>25</v>
      </c>
    </row>
    <row r="329" spans="1:17" x14ac:dyDescent="0.25">
      <c r="A329">
        <v>668</v>
      </c>
      <c r="B329" t="s">
        <v>368</v>
      </c>
      <c r="C329">
        <v>18891</v>
      </c>
      <c r="D329">
        <v>3507</v>
      </c>
      <c r="E329">
        <v>1556.4</v>
      </c>
      <c r="F329">
        <v>240</v>
      </c>
      <c r="G329">
        <v>0</v>
      </c>
      <c r="H329">
        <v>2260</v>
      </c>
      <c r="I329">
        <v>0</v>
      </c>
      <c r="J329">
        <v>183.2</v>
      </c>
      <c r="K329">
        <v>0</v>
      </c>
      <c r="L329">
        <v>0</v>
      </c>
      <c r="M329">
        <v>0</v>
      </c>
      <c r="N329">
        <v>7638</v>
      </c>
      <c r="O329">
        <v>883</v>
      </c>
      <c r="P329">
        <v>0</v>
      </c>
      <c r="Q329">
        <v>12</v>
      </c>
    </row>
    <row r="330" spans="1:17" x14ac:dyDescent="0.25">
      <c r="A330">
        <v>1969</v>
      </c>
      <c r="B330" t="s">
        <v>746</v>
      </c>
      <c r="C330">
        <v>61217</v>
      </c>
      <c r="D330">
        <v>13322</v>
      </c>
      <c r="E330">
        <v>4782.2</v>
      </c>
      <c r="F330">
        <v>855</v>
      </c>
      <c r="G330">
        <v>0</v>
      </c>
      <c r="H330">
        <v>19740</v>
      </c>
      <c r="I330">
        <v>0</v>
      </c>
      <c r="J330">
        <v>2096.8000000000002</v>
      </c>
      <c r="K330">
        <v>0</v>
      </c>
      <c r="L330">
        <v>0</v>
      </c>
      <c r="M330">
        <v>0</v>
      </c>
      <c r="N330">
        <v>36256</v>
      </c>
      <c r="O330">
        <v>620</v>
      </c>
      <c r="P330">
        <v>0</v>
      </c>
      <c r="Q330">
        <v>37</v>
      </c>
    </row>
    <row r="331" spans="1:17" x14ac:dyDescent="0.25">
      <c r="A331">
        <v>1701</v>
      </c>
      <c r="B331" t="s">
        <v>369</v>
      </c>
      <c r="C331">
        <v>19152</v>
      </c>
      <c r="D331">
        <v>3296</v>
      </c>
      <c r="E331">
        <v>1562.6</v>
      </c>
      <c r="F331">
        <v>190</v>
      </c>
      <c r="G331">
        <v>0</v>
      </c>
      <c r="H331">
        <v>2330</v>
      </c>
      <c r="I331">
        <v>0</v>
      </c>
      <c r="J331">
        <v>174.4</v>
      </c>
      <c r="K331">
        <v>0</v>
      </c>
      <c r="L331">
        <v>0</v>
      </c>
      <c r="M331">
        <v>0</v>
      </c>
      <c r="N331">
        <v>27867</v>
      </c>
      <c r="O331">
        <v>407</v>
      </c>
      <c r="P331">
        <v>0</v>
      </c>
      <c r="Q331">
        <v>29</v>
      </c>
    </row>
    <row r="332" spans="1:17" x14ac:dyDescent="0.25">
      <c r="A332">
        <v>293</v>
      </c>
      <c r="B332" t="s">
        <v>370</v>
      </c>
      <c r="C332">
        <v>15015</v>
      </c>
      <c r="D332">
        <v>2809</v>
      </c>
      <c r="E332">
        <v>1377</v>
      </c>
      <c r="F332">
        <v>690</v>
      </c>
      <c r="G332">
        <v>0</v>
      </c>
      <c r="H332">
        <v>4380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702</v>
      </c>
      <c r="O332">
        <v>82</v>
      </c>
      <c r="P332">
        <v>0</v>
      </c>
      <c r="Q332">
        <v>1</v>
      </c>
    </row>
    <row r="333" spans="1:17" x14ac:dyDescent="0.25">
      <c r="A333">
        <v>1950</v>
      </c>
      <c r="B333" t="s">
        <v>734</v>
      </c>
      <c r="C333">
        <v>24684</v>
      </c>
      <c r="D333">
        <v>4233</v>
      </c>
      <c r="E333">
        <v>2889.3</v>
      </c>
      <c r="F333">
        <v>425</v>
      </c>
      <c r="G333">
        <v>0</v>
      </c>
      <c r="H333">
        <v>8990</v>
      </c>
      <c r="I333">
        <v>0</v>
      </c>
      <c r="J333">
        <v>1012</v>
      </c>
      <c r="K333">
        <v>0</v>
      </c>
      <c r="L333">
        <v>0</v>
      </c>
      <c r="M333">
        <v>38.5</v>
      </c>
      <c r="N333">
        <v>27576</v>
      </c>
      <c r="O333">
        <v>488</v>
      </c>
      <c r="P333">
        <v>0</v>
      </c>
      <c r="Q333">
        <v>29</v>
      </c>
    </row>
    <row r="334" spans="1:17" x14ac:dyDescent="0.25">
      <c r="A334">
        <v>1783</v>
      </c>
      <c r="B334" t="s">
        <v>371</v>
      </c>
      <c r="C334">
        <v>107492</v>
      </c>
      <c r="D334">
        <v>21829</v>
      </c>
      <c r="E334">
        <v>7424.8</v>
      </c>
      <c r="F334">
        <v>4300</v>
      </c>
      <c r="G334">
        <v>0</v>
      </c>
      <c r="H334">
        <v>95430</v>
      </c>
      <c r="I334">
        <v>1509.88</v>
      </c>
      <c r="J334">
        <v>3404.8</v>
      </c>
      <c r="K334">
        <v>0</v>
      </c>
      <c r="L334">
        <v>0</v>
      </c>
      <c r="M334">
        <v>0</v>
      </c>
      <c r="N334">
        <v>8087</v>
      </c>
      <c r="O334">
        <v>232</v>
      </c>
      <c r="P334">
        <v>0</v>
      </c>
      <c r="Q334">
        <v>5</v>
      </c>
    </row>
    <row r="335" spans="1:17" x14ac:dyDescent="0.25">
      <c r="A335">
        <v>98</v>
      </c>
      <c r="B335" t="s">
        <v>372</v>
      </c>
      <c r="C335">
        <v>25720</v>
      </c>
      <c r="D335">
        <v>4906</v>
      </c>
      <c r="E335">
        <v>2773.5</v>
      </c>
      <c r="F335">
        <v>555</v>
      </c>
      <c r="G335">
        <v>0</v>
      </c>
      <c r="H335">
        <v>17030</v>
      </c>
      <c r="I335">
        <v>110.88</v>
      </c>
      <c r="J335">
        <v>1000</v>
      </c>
      <c r="K335">
        <v>0</v>
      </c>
      <c r="L335">
        <v>0</v>
      </c>
      <c r="M335">
        <v>0</v>
      </c>
      <c r="N335">
        <v>22017</v>
      </c>
      <c r="O335">
        <v>828</v>
      </c>
      <c r="P335">
        <v>0</v>
      </c>
      <c r="Q335">
        <v>19</v>
      </c>
    </row>
    <row r="336" spans="1:17" x14ac:dyDescent="0.25">
      <c r="A336">
        <v>614</v>
      </c>
      <c r="B336" t="s">
        <v>373</v>
      </c>
      <c r="C336">
        <v>14508</v>
      </c>
      <c r="D336">
        <v>2472</v>
      </c>
      <c r="E336">
        <v>830.6</v>
      </c>
      <c r="F336">
        <v>315</v>
      </c>
      <c r="G336">
        <v>0</v>
      </c>
      <c r="H336">
        <v>870</v>
      </c>
      <c r="I336">
        <v>487.86</v>
      </c>
      <c r="J336">
        <v>0</v>
      </c>
      <c r="K336">
        <v>0</v>
      </c>
      <c r="L336">
        <v>0</v>
      </c>
      <c r="M336">
        <v>0</v>
      </c>
      <c r="N336">
        <v>5319</v>
      </c>
      <c r="O336">
        <v>520</v>
      </c>
      <c r="P336">
        <v>0</v>
      </c>
      <c r="Q336">
        <v>7</v>
      </c>
    </row>
    <row r="337" spans="1:17" x14ac:dyDescent="0.25">
      <c r="A337">
        <v>189</v>
      </c>
      <c r="B337" t="s">
        <v>374</v>
      </c>
      <c r="C337">
        <v>24258</v>
      </c>
      <c r="D337">
        <v>5328</v>
      </c>
      <c r="E337">
        <v>1349.4</v>
      </c>
      <c r="F337">
        <v>350</v>
      </c>
      <c r="G337">
        <v>0</v>
      </c>
      <c r="H337">
        <v>10540</v>
      </c>
      <c r="I337">
        <v>0</v>
      </c>
      <c r="J337">
        <v>546.4</v>
      </c>
      <c r="K337">
        <v>0</v>
      </c>
      <c r="L337">
        <v>0</v>
      </c>
      <c r="M337">
        <v>648.9</v>
      </c>
      <c r="N337">
        <v>9459</v>
      </c>
      <c r="O337">
        <v>79</v>
      </c>
      <c r="P337">
        <v>0</v>
      </c>
      <c r="Q337">
        <v>9</v>
      </c>
    </row>
    <row r="338" spans="1:17" x14ac:dyDescent="0.25">
      <c r="A338">
        <v>296</v>
      </c>
      <c r="B338" t="s">
        <v>375</v>
      </c>
      <c r="C338">
        <v>40847</v>
      </c>
      <c r="D338">
        <v>8198</v>
      </c>
      <c r="E338">
        <v>3282.6</v>
      </c>
      <c r="F338">
        <v>1215</v>
      </c>
      <c r="G338">
        <v>0</v>
      </c>
      <c r="H338">
        <v>33140</v>
      </c>
      <c r="I338">
        <v>447.48</v>
      </c>
      <c r="J338">
        <v>1965.6</v>
      </c>
      <c r="K338">
        <v>0</v>
      </c>
      <c r="L338">
        <v>0</v>
      </c>
      <c r="M338">
        <v>453.9</v>
      </c>
      <c r="N338">
        <v>6598</v>
      </c>
      <c r="O338">
        <v>359</v>
      </c>
      <c r="P338">
        <v>0</v>
      </c>
      <c r="Q338">
        <v>7</v>
      </c>
    </row>
    <row r="339" spans="1:17" x14ac:dyDescent="0.25">
      <c r="A339">
        <v>1696</v>
      </c>
      <c r="B339" t="s">
        <v>376</v>
      </c>
      <c r="C339">
        <v>23659</v>
      </c>
      <c r="D339">
        <v>4567</v>
      </c>
      <c r="E339">
        <v>1357.7</v>
      </c>
      <c r="F339">
        <v>530</v>
      </c>
      <c r="G339">
        <v>0</v>
      </c>
      <c r="H339">
        <v>890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4756</v>
      </c>
      <c r="O339">
        <v>2880</v>
      </c>
      <c r="P339">
        <v>0</v>
      </c>
      <c r="Q339">
        <v>15</v>
      </c>
    </row>
    <row r="340" spans="1:17" x14ac:dyDescent="0.25">
      <c r="A340">
        <v>352</v>
      </c>
      <c r="B340" t="s">
        <v>377</v>
      </c>
      <c r="C340">
        <v>23678</v>
      </c>
      <c r="D340">
        <v>4943</v>
      </c>
      <c r="E340">
        <v>1256.0999999999999</v>
      </c>
      <c r="F340">
        <v>690</v>
      </c>
      <c r="G340">
        <v>0</v>
      </c>
      <c r="H340">
        <v>7060</v>
      </c>
      <c r="I340">
        <v>174.24</v>
      </c>
      <c r="J340">
        <v>601.6</v>
      </c>
      <c r="K340">
        <v>0</v>
      </c>
      <c r="L340">
        <v>0</v>
      </c>
      <c r="M340">
        <v>0</v>
      </c>
      <c r="N340">
        <v>4764</v>
      </c>
      <c r="O340">
        <v>277</v>
      </c>
      <c r="P340">
        <v>0</v>
      </c>
      <c r="Q340">
        <v>5</v>
      </c>
    </row>
    <row r="341" spans="1:17" x14ac:dyDescent="0.25">
      <c r="A341">
        <v>294</v>
      </c>
      <c r="B341" t="s">
        <v>379</v>
      </c>
      <c r="C341">
        <v>28987</v>
      </c>
      <c r="D341">
        <v>5552</v>
      </c>
      <c r="E341">
        <v>3044.5</v>
      </c>
      <c r="F341">
        <v>1085</v>
      </c>
      <c r="G341">
        <v>0</v>
      </c>
      <c r="H341">
        <v>28690</v>
      </c>
      <c r="I341">
        <v>617.76</v>
      </c>
      <c r="J341">
        <v>1362.4</v>
      </c>
      <c r="K341">
        <v>0</v>
      </c>
      <c r="L341">
        <v>0</v>
      </c>
      <c r="M341">
        <v>5.6999999999998199</v>
      </c>
      <c r="N341">
        <v>13814</v>
      </c>
      <c r="O341">
        <v>68</v>
      </c>
      <c r="P341">
        <v>0</v>
      </c>
      <c r="Q341">
        <v>8</v>
      </c>
    </row>
    <row r="342" spans="1:17" x14ac:dyDescent="0.25">
      <c r="A342">
        <v>873</v>
      </c>
      <c r="B342" t="s">
        <v>380</v>
      </c>
      <c r="C342">
        <v>21800</v>
      </c>
      <c r="D342">
        <v>3870</v>
      </c>
      <c r="E342">
        <v>1607.8</v>
      </c>
      <c r="F342">
        <v>420</v>
      </c>
      <c r="G342">
        <v>0</v>
      </c>
      <c r="H342">
        <v>5630</v>
      </c>
      <c r="I342">
        <v>179.92</v>
      </c>
      <c r="J342">
        <v>512</v>
      </c>
      <c r="K342">
        <v>0</v>
      </c>
      <c r="L342">
        <v>0</v>
      </c>
      <c r="M342">
        <v>140.6</v>
      </c>
      <c r="N342">
        <v>9139</v>
      </c>
      <c r="O342">
        <v>58</v>
      </c>
      <c r="P342">
        <v>0</v>
      </c>
      <c r="Q342">
        <v>6</v>
      </c>
    </row>
    <row r="343" spans="1:17" x14ac:dyDescent="0.25">
      <c r="A343">
        <v>632</v>
      </c>
      <c r="B343" t="s">
        <v>381</v>
      </c>
      <c r="C343">
        <v>51758</v>
      </c>
      <c r="D343">
        <v>11637</v>
      </c>
      <c r="E343">
        <v>3056.6</v>
      </c>
      <c r="F343">
        <v>2725</v>
      </c>
      <c r="G343">
        <v>0</v>
      </c>
      <c r="H343">
        <v>21340</v>
      </c>
      <c r="I343">
        <v>883.08</v>
      </c>
      <c r="J343">
        <v>4120</v>
      </c>
      <c r="K343">
        <v>0</v>
      </c>
      <c r="L343">
        <v>0</v>
      </c>
      <c r="M343">
        <v>0</v>
      </c>
      <c r="N343">
        <v>8898</v>
      </c>
      <c r="O343">
        <v>395</v>
      </c>
      <c r="P343">
        <v>0</v>
      </c>
      <c r="Q343">
        <v>9</v>
      </c>
    </row>
    <row r="344" spans="1:17" x14ac:dyDescent="0.25">
      <c r="A344">
        <v>880</v>
      </c>
      <c r="B344" t="s">
        <v>382</v>
      </c>
      <c r="C344">
        <v>15995</v>
      </c>
      <c r="D344">
        <v>2996</v>
      </c>
      <c r="E344">
        <v>1234.4000000000001</v>
      </c>
      <c r="F344">
        <v>640</v>
      </c>
      <c r="G344">
        <v>0</v>
      </c>
      <c r="H344">
        <v>1080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3838</v>
      </c>
      <c r="O344">
        <v>680</v>
      </c>
      <c r="P344">
        <v>0</v>
      </c>
      <c r="Q344">
        <v>7</v>
      </c>
    </row>
    <row r="345" spans="1:17" x14ac:dyDescent="0.25">
      <c r="A345">
        <v>351</v>
      </c>
      <c r="B345" t="s">
        <v>383</v>
      </c>
      <c r="C345">
        <v>13021</v>
      </c>
      <c r="D345">
        <v>3210</v>
      </c>
      <c r="E345">
        <v>621.79999999999995</v>
      </c>
      <c r="F345">
        <v>290</v>
      </c>
      <c r="G345">
        <v>0</v>
      </c>
      <c r="H345">
        <v>2620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3652</v>
      </c>
      <c r="O345">
        <v>31</v>
      </c>
      <c r="P345">
        <v>0</v>
      </c>
      <c r="Q345">
        <v>1</v>
      </c>
    </row>
    <row r="346" spans="1:17" x14ac:dyDescent="0.25">
      <c r="A346">
        <v>479</v>
      </c>
      <c r="B346" t="s">
        <v>385</v>
      </c>
      <c r="C346">
        <v>154865</v>
      </c>
      <c r="D346">
        <v>31555</v>
      </c>
      <c r="E346">
        <v>15354</v>
      </c>
      <c r="F346">
        <v>24680</v>
      </c>
      <c r="G346">
        <v>0</v>
      </c>
      <c r="H346">
        <v>176170</v>
      </c>
      <c r="I346">
        <v>2473.04</v>
      </c>
      <c r="J346">
        <v>7348.8</v>
      </c>
      <c r="K346">
        <v>0</v>
      </c>
      <c r="L346">
        <v>0</v>
      </c>
      <c r="M346">
        <v>12</v>
      </c>
      <c r="N346">
        <v>7361</v>
      </c>
      <c r="O346">
        <v>962</v>
      </c>
      <c r="P346">
        <v>0</v>
      </c>
      <c r="Q346">
        <v>7</v>
      </c>
    </row>
    <row r="347" spans="1:17" x14ac:dyDescent="0.25">
      <c r="A347">
        <v>297</v>
      </c>
      <c r="B347" t="s">
        <v>386</v>
      </c>
      <c r="C347">
        <v>28014</v>
      </c>
      <c r="D347">
        <v>6553</v>
      </c>
      <c r="E347">
        <v>1790.4</v>
      </c>
      <c r="F347">
        <v>1115</v>
      </c>
      <c r="G347">
        <v>0</v>
      </c>
      <c r="H347">
        <v>4550</v>
      </c>
      <c r="I347">
        <v>368.28</v>
      </c>
      <c r="J347">
        <v>1676.8</v>
      </c>
      <c r="K347">
        <v>0</v>
      </c>
      <c r="L347">
        <v>0</v>
      </c>
      <c r="M347">
        <v>268.89999999999998</v>
      </c>
      <c r="N347">
        <v>7852</v>
      </c>
      <c r="O347">
        <v>1052</v>
      </c>
      <c r="P347">
        <v>0</v>
      </c>
      <c r="Q347">
        <v>11</v>
      </c>
    </row>
    <row r="348" spans="1:17" x14ac:dyDescent="0.25">
      <c r="A348">
        <v>473</v>
      </c>
      <c r="B348" t="s">
        <v>387</v>
      </c>
      <c r="C348">
        <v>16970</v>
      </c>
      <c r="D348">
        <v>2736</v>
      </c>
      <c r="E348">
        <v>1948</v>
      </c>
      <c r="F348">
        <v>655</v>
      </c>
      <c r="G348">
        <v>0</v>
      </c>
      <c r="H348">
        <v>2040</v>
      </c>
      <c r="I348">
        <v>0</v>
      </c>
      <c r="J348">
        <v>165.6</v>
      </c>
      <c r="K348">
        <v>0</v>
      </c>
      <c r="L348">
        <v>0</v>
      </c>
      <c r="M348">
        <v>8.9999999999999698</v>
      </c>
      <c r="N348">
        <v>3220</v>
      </c>
      <c r="O348">
        <v>162</v>
      </c>
      <c r="P348">
        <v>0</v>
      </c>
      <c r="Q348">
        <v>2</v>
      </c>
    </row>
    <row r="349" spans="1:17" x14ac:dyDescent="0.25">
      <c r="A349">
        <v>50</v>
      </c>
      <c r="B349" t="s">
        <v>390</v>
      </c>
      <c r="C349">
        <v>22407</v>
      </c>
      <c r="D349">
        <v>5207</v>
      </c>
      <c r="E349">
        <v>1138.2</v>
      </c>
      <c r="F349">
        <v>730</v>
      </c>
      <c r="G349">
        <v>0</v>
      </c>
      <c r="H349">
        <v>9430</v>
      </c>
      <c r="I349">
        <v>0</v>
      </c>
      <c r="J349">
        <v>481.6</v>
      </c>
      <c r="K349">
        <v>0</v>
      </c>
      <c r="L349">
        <v>0</v>
      </c>
      <c r="M349">
        <v>55.3</v>
      </c>
      <c r="N349">
        <v>24714</v>
      </c>
      <c r="O349">
        <v>2171</v>
      </c>
      <c r="P349">
        <v>0</v>
      </c>
      <c r="Q349">
        <v>6</v>
      </c>
    </row>
    <row r="350" spans="1:17" x14ac:dyDescent="0.25">
      <c r="A350">
        <v>355</v>
      </c>
      <c r="B350" t="s">
        <v>391</v>
      </c>
      <c r="C350">
        <v>63322</v>
      </c>
      <c r="D350">
        <v>13600</v>
      </c>
      <c r="E350">
        <v>5611.9</v>
      </c>
      <c r="F350">
        <v>6240</v>
      </c>
      <c r="G350">
        <v>0</v>
      </c>
      <c r="H350">
        <v>47440</v>
      </c>
      <c r="I350">
        <v>3572.2984000000001</v>
      </c>
      <c r="J350">
        <v>5426.4</v>
      </c>
      <c r="K350">
        <v>0</v>
      </c>
      <c r="L350">
        <v>0</v>
      </c>
      <c r="M350">
        <v>263.29999999999899</v>
      </c>
      <c r="N350">
        <v>4851</v>
      </c>
      <c r="O350">
        <v>14</v>
      </c>
      <c r="P350">
        <v>0</v>
      </c>
      <c r="Q350">
        <v>4</v>
      </c>
    </row>
    <row r="351" spans="1:17" x14ac:dyDescent="0.25">
      <c r="A351">
        <v>299</v>
      </c>
      <c r="B351" t="s">
        <v>392</v>
      </c>
      <c r="C351">
        <v>43402</v>
      </c>
      <c r="D351">
        <v>8043</v>
      </c>
      <c r="E351">
        <v>4203.8999999999996</v>
      </c>
      <c r="F351">
        <v>1165</v>
      </c>
      <c r="G351">
        <v>0</v>
      </c>
      <c r="H351">
        <v>24610</v>
      </c>
      <c r="I351">
        <v>479.16</v>
      </c>
      <c r="J351">
        <v>1707.2</v>
      </c>
      <c r="K351">
        <v>0</v>
      </c>
      <c r="L351">
        <v>0</v>
      </c>
      <c r="M351">
        <v>0</v>
      </c>
      <c r="N351">
        <v>9256</v>
      </c>
      <c r="O351">
        <v>1354</v>
      </c>
      <c r="P351">
        <v>0</v>
      </c>
      <c r="Q351">
        <v>13</v>
      </c>
    </row>
    <row r="352" spans="1:17" x14ac:dyDescent="0.25">
      <c r="A352">
        <v>637</v>
      </c>
      <c r="B352" t="s">
        <v>394</v>
      </c>
      <c r="C352">
        <v>124695</v>
      </c>
      <c r="D352">
        <v>25859</v>
      </c>
      <c r="E352">
        <v>9873</v>
      </c>
      <c r="F352">
        <v>16190</v>
      </c>
      <c r="G352">
        <v>0</v>
      </c>
      <c r="H352">
        <v>134740</v>
      </c>
      <c r="I352">
        <v>3487.3018000000002</v>
      </c>
      <c r="J352">
        <v>6099.2</v>
      </c>
      <c r="K352">
        <v>0</v>
      </c>
      <c r="L352">
        <v>0</v>
      </c>
      <c r="M352">
        <v>0</v>
      </c>
      <c r="N352">
        <v>3451</v>
      </c>
      <c r="O352">
        <v>254</v>
      </c>
      <c r="P352">
        <v>0</v>
      </c>
      <c r="Q352">
        <v>1</v>
      </c>
    </row>
    <row r="353" spans="1:17" x14ac:dyDescent="0.25">
      <c r="A353">
        <v>638</v>
      </c>
      <c r="B353" t="s">
        <v>395</v>
      </c>
      <c r="C353">
        <v>8430</v>
      </c>
      <c r="D353">
        <v>1638</v>
      </c>
      <c r="E353">
        <v>459.8</v>
      </c>
      <c r="F353">
        <v>285</v>
      </c>
      <c r="G353">
        <v>0</v>
      </c>
      <c r="H353">
        <v>160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2120</v>
      </c>
      <c r="O353">
        <v>76</v>
      </c>
      <c r="P353">
        <v>0</v>
      </c>
      <c r="Q353">
        <v>4</v>
      </c>
    </row>
    <row r="354" spans="1:17" x14ac:dyDescent="0.25">
      <c r="A354">
        <v>1892</v>
      </c>
      <c r="B354" t="s">
        <v>497</v>
      </c>
      <c r="C354">
        <v>41882</v>
      </c>
      <c r="D354">
        <v>9145</v>
      </c>
      <c r="E354">
        <v>2305.8000000000002</v>
      </c>
      <c r="F354">
        <v>2170</v>
      </c>
      <c r="G354">
        <v>0</v>
      </c>
      <c r="H354">
        <v>3850</v>
      </c>
      <c r="I354">
        <v>0</v>
      </c>
      <c r="J354">
        <v>664</v>
      </c>
      <c r="K354">
        <v>0</v>
      </c>
      <c r="L354">
        <v>0</v>
      </c>
      <c r="M354">
        <v>118.3</v>
      </c>
      <c r="N354">
        <v>5817</v>
      </c>
      <c r="O354">
        <v>588</v>
      </c>
      <c r="P354">
        <v>0</v>
      </c>
      <c r="Q354">
        <v>13</v>
      </c>
    </row>
    <row r="355" spans="1:17" x14ac:dyDescent="0.25">
      <c r="A355">
        <v>879</v>
      </c>
      <c r="B355" t="s">
        <v>397</v>
      </c>
      <c r="C355">
        <v>21525</v>
      </c>
      <c r="D355">
        <v>3593</v>
      </c>
      <c r="E355">
        <v>1693</v>
      </c>
      <c r="F355">
        <v>450</v>
      </c>
      <c r="G355">
        <v>0</v>
      </c>
      <c r="H355">
        <v>4830</v>
      </c>
      <c r="I355">
        <v>505.16</v>
      </c>
      <c r="J355">
        <v>248</v>
      </c>
      <c r="K355">
        <v>0</v>
      </c>
      <c r="L355">
        <v>0</v>
      </c>
      <c r="M355">
        <v>0</v>
      </c>
      <c r="N355">
        <v>12059</v>
      </c>
      <c r="O355">
        <v>61</v>
      </c>
      <c r="P355">
        <v>0</v>
      </c>
      <c r="Q355">
        <v>6</v>
      </c>
    </row>
    <row r="356" spans="1:17" x14ac:dyDescent="0.25">
      <c r="A356">
        <v>301</v>
      </c>
      <c r="B356" t="s">
        <v>398</v>
      </c>
      <c r="C356">
        <v>47537</v>
      </c>
      <c r="D356">
        <v>9550</v>
      </c>
      <c r="E356">
        <v>5320.3</v>
      </c>
      <c r="F356">
        <v>2825</v>
      </c>
      <c r="G356">
        <v>0</v>
      </c>
      <c r="H356">
        <v>60150</v>
      </c>
      <c r="I356">
        <v>1188.3800000000001</v>
      </c>
      <c r="J356">
        <v>4383.2</v>
      </c>
      <c r="K356">
        <v>0</v>
      </c>
      <c r="L356">
        <v>0</v>
      </c>
      <c r="M356">
        <v>0</v>
      </c>
      <c r="N356">
        <v>4092</v>
      </c>
      <c r="O356">
        <v>201</v>
      </c>
      <c r="P356">
        <v>0</v>
      </c>
      <c r="Q356">
        <v>1</v>
      </c>
    </row>
    <row r="357" spans="1:17" x14ac:dyDescent="0.25">
      <c r="A357">
        <v>1896</v>
      </c>
      <c r="B357" t="s">
        <v>399</v>
      </c>
      <c r="C357">
        <v>22468</v>
      </c>
      <c r="D357">
        <v>5744</v>
      </c>
      <c r="E357">
        <v>1367.9</v>
      </c>
      <c r="F357">
        <v>295</v>
      </c>
      <c r="G357">
        <v>0</v>
      </c>
      <c r="H357">
        <v>7300</v>
      </c>
      <c r="I357">
        <v>0</v>
      </c>
      <c r="J357">
        <v>511.2</v>
      </c>
      <c r="K357">
        <v>0</v>
      </c>
      <c r="L357">
        <v>0</v>
      </c>
      <c r="M357">
        <v>119.8</v>
      </c>
      <c r="N357">
        <v>8237</v>
      </c>
      <c r="O357">
        <v>549</v>
      </c>
      <c r="P357">
        <v>0</v>
      </c>
      <c r="Q357">
        <v>4</v>
      </c>
    </row>
    <row r="358" spans="1:17" x14ac:dyDescent="0.25">
      <c r="A358">
        <v>642</v>
      </c>
      <c r="B358" t="s">
        <v>400</v>
      </c>
      <c r="C358">
        <v>44586</v>
      </c>
      <c r="D358">
        <v>8840</v>
      </c>
      <c r="E358">
        <v>4385.7</v>
      </c>
      <c r="F358">
        <v>4400</v>
      </c>
      <c r="G358">
        <v>0</v>
      </c>
      <c r="H358">
        <v>21760</v>
      </c>
      <c r="I358">
        <v>526.67999999999995</v>
      </c>
      <c r="J358">
        <v>2651.2</v>
      </c>
      <c r="K358">
        <v>0</v>
      </c>
      <c r="L358">
        <v>0</v>
      </c>
      <c r="M358">
        <v>171.3</v>
      </c>
      <c r="N358">
        <v>2028</v>
      </c>
      <c r="O358">
        <v>249</v>
      </c>
      <c r="P358">
        <v>0</v>
      </c>
      <c r="Q358">
        <v>3</v>
      </c>
    </row>
    <row r="359" spans="1:17" x14ac:dyDescent="0.25">
      <c r="A359">
        <v>193</v>
      </c>
      <c r="B359" t="s">
        <v>401</v>
      </c>
      <c r="C359">
        <v>126116</v>
      </c>
      <c r="D359">
        <v>27302</v>
      </c>
      <c r="E359">
        <v>11905.4</v>
      </c>
      <c r="F359">
        <v>7165</v>
      </c>
      <c r="G359">
        <v>0</v>
      </c>
      <c r="H359">
        <v>236620</v>
      </c>
      <c r="I359">
        <v>7034.6414000000004</v>
      </c>
      <c r="J359">
        <v>8141.6</v>
      </c>
      <c r="K359">
        <v>0</v>
      </c>
      <c r="L359">
        <v>0</v>
      </c>
      <c r="M359">
        <v>217.599999999999</v>
      </c>
      <c r="N359">
        <v>11064</v>
      </c>
      <c r="O359">
        <v>872</v>
      </c>
      <c r="P359">
        <v>0</v>
      </c>
      <c r="Q359">
        <v>4</v>
      </c>
    </row>
    <row r="360" spans="1:17" x14ac:dyDescent="0.25">
      <c r="A360">
        <v>9999</v>
      </c>
      <c r="B360" t="s">
        <v>527</v>
      </c>
      <c r="C360">
        <v>17181084</v>
      </c>
      <c r="D360">
        <v>3386096</v>
      </c>
      <c r="E360">
        <v>1582900.6999999997</v>
      </c>
      <c r="F360">
        <v>1465920</v>
      </c>
      <c r="G360">
        <v>118431.6</v>
      </c>
      <c r="H360">
        <v>17181050</v>
      </c>
      <c r="I360">
        <v>366606.89819999976</v>
      </c>
      <c r="J360">
        <v>724996.79999999993</v>
      </c>
      <c r="K360">
        <v>14647.899999999998</v>
      </c>
      <c r="L360">
        <v>11013.29999999997</v>
      </c>
      <c r="M360">
        <v>33422.69999999999</v>
      </c>
      <c r="N360">
        <v>3364430</v>
      </c>
      <c r="O360">
        <v>194893</v>
      </c>
      <c r="P360">
        <v>1792085.1250000005</v>
      </c>
      <c r="Q360">
        <v>3326</v>
      </c>
    </row>
  </sheetData>
  <sortState xmlns:xlrd2="http://schemas.microsoft.com/office/spreadsheetml/2017/richdata2" ref="A5:EF359">
    <sortCondition ref="B5:B3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J42"/>
  <sheetViews>
    <sheetView zoomScaleNormal="100" workbookViewId="0">
      <selection activeCell="F3" sqref="F3"/>
    </sheetView>
  </sheetViews>
  <sheetFormatPr defaultRowHeight="13.2" x14ac:dyDescent="0.25"/>
  <cols>
    <col min="1" max="1" width="3.88671875" customWidth="1"/>
    <col min="3" max="4" width="13.88671875" bestFit="1" customWidth="1"/>
    <col min="5" max="5" width="10.88671875" customWidth="1"/>
    <col min="6" max="6" width="10.109375" customWidth="1"/>
    <col min="7" max="7" width="14.44140625" customWidth="1"/>
    <col min="8" max="9" width="10.109375" customWidth="1"/>
    <col min="10" max="10" width="12" customWidth="1"/>
    <col min="12" max="12" width="15.33203125" customWidth="1"/>
    <col min="13" max="13" width="13.6640625" customWidth="1"/>
    <col min="14" max="14" width="12.6640625" customWidth="1"/>
  </cols>
  <sheetData>
    <row r="2" spans="2:10" x14ac:dyDescent="0.25">
      <c r="B2" s="1" t="s">
        <v>762</v>
      </c>
      <c r="F2" s="1" t="s">
        <v>773</v>
      </c>
    </row>
    <row r="3" spans="2:10" x14ac:dyDescent="0.25">
      <c r="B3" s="32" t="s">
        <v>763</v>
      </c>
    </row>
    <row r="4" spans="2:10" x14ac:dyDescent="0.25">
      <c r="C4" s="25">
        <v>2019</v>
      </c>
      <c r="D4" s="25">
        <v>2020</v>
      </c>
      <c r="E4" s="25">
        <v>2021</v>
      </c>
      <c r="F4" s="25">
        <v>2022</v>
      </c>
      <c r="G4" s="25"/>
      <c r="H4" s="32" t="s">
        <v>759</v>
      </c>
      <c r="I4" s="32" t="s">
        <v>760</v>
      </c>
      <c r="J4" s="32" t="s">
        <v>761</v>
      </c>
    </row>
    <row r="5" spans="2:10" x14ac:dyDescent="0.25">
      <c r="B5" t="s">
        <v>499</v>
      </c>
      <c r="C5" s="30">
        <v>17282163</v>
      </c>
      <c r="D5" s="30">
        <v>17414598</v>
      </c>
      <c r="E5" s="30">
        <v>17550226</v>
      </c>
      <c r="F5" s="30">
        <v>17685368</v>
      </c>
      <c r="G5" s="26"/>
      <c r="H5" s="31">
        <f>ROUND(+(D5/$C5),4)</f>
        <v>1.0077</v>
      </c>
      <c r="I5" s="31">
        <f>ROUND(+(E5/$C5),4)</f>
        <v>1.0155000000000001</v>
      </c>
      <c r="J5" s="31">
        <f>ROUND(+(F5/$C5),4)</f>
        <v>1.0233000000000001</v>
      </c>
    </row>
    <row r="6" spans="2:10" x14ac:dyDescent="0.25">
      <c r="B6" t="s">
        <v>500</v>
      </c>
      <c r="C6" s="30">
        <v>3357755</v>
      </c>
      <c r="D6" s="30">
        <v>3342384</v>
      </c>
      <c r="E6" s="30">
        <v>3328591</v>
      </c>
      <c r="F6" s="30">
        <v>3317361</v>
      </c>
      <c r="G6" s="26"/>
      <c r="H6" s="31">
        <f t="shared" ref="H6:H16" si="0">ROUND(+(D6/$C6),4)</f>
        <v>0.99539999999999995</v>
      </c>
      <c r="I6" s="31">
        <f t="shared" ref="I6:I16" si="1">ROUND(+(E6/$C6),4)</f>
        <v>0.99129999999999996</v>
      </c>
      <c r="J6" s="31">
        <f t="shared" ref="J6:J16" si="2">ROUND(+(F6/$C6),4)</f>
        <v>0.98799999999999999</v>
      </c>
    </row>
    <row r="7" spans="2:10" x14ac:dyDescent="0.25">
      <c r="B7" t="s">
        <v>501</v>
      </c>
      <c r="C7" s="30">
        <v>1602866</v>
      </c>
      <c r="D7" s="30">
        <v>1616594</v>
      </c>
      <c r="E7" s="30">
        <v>1627124</v>
      </c>
      <c r="F7" s="30">
        <v>1635948</v>
      </c>
      <c r="G7" s="26"/>
      <c r="H7" s="31">
        <f t="shared" si="0"/>
        <v>1.0085999999999999</v>
      </c>
      <c r="I7" s="31">
        <f t="shared" si="1"/>
        <v>1.0150999999999999</v>
      </c>
      <c r="J7" s="31">
        <f t="shared" si="2"/>
        <v>1.0206</v>
      </c>
    </row>
    <row r="8" spans="2:10" x14ac:dyDescent="0.25">
      <c r="B8" t="s">
        <v>506</v>
      </c>
      <c r="C8" s="30">
        <v>1488225</v>
      </c>
      <c r="D8" s="30">
        <v>1514352</v>
      </c>
      <c r="E8" s="30">
        <v>1525996</v>
      </c>
      <c r="F8" s="30">
        <v>1548489</v>
      </c>
      <c r="G8" s="26"/>
      <c r="H8" s="31">
        <f t="shared" si="0"/>
        <v>1.0176000000000001</v>
      </c>
      <c r="I8" s="31">
        <f t="shared" si="1"/>
        <v>1.0254000000000001</v>
      </c>
      <c r="J8" s="31">
        <f t="shared" si="2"/>
        <v>1.0405</v>
      </c>
    </row>
    <row r="9" spans="2:10" x14ac:dyDescent="0.25">
      <c r="B9" t="s">
        <v>502</v>
      </c>
      <c r="C9" s="26">
        <v>17282120</v>
      </c>
      <c r="D9" s="26">
        <f>D5</f>
        <v>17414598</v>
      </c>
      <c r="E9" s="26">
        <f>E5</f>
        <v>17550226</v>
      </c>
      <c r="F9" s="26">
        <f>F5</f>
        <v>17685368</v>
      </c>
      <c r="G9" s="26"/>
      <c r="H9" s="31">
        <f t="shared" si="0"/>
        <v>1.0077</v>
      </c>
      <c r="I9" s="31">
        <f t="shared" si="1"/>
        <v>1.0155000000000001</v>
      </c>
      <c r="J9" s="31">
        <f t="shared" si="2"/>
        <v>1.0233000000000001</v>
      </c>
    </row>
    <row r="10" spans="2:10" x14ac:dyDescent="0.25">
      <c r="B10" t="s">
        <v>503</v>
      </c>
      <c r="C10" s="30">
        <v>352761</v>
      </c>
      <c r="D10" s="30">
        <v>348718</v>
      </c>
      <c r="E10" s="30">
        <v>344727</v>
      </c>
      <c r="F10" s="30">
        <v>344727</v>
      </c>
      <c r="G10" s="26"/>
      <c r="H10" s="31">
        <f t="shared" si="0"/>
        <v>0.98850000000000005</v>
      </c>
      <c r="I10" s="31">
        <f t="shared" si="1"/>
        <v>0.97719999999999996</v>
      </c>
      <c r="J10" s="31">
        <f t="shared" si="2"/>
        <v>0.97719999999999996</v>
      </c>
    </row>
    <row r="11" spans="2:10" x14ac:dyDescent="0.25">
      <c r="B11" t="s">
        <v>504</v>
      </c>
      <c r="C11" s="30">
        <v>744414</v>
      </c>
      <c r="D11" s="30">
        <v>744436</v>
      </c>
      <c r="E11" s="30">
        <v>744458</v>
      </c>
      <c r="F11" s="30">
        <v>744458</v>
      </c>
      <c r="G11" s="26"/>
      <c r="H11" s="31">
        <f t="shared" si="0"/>
        <v>1</v>
      </c>
      <c r="I11" s="31">
        <f t="shared" si="1"/>
        <v>1.0001</v>
      </c>
      <c r="J11" s="31">
        <f t="shared" si="2"/>
        <v>1.0001</v>
      </c>
    </row>
    <row r="12" spans="2:10" x14ac:dyDescent="0.25">
      <c r="B12" t="s">
        <v>507</v>
      </c>
      <c r="C12" s="26">
        <f>C6</f>
        <v>3357755</v>
      </c>
      <c r="D12" s="26">
        <f t="shared" ref="D12:F12" si="3">D6</f>
        <v>3342384</v>
      </c>
      <c r="E12" s="26">
        <f t="shared" si="3"/>
        <v>3328591</v>
      </c>
      <c r="F12" s="26">
        <f t="shared" si="3"/>
        <v>3317361</v>
      </c>
      <c r="G12" s="26"/>
      <c r="H12" s="31">
        <f t="shared" si="0"/>
        <v>0.99539999999999995</v>
      </c>
      <c r="I12" s="31">
        <f t="shared" si="1"/>
        <v>0.99129999999999996</v>
      </c>
      <c r="J12" s="31">
        <f t="shared" si="2"/>
        <v>0.98799999999999999</v>
      </c>
    </row>
    <row r="13" spans="2:10" x14ac:dyDescent="0.25">
      <c r="B13" t="s">
        <v>508</v>
      </c>
      <c r="C13" s="26">
        <f>C11</f>
        <v>744414</v>
      </c>
      <c r="D13" s="26">
        <f t="shared" ref="D13:F13" si="4">D11</f>
        <v>744436</v>
      </c>
      <c r="E13" s="26">
        <f t="shared" si="4"/>
        <v>744458</v>
      </c>
      <c r="F13" s="26">
        <f t="shared" si="4"/>
        <v>744458</v>
      </c>
      <c r="G13" s="26"/>
      <c r="H13" s="31">
        <f t="shared" si="0"/>
        <v>1</v>
      </c>
      <c r="I13" s="31">
        <f t="shared" si="1"/>
        <v>1.0001</v>
      </c>
      <c r="J13" s="31">
        <f t="shared" si="2"/>
        <v>1.0001</v>
      </c>
    </row>
    <row r="14" spans="2:10" x14ac:dyDescent="0.25">
      <c r="B14" s="32" t="s">
        <v>727</v>
      </c>
      <c r="C14" s="30">
        <v>1</v>
      </c>
      <c r="D14" s="30">
        <v>1</v>
      </c>
      <c r="E14" s="30">
        <v>1</v>
      </c>
      <c r="F14" s="30">
        <v>1</v>
      </c>
      <c r="G14" s="26"/>
      <c r="H14" s="31">
        <f t="shared" si="0"/>
        <v>1</v>
      </c>
      <c r="I14" s="31">
        <f t="shared" si="1"/>
        <v>1</v>
      </c>
      <c r="J14" s="31">
        <f t="shared" si="2"/>
        <v>1</v>
      </c>
    </row>
    <row r="15" spans="2:10" x14ac:dyDescent="0.25">
      <c r="B15" t="s">
        <v>509</v>
      </c>
      <c r="C15" s="30">
        <v>1</v>
      </c>
      <c r="D15" s="30">
        <v>1</v>
      </c>
      <c r="E15" s="30">
        <v>1</v>
      </c>
      <c r="F15" s="30">
        <v>1</v>
      </c>
      <c r="G15" s="26"/>
      <c r="H15" s="31">
        <f t="shared" si="0"/>
        <v>1</v>
      </c>
      <c r="I15" s="31">
        <f t="shared" si="1"/>
        <v>1</v>
      </c>
      <c r="J15" s="31">
        <v>1</v>
      </c>
    </row>
    <row r="16" spans="2:10" x14ac:dyDescent="0.25">
      <c r="B16" t="s">
        <v>505</v>
      </c>
      <c r="C16" s="30">
        <v>15920121</v>
      </c>
      <c r="D16" s="30">
        <v>16444818</v>
      </c>
      <c r="E16" s="30">
        <v>16577177</v>
      </c>
      <c r="F16" s="30">
        <v>16630791</v>
      </c>
      <c r="G16" s="26"/>
      <c r="H16" s="31">
        <f t="shared" si="0"/>
        <v>1.0329999999999999</v>
      </c>
      <c r="I16" s="31">
        <f t="shared" si="1"/>
        <v>1.0412999999999999</v>
      </c>
      <c r="J16" s="31">
        <f t="shared" si="2"/>
        <v>1.0446</v>
      </c>
    </row>
    <row r="20" spans="2:8" x14ac:dyDescent="0.25">
      <c r="B20" s="32"/>
      <c r="F20" s="32"/>
    </row>
    <row r="24" spans="2:8" x14ac:dyDescent="0.25">
      <c r="C24" s="301"/>
      <c r="D24" s="245"/>
      <c r="G24" s="301"/>
      <c r="H24" s="245"/>
    </row>
    <row r="25" spans="2:8" x14ac:dyDescent="0.25">
      <c r="C25" s="301"/>
      <c r="D25" s="245"/>
      <c r="G25" s="301"/>
      <c r="H25" s="245"/>
    </row>
    <row r="26" spans="2:8" x14ac:dyDescent="0.25">
      <c r="B26" s="32"/>
      <c r="C26" s="301"/>
      <c r="D26" s="245"/>
      <c r="G26" s="301"/>
      <c r="H26" s="245"/>
    </row>
    <row r="27" spans="2:8" x14ac:dyDescent="0.25">
      <c r="C27" s="301"/>
      <c r="D27" s="245"/>
      <c r="G27" s="301"/>
      <c r="H27" s="245"/>
    </row>
    <row r="28" spans="2:8" x14ac:dyDescent="0.25">
      <c r="B28" s="264"/>
      <c r="C28" s="302"/>
      <c r="D28" s="279"/>
      <c r="E28" s="25"/>
      <c r="F28" s="25"/>
      <c r="G28" s="302"/>
      <c r="H28" s="279"/>
    </row>
    <row r="29" spans="2:8" x14ac:dyDescent="0.25">
      <c r="C29" s="301"/>
      <c r="D29" s="245"/>
      <c r="G29" s="301"/>
      <c r="H29" s="245"/>
    </row>
    <row r="30" spans="2:8" x14ac:dyDescent="0.25">
      <c r="C30" s="301"/>
      <c r="D30" s="245"/>
      <c r="G30" s="301"/>
      <c r="H30" s="245"/>
    </row>
    <row r="31" spans="2:8" x14ac:dyDescent="0.25">
      <c r="C31" s="301"/>
      <c r="D31" s="245"/>
      <c r="G31" s="301"/>
      <c r="H31" s="245"/>
    </row>
    <row r="32" spans="2:8" x14ac:dyDescent="0.25">
      <c r="B32" s="32"/>
      <c r="C32" s="301"/>
      <c r="D32" s="245"/>
      <c r="G32" s="301"/>
      <c r="H32" s="245"/>
    </row>
    <row r="33" spans="2:8" x14ac:dyDescent="0.25">
      <c r="C33" s="301"/>
      <c r="D33" s="245"/>
      <c r="G33" s="301"/>
      <c r="H33" s="245"/>
    </row>
    <row r="34" spans="2:8" x14ac:dyDescent="0.25">
      <c r="C34" s="301"/>
      <c r="D34" s="245"/>
      <c r="G34" s="301"/>
      <c r="H34" s="245"/>
    </row>
    <row r="35" spans="2:8" x14ac:dyDescent="0.25">
      <c r="C35" s="301"/>
      <c r="D35" s="245"/>
      <c r="G35" s="301"/>
      <c r="H35" s="245"/>
    </row>
    <row r="36" spans="2:8" x14ac:dyDescent="0.25">
      <c r="C36" s="301"/>
      <c r="D36" s="245"/>
      <c r="G36" s="301"/>
      <c r="H36" s="245"/>
    </row>
    <row r="37" spans="2:8" x14ac:dyDescent="0.25">
      <c r="C37" s="301"/>
      <c r="D37" s="245"/>
      <c r="G37" s="301"/>
      <c r="H37" s="245"/>
    </row>
    <row r="38" spans="2:8" x14ac:dyDescent="0.25">
      <c r="B38" s="32"/>
      <c r="C38" s="301"/>
      <c r="D38" s="245"/>
      <c r="G38" s="301"/>
      <c r="H38" s="245"/>
    </row>
    <row r="39" spans="2:8" x14ac:dyDescent="0.25">
      <c r="C39" s="301"/>
      <c r="D39" s="245"/>
      <c r="G39" s="301"/>
      <c r="H39" s="245"/>
    </row>
    <row r="40" spans="2:8" x14ac:dyDescent="0.25">
      <c r="C40" s="301"/>
      <c r="D40" s="245"/>
      <c r="G40" s="301"/>
      <c r="H40" s="245"/>
    </row>
    <row r="42" spans="2:8" x14ac:dyDescent="0.25">
      <c r="B42" s="246" t="s">
        <v>624</v>
      </c>
    </row>
  </sheetData>
  <sheetProtection algorithmName="SHA-512" hashValue="rKpbeVDavbZbFUsnoDBsOjbqJ2mkdzPXhJgcSUPGMuuelthDjvxqR8vnRSYp9cKcNaSAEkaEaaqbk2YnkqSlbw==" saltValue="6ZcRll/bhz5aOceuQ2zUbg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416"/>
  <sheetViews>
    <sheetView zoomScaleNormal="100" workbookViewId="0">
      <selection activeCell="C2" sqref="C2"/>
    </sheetView>
  </sheetViews>
  <sheetFormatPr defaultRowHeight="13.2" x14ac:dyDescent="0.25"/>
  <cols>
    <col min="1" max="1" width="3.88671875" customWidth="1"/>
    <col min="3" max="3" width="17.44140625" style="275" customWidth="1"/>
    <col min="4" max="4" width="11.33203125" customWidth="1"/>
    <col min="5" max="5" width="11.6640625" customWidth="1"/>
    <col min="6" max="7" width="12.44140625" customWidth="1"/>
    <col min="9" max="9" width="17.44140625" customWidth="1"/>
    <col min="10" max="10" width="9.109375" customWidth="1"/>
    <col min="15" max="15" width="10.44140625" customWidth="1"/>
  </cols>
  <sheetData>
    <row r="2" spans="2:16" ht="14.4" x14ac:dyDescent="0.3">
      <c r="C2" s="273" t="s">
        <v>618</v>
      </c>
      <c r="D2" s="242" t="s">
        <v>619</v>
      </c>
      <c r="E2" s="242" t="s">
        <v>620</v>
      </c>
      <c r="F2" s="242" t="s">
        <v>621</v>
      </c>
      <c r="G2" s="242" t="s">
        <v>548</v>
      </c>
      <c r="K2" s="1" t="s">
        <v>542</v>
      </c>
      <c r="L2" s="1"/>
      <c r="M2" s="1"/>
      <c r="N2" s="1"/>
      <c r="O2" s="1"/>
      <c r="P2" s="1"/>
    </row>
    <row r="3" spans="2:16" x14ac:dyDescent="0.25">
      <c r="B3">
        <f t="shared" ref="B3:B53" si="0">VLOOKUP(C3,gemeentenaam,2,FALSE)</f>
        <v>1680</v>
      </c>
      <c r="C3" s="274" t="s">
        <v>0</v>
      </c>
      <c r="D3">
        <v>1093</v>
      </c>
      <c r="E3">
        <v>0</v>
      </c>
      <c r="F3">
        <v>50</v>
      </c>
      <c r="G3">
        <f>SUM(D3:F3)</f>
        <v>1143</v>
      </c>
      <c r="I3" s="267" t="s">
        <v>0</v>
      </c>
      <c r="J3" s="267">
        <v>1680</v>
      </c>
      <c r="K3" s="35" t="s">
        <v>543</v>
      </c>
      <c r="L3" s="40" t="str">
        <f>'Uitk 2019 tm 2022'!D7</f>
        <v>Nederland</v>
      </c>
      <c r="M3" s="35"/>
      <c r="N3" s="35" t="s">
        <v>547</v>
      </c>
      <c r="O3" s="35">
        <f>VLOOKUP(L3,gemeentenaam,2,FALSE)</f>
        <v>9999</v>
      </c>
      <c r="P3" s="35"/>
    </row>
    <row r="4" spans="2:16" x14ac:dyDescent="0.25">
      <c r="B4" t="e">
        <f t="shared" si="0"/>
        <v>#N/A</v>
      </c>
      <c r="C4" s="274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67" t="s">
        <v>1</v>
      </c>
      <c r="J4" s="267">
        <v>738</v>
      </c>
      <c r="K4" s="35"/>
      <c r="L4" s="35"/>
      <c r="M4" s="35"/>
      <c r="N4" s="35"/>
      <c r="O4" s="35"/>
    </row>
    <row r="5" spans="2:16" x14ac:dyDescent="0.25">
      <c r="B5">
        <f t="shared" si="0"/>
        <v>358</v>
      </c>
      <c r="C5" s="274" t="s">
        <v>2</v>
      </c>
      <c r="D5">
        <v>1997</v>
      </c>
      <c r="E5">
        <v>1</v>
      </c>
      <c r="F5">
        <v>0</v>
      </c>
      <c r="G5">
        <f t="shared" si="1"/>
        <v>1998</v>
      </c>
      <c r="I5" s="267" t="s">
        <v>2</v>
      </c>
      <c r="J5" s="267">
        <v>358</v>
      </c>
      <c r="K5" s="35"/>
      <c r="L5" s="34" t="s">
        <v>549</v>
      </c>
      <c r="M5" s="39">
        <v>2014</v>
      </c>
      <c r="N5" s="39">
        <f>+M5+1</f>
        <v>2015</v>
      </c>
      <c r="O5" s="39">
        <f>+N5+1</f>
        <v>2016</v>
      </c>
    </row>
    <row r="6" spans="2:16" x14ac:dyDescent="0.25">
      <c r="B6">
        <f t="shared" si="0"/>
        <v>197</v>
      </c>
      <c r="C6" s="274" t="s">
        <v>3</v>
      </c>
      <c r="D6">
        <v>957</v>
      </c>
      <c r="E6">
        <v>148</v>
      </c>
      <c r="F6">
        <v>395</v>
      </c>
      <c r="G6">
        <f t="shared" si="1"/>
        <v>1500</v>
      </c>
      <c r="I6" s="267" t="s">
        <v>3</v>
      </c>
      <c r="J6" s="267">
        <v>197</v>
      </c>
      <c r="K6" s="35" t="s">
        <v>544</v>
      </c>
      <c r="L6" s="35"/>
      <c r="M6" s="36">
        <f>VLOOKUP($O$3,begr2014,3,FALSE)</f>
        <v>878050</v>
      </c>
      <c r="N6" s="281" t="s">
        <v>671</v>
      </c>
      <c r="O6" s="281" t="s">
        <v>671</v>
      </c>
    </row>
    <row r="7" spans="2:16" x14ac:dyDescent="0.25">
      <c r="B7">
        <f t="shared" si="0"/>
        <v>59</v>
      </c>
      <c r="C7" s="274" t="s">
        <v>4</v>
      </c>
      <c r="D7">
        <v>1068</v>
      </c>
      <c r="E7">
        <v>0</v>
      </c>
      <c r="F7">
        <v>574</v>
      </c>
      <c r="G7">
        <f t="shared" si="1"/>
        <v>1642</v>
      </c>
      <c r="I7" s="267" t="s">
        <v>4</v>
      </c>
      <c r="J7" s="267">
        <v>59</v>
      </c>
      <c r="K7" s="35" t="s">
        <v>546</v>
      </c>
      <c r="L7" s="35"/>
      <c r="M7" s="36">
        <f>VLOOKUP($O$3,begr2014,4,FALSE)</f>
        <v>140651</v>
      </c>
      <c r="N7" s="281" t="s">
        <v>671</v>
      </c>
      <c r="O7" s="281" t="s">
        <v>671</v>
      </c>
    </row>
    <row r="8" spans="2:16" x14ac:dyDescent="0.25">
      <c r="B8">
        <f t="shared" si="0"/>
        <v>482</v>
      </c>
      <c r="C8" s="274" t="s">
        <v>5</v>
      </c>
      <c r="D8">
        <v>1047</v>
      </c>
      <c r="E8">
        <v>0</v>
      </c>
      <c r="F8">
        <v>0</v>
      </c>
      <c r="G8">
        <f t="shared" si="1"/>
        <v>1047</v>
      </c>
      <c r="I8" s="267" t="s">
        <v>5</v>
      </c>
      <c r="J8" s="267">
        <v>482</v>
      </c>
      <c r="K8" s="35" t="s">
        <v>545</v>
      </c>
      <c r="L8" s="35"/>
      <c r="M8" s="36">
        <f>VLOOKUP($O$3,begr2014,5,FALSE)</f>
        <v>370559</v>
      </c>
      <c r="N8" s="281" t="s">
        <v>671</v>
      </c>
      <c r="O8" s="281" t="s">
        <v>671</v>
      </c>
    </row>
    <row r="9" spans="2:16" x14ac:dyDescent="0.25">
      <c r="B9">
        <f t="shared" si="0"/>
        <v>613</v>
      </c>
      <c r="C9" s="274" t="s">
        <v>6</v>
      </c>
      <c r="D9">
        <v>935</v>
      </c>
      <c r="E9">
        <v>0</v>
      </c>
      <c r="F9">
        <v>164</v>
      </c>
      <c r="G9">
        <f t="shared" si="1"/>
        <v>1099</v>
      </c>
      <c r="I9" s="267" t="s">
        <v>6</v>
      </c>
      <c r="J9" s="267">
        <v>613</v>
      </c>
      <c r="K9" s="35" t="s">
        <v>548</v>
      </c>
      <c r="L9" s="35"/>
      <c r="M9" s="36">
        <f>SUM(M6:M8)</f>
        <v>1389260</v>
      </c>
      <c r="N9" s="36" t="e">
        <f>VLOOKUP($O$3,begr2015,3,FALSE)</f>
        <v>#NAME?</v>
      </c>
      <c r="O9" s="36">
        <f>SUM(O6:O8)</f>
        <v>0</v>
      </c>
    </row>
    <row r="10" spans="2:16" x14ac:dyDescent="0.25">
      <c r="B10">
        <f t="shared" si="0"/>
        <v>361</v>
      </c>
      <c r="C10" s="274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67" t="s">
        <v>7</v>
      </c>
      <c r="J10" s="267">
        <v>361</v>
      </c>
    </row>
    <row r="11" spans="2:16" x14ac:dyDescent="0.25">
      <c r="B11">
        <f t="shared" si="0"/>
        <v>141</v>
      </c>
      <c r="C11" s="274" t="s">
        <v>8</v>
      </c>
      <c r="D11">
        <v>0</v>
      </c>
      <c r="E11">
        <v>0</v>
      </c>
      <c r="F11">
        <v>0</v>
      </c>
      <c r="G11">
        <f t="shared" si="1"/>
        <v>0</v>
      </c>
      <c r="I11" s="267" t="s">
        <v>8</v>
      </c>
      <c r="J11" s="267">
        <v>141</v>
      </c>
    </row>
    <row r="12" spans="2:16" x14ac:dyDescent="0.25">
      <c r="B12">
        <f t="shared" si="0"/>
        <v>34</v>
      </c>
      <c r="C12" s="274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67" t="s">
        <v>9</v>
      </c>
      <c r="J12" s="267">
        <v>34</v>
      </c>
    </row>
    <row r="13" spans="2:16" x14ac:dyDescent="0.25">
      <c r="B13">
        <f t="shared" si="0"/>
        <v>484</v>
      </c>
      <c r="C13" s="274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67" t="s">
        <v>10</v>
      </c>
      <c r="J13" s="267">
        <v>484</v>
      </c>
    </row>
    <row r="14" spans="2:16" x14ac:dyDescent="0.25">
      <c r="B14">
        <f t="shared" si="0"/>
        <v>1723</v>
      </c>
      <c r="C14" s="274" t="s">
        <v>11</v>
      </c>
      <c r="D14">
        <v>502</v>
      </c>
      <c r="E14">
        <v>0</v>
      </c>
      <c r="F14">
        <v>0</v>
      </c>
      <c r="G14">
        <f t="shared" si="1"/>
        <v>502</v>
      </c>
      <c r="I14" s="267" t="s">
        <v>11</v>
      </c>
      <c r="J14" s="267">
        <v>1723</v>
      </c>
    </row>
    <row r="15" spans="2:16" x14ac:dyDescent="0.25">
      <c r="B15">
        <f t="shared" si="0"/>
        <v>60</v>
      </c>
      <c r="C15" s="274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67" t="s">
        <v>12</v>
      </c>
      <c r="J15" s="267">
        <v>60</v>
      </c>
    </row>
    <row r="16" spans="2:16" x14ac:dyDescent="0.25">
      <c r="B16">
        <f t="shared" si="0"/>
        <v>307</v>
      </c>
      <c r="C16" s="274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67" t="s">
        <v>13</v>
      </c>
      <c r="J16" s="267">
        <v>307</v>
      </c>
    </row>
    <row r="17" spans="2:10" x14ac:dyDescent="0.25">
      <c r="B17">
        <f t="shared" si="0"/>
        <v>362</v>
      </c>
      <c r="C17" s="274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67" t="s">
        <v>14</v>
      </c>
      <c r="J17" s="267">
        <v>362</v>
      </c>
    </row>
    <row r="18" spans="2:10" x14ac:dyDescent="0.25">
      <c r="B18">
        <f t="shared" si="0"/>
        <v>363</v>
      </c>
      <c r="C18" s="274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67" t="s">
        <v>15</v>
      </c>
      <c r="J18" s="267">
        <v>363</v>
      </c>
    </row>
    <row r="19" spans="2:10" x14ac:dyDescent="0.25">
      <c r="B19">
        <f t="shared" si="0"/>
        <v>200</v>
      </c>
      <c r="C19" s="274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67" t="s">
        <v>16</v>
      </c>
      <c r="J19" s="267">
        <v>200</v>
      </c>
    </row>
    <row r="20" spans="2:10" x14ac:dyDescent="0.25">
      <c r="B20">
        <f t="shared" si="0"/>
        <v>3</v>
      </c>
      <c r="C20" s="274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67" t="s">
        <v>17</v>
      </c>
      <c r="J20" s="267">
        <v>3</v>
      </c>
    </row>
    <row r="21" spans="2:10" x14ac:dyDescent="0.25">
      <c r="B21">
        <f t="shared" si="0"/>
        <v>202</v>
      </c>
      <c r="C21" s="274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67" t="s">
        <v>18</v>
      </c>
      <c r="J21" s="267">
        <v>202</v>
      </c>
    </row>
    <row r="22" spans="2:10" x14ac:dyDescent="0.25">
      <c r="B22">
        <f t="shared" si="0"/>
        <v>106</v>
      </c>
      <c r="C22" s="274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67" t="s">
        <v>19</v>
      </c>
      <c r="J22" s="267">
        <v>106</v>
      </c>
    </row>
    <row r="23" spans="2:10" x14ac:dyDescent="0.25">
      <c r="B23">
        <f t="shared" si="0"/>
        <v>743</v>
      </c>
      <c r="C23" s="274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67" t="s">
        <v>20</v>
      </c>
      <c r="J23" s="267">
        <v>743</v>
      </c>
    </row>
    <row r="24" spans="2:10" x14ac:dyDescent="0.25">
      <c r="B24">
        <f t="shared" si="0"/>
        <v>744</v>
      </c>
      <c r="C24" s="274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67" t="s">
        <v>21</v>
      </c>
      <c r="J24" s="267">
        <v>744</v>
      </c>
    </row>
    <row r="25" spans="2:10" x14ac:dyDescent="0.25">
      <c r="B25">
        <f t="shared" si="0"/>
        <v>308</v>
      </c>
      <c r="C25" s="274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67" t="s">
        <v>22</v>
      </c>
      <c r="J25" s="267">
        <v>308</v>
      </c>
    </row>
    <row r="26" spans="2:10" x14ac:dyDescent="0.25">
      <c r="B26">
        <f t="shared" si="0"/>
        <v>489</v>
      </c>
      <c r="C26" s="274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67" t="s">
        <v>23</v>
      </c>
      <c r="J26" s="267">
        <v>489</v>
      </c>
    </row>
    <row r="27" spans="2:10" x14ac:dyDescent="0.25">
      <c r="B27">
        <f t="shared" si="0"/>
        <v>203</v>
      </c>
      <c r="C27" s="274" t="s">
        <v>24</v>
      </c>
      <c r="D27">
        <v>0</v>
      </c>
      <c r="E27">
        <v>0</v>
      </c>
      <c r="F27">
        <v>0</v>
      </c>
      <c r="G27">
        <f t="shared" si="1"/>
        <v>0</v>
      </c>
      <c r="I27" s="267" t="s">
        <v>24</v>
      </c>
      <c r="J27" s="267">
        <v>203</v>
      </c>
    </row>
    <row r="28" spans="2:10" x14ac:dyDescent="0.25">
      <c r="B28" t="e">
        <f t="shared" si="0"/>
        <v>#N/A</v>
      </c>
      <c r="C28" s="274" t="s">
        <v>25</v>
      </c>
      <c r="D28">
        <v>351</v>
      </c>
      <c r="E28">
        <v>0</v>
      </c>
      <c r="F28">
        <v>0</v>
      </c>
      <c r="G28">
        <f t="shared" si="1"/>
        <v>351</v>
      </c>
      <c r="I28" s="267" t="s">
        <v>25</v>
      </c>
      <c r="J28" s="267">
        <v>5</v>
      </c>
    </row>
    <row r="29" spans="2:10" x14ac:dyDescent="0.25">
      <c r="B29">
        <f t="shared" si="0"/>
        <v>888</v>
      </c>
      <c r="C29" s="274" t="s">
        <v>26</v>
      </c>
      <c r="D29">
        <v>609</v>
      </c>
      <c r="E29">
        <v>0</v>
      </c>
      <c r="F29">
        <v>0</v>
      </c>
      <c r="G29">
        <f t="shared" si="1"/>
        <v>609</v>
      </c>
      <c r="I29" s="267" t="s">
        <v>26</v>
      </c>
      <c r="J29" s="267">
        <v>888</v>
      </c>
    </row>
    <row r="30" spans="2:10" x14ac:dyDescent="0.25">
      <c r="B30">
        <f t="shared" si="0"/>
        <v>370</v>
      </c>
      <c r="C30" s="274" t="s">
        <v>27</v>
      </c>
      <c r="D30">
        <v>810</v>
      </c>
      <c r="E30">
        <v>0</v>
      </c>
      <c r="F30">
        <v>0</v>
      </c>
      <c r="G30">
        <f t="shared" si="1"/>
        <v>810</v>
      </c>
      <c r="I30" s="267" t="s">
        <v>27</v>
      </c>
      <c r="J30" s="267">
        <v>370</v>
      </c>
    </row>
    <row r="31" spans="2:10" x14ac:dyDescent="0.25">
      <c r="B31">
        <f t="shared" si="0"/>
        <v>889</v>
      </c>
      <c r="C31" s="274" t="s">
        <v>28</v>
      </c>
      <c r="D31">
        <v>450</v>
      </c>
      <c r="E31">
        <v>0</v>
      </c>
      <c r="F31">
        <v>96</v>
      </c>
      <c r="G31">
        <f t="shared" si="1"/>
        <v>546</v>
      </c>
      <c r="I31" s="267" t="s">
        <v>28</v>
      </c>
      <c r="J31" s="267">
        <v>889</v>
      </c>
    </row>
    <row r="32" spans="2:10" x14ac:dyDescent="0.25">
      <c r="B32" t="e">
        <f t="shared" si="0"/>
        <v>#N/A</v>
      </c>
      <c r="C32" s="274" t="s">
        <v>29</v>
      </c>
      <c r="D32">
        <v>323</v>
      </c>
      <c r="E32">
        <v>0</v>
      </c>
      <c r="F32">
        <v>61</v>
      </c>
      <c r="G32">
        <f t="shared" si="1"/>
        <v>384</v>
      </c>
      <c r="I32" s="267" t="s">
        <v>29</v>
      </c>
      <c r="J32" s="267">
        <v>7</v>
      </c>
    </row>
    <row r="33" spans="2:10" x14ac:dyDescent="0.25">
      <c r="B33" t="e">
        <f t="shared" si="0"/>
        <v>#N/A</v>
      </c>
      <c r="C33" s="274" t="s">
        <v>30</v>
      </c>
      <c r="D33">
        <v>297</v>
      </c>
      <c r="E33">
        <v>0</v>
      </c>
      <c r="F33">
        <v>0</v>
      </c>
      <c r="G33">
        <f t="shared" si="1"/>
        <v>297</v>
      </c>
      <c r="I33" s="267" t="s">
        <v>30</v>
      </c>
      <c r="J33" s="267">
        <v>491</v>
      </c>
    </row>
    <row r="34" spans="2:10" x14ac:dyDescent="0.25">
      <c r="B34">
        <f t="shared" si="0"/>
        <v>1724</v>
      </c>
      <c r="C34" s="274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67" t="s">
        <v>31</v>
      </c>
      <c r="J34" s="267">
        <v>1724</v>
      </c>
    </row>
    <row r="35" spans="2:10" x14ac:dyDescent="0.25">
      <c r="B35">
        <f t="shared" si="0"/>
        <v>893</v>
      </c>
      <c r="C35" s="274" t="s">
        <v>32</v>
      </c>
      <c r="D35">
        <v>622</v>
      </c>
      <c r="E35">
        <v>0</v>
      </c>
      <c r="F35">
        <v>0</v>
      </c>
      <c r="G35">
        <f t="shared" si="1"/>
        <v>622</v>
      </c>
      <c r="I35" s="267" t="s">
        <v>32</v>
      </c>
      <c r="J35" s="267">
        <v>893</v>
      </c>
    </row>
    <row r="36" spans="2:10" x14ac:dyDescent="0.25">
      <c r="B36">
        <f t="shared" si="0"/>
        <v>373</v>
      </c>
      <c r="C36" s="274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67" t="s">
        <v>33</v>
      </c>
      <c r="J36" s="267">
        <v>373</v>
      </c>
    </row>
    <row r="37" spans="2:10" x14ac:dyDescent="0.25">
      <c r="B37">
        <f t="shared" si="0"/>
        <v>748</v>
      </c>
      <c r="C37" s="274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67" t="s">
        <v>34</v>
      </c>
      <c r="J37" s="267">
        <v>748</v>
      </c>
    </row>
    <row r="38" spans="2:10" x14ac:dyDescent="0.25">
      <c r="B38">
        <f t="shared" si="0"/>
        <v>1859</v>
      </c>
      <c r="C38" s="274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67" t="s">
        <v>35</v>
      </c>
      <c r="J38" s="267">
        <v>1859</v>
      </c>
    </row>
    <row r="39" spans="2:10" x14ac:dyDescent="0.25">
      <c r="B39">
        <f t="shared" si="0"/>
        <v>1721</v>
      </c>
      <c r="C39" s="274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67" t="s">
        <v>36</v>
      </c>
      <c r="J39" s="267">
        <v>1721</v>
      </c>
    </row>
    <row r="40" spans="2:10" x14ac:dyDescent="0.25">
      <c r="B40" t="e">
        <f t="shared" si="0"/>
        <v>#N/A</v>
      </c>
      <c r="C40" s="274" t="s">
        <v>37</v>
      </c>
      <c r="D40">
        <v>765</v>
      </c>
      <c r="E40">
        <v>0</v>
      </c>
      <c r="F40">
        <v>0</v>
      </c>
      <c r="G40">
        <f t="shared" si="1"/>
        <v>765</v>
      </c>
      <c r="I40" s="267" t="s">
        <v>37</v>
      </c>
      <c r="J40" s="267">
        <v>568</v>
      </c>
    </row>
    <row r="41" spans="2:10" x14ac:dyDescent="0.25">
      <c r="B41">
        <f t="shared" si="0"/>
        <v>753</v>
      </c>
      <c r="C41" s="274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67" t="s">
        <v>38</v>
      </c>
      <c r="J41" s="267">
        <v>753</v>
      </c>
    </row>
    <row r="42" spans="2:10" x14ac:dyDescent="0.25">
      <c r="B42">
        <f t="shared" si="0"/>
        <v>209</v>
      </c>
      <c r="C42" s="274" t="s">
        <v>39</v>
      </c>
      <c r="D42">
        <v>0</v>
      </c>
      <c r="E42">
        <v>0</v>
      </c>
      <c r="F42">
        <v>0</v>
      </c>
      <c r="G42">
        <f t="shared" si="1"/>
        <v>0</v>
      </c>
      <c r="I42" s="267" t="s">
        <v>39</v>
      </c>
      <c r="J42" s="267">
        <v>209</v>
      </c>
    </row>
    <row r="43" spans="2:10" x14ac:dyDescent="0.25">
      <c r="B43">
        <f t="shared" si="0"/>
        <v>375</v>
      </c>
      <c r="C43" s="274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67" t="s">
        <v>40</v>
      </c>
      <c r="J43" s="267">
        <v>375</v>
      </c>
    </row>
    <row r="44" spans="2:10" x14ac:dyDescent="0.25">
      <c r="B44" t="e">
        <f t="shared" si="0"/>
        <v>#N/A</v>
      </c>
      <c r="C44" s="274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67"/>
      <c r="J44" s="267"/>
    </row>
    <row r="45" spans="2:10" x14ac:dyDescent="0.25">
      <c r="B45">
        <f t="shared" si="0"/>
        <v>310</v>
      </c>
      <c r="C45" s="274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67"/>
      <c r="J45" s="267"/>
    </row>
    <row r="46" spans="2:10" x14ac:dyDescent="0.25">
      <c r="B46" t="e">
        <f t="shared" si="0"/>
        <v>#N/A</v>
      </c>
      <c r="C46" s="274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67" t="s">
        <v>41</v>
      </c>
      <c r="J46" s="267">
        <v>585</v>
      </c>
    </row>
    <row r="47" spans="2:10" x14ac:dyDescent="0.25">
      <c r="B47">
        <f t="shared" si="0"/>
        <v>1728</v>
      </c>
      <c r="C47" s="274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67" t="s">
        <v>42</v>
      </c>
      <c r="J47" s="267">
        <v>1728</v>
      </c>
    </row>
    <row r="48" spans="2:10" x14ac:dyDescent="0.25">
      <c r="B48">
        <f t="shared" si="0"/>
        <v>376</v>
      </c>
      <c r="C48" s="274" t="s">
        <v>43</v>
      </c>
      <c r="D48">
        <v>604</v>
      </c>
      <c r="E48">
        <v>0</v>
      </c>
      <c r="F48">
        <v>0</v>
      </c>
      <c r="G48">
        <f t="shared" si="1"/>
        <v>604</v>
      </c>
      <c r="I48" s="267" t="s">
        <v>43</v>
      </c>
      <c r="J48" s="267">
        <v>376</v>
      </c>
    </row>
    <row r="49" spans="2:10" x14ac:dyDescent="0.25">
      <c r="B49">
        <f t="shared" si="0"/>
        <v>377</v>
      </c>
      <c r="C49" s="274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67" t="s">
        <v>44</v>
      </c>
      <c r="J49" s="267">
        <v>377</v>
      </c>
    </row>
    <row r="50" spans="2:10" x14ac:dyDescent="0.25">
      <c r="B50" t="e">
        <f t="shared" si="0"/>
        <v>#N/A</v>
      </c>
      <c r="C50" s="274" t="s">
        <v>45</v>
      </c>
      <c r="D50">
        <v>0</v>
      </c>
      <c r="E50">
        <v>0</v>
      </c>
      <c r="F50">
        <v>0</v>
      </c>
      <c r="G50">
        <f t="shared" si="1"/>
        <v>0</v>
      </c>
      <c r="I50" s="267" t="s">
        <v>45</v>
      </c>
      <c r="J50" s="267">
        <v>55</v>
      </c>
    </row>
    <row r="51" spans="2:10" x14ac:dyDescent="0.25">
      <c r="B51">
        <f t="shared" si="0"/>
        <v>1901</v>
      </c>
      <c r="C51" s="274" t="s">
        <v>531</v>
      </c>
      <c r="D51">
        <v>1978</v>
      </c>
      <c r="E51">
        <v>0</v>
      </c>
      <c r="F51">
        <v>10</v>
      </c>
      <c r="G51">
        <f t="shared" si="1"/>
        <v>1988</v>
      </c>
      <c r="I51" s="267" t="s">
        <v>531</v>
      </c>
      <c r="J51" s="267">
        <v>1901</v>
      </c>
    </row>
    <row r="52" spans="2:10" x14ac:dyDescent="0.25">
      <c r="B52">
        <f t="shared" si="0"/>
        <v>755</v>
      </c>
      <c r="C52" s="274" t="s">
        <v>46</v>
      </c>
      <c r="D52">
        <v>279</v>
      </c>
      <c r="E52">
        <v>0</v>
      </c>
      <c r="F52">
        <v>0</v>
      </c>
      <c r="G52">
        <f t="shared" si="1"/>
        <v>279</v>
      </c>
      <c r="I52" s="267" t="s">
        <v>46</v>
      </c>
      <c r="J52" s="267">
        <v>755</v>
      </c>
    </row>
    <row r="53" spans="2:10" x14ac:dyDescent="0.25">
      <c r="B53" t="e">
        <f t="shared" si="0"/>
        <v>#N/A</v>
      </c>
      <c r="C53" s="274" t="s">
        <v>319</v>
      </c>
      <c r="D53">
        <v>286</v>
      </c>
      <c r="E53">
        <v>0</v>
      </c>
      <c r="F53">
        <v>0</v>
      </c>
      <c r="G53">
        <f t="shared" si="1"/>
        <v>286</v>
      </c>
      <c r="I53" s="267" t="s">
        <v>319</v>
      </c>
      <c r="J53" s="267">
        <v>9</v>
      </c>
    </row>
    <row r="54" spans="2:10" x14ac:dyDescent="0.25">
      <c r="B54">
        <f t="shared" ref="B54:B111" si="2">VLOOKUP(C54,gemeentenaam,2,FALSE)</f>
        <v>1681</v>
      </c>
      <c r="C54" s="274" t="s">
        <v>47</v>
      </c>
      <c r="D54">
        <v>805</v>
      </c>
      <c r="E54">
        <v>0</v>
      </c>
      <c r="F54">
        <v>9</v>
      </c>
      <c r="G54">
        <f t="shared" ref="G54:G112" si="3">SUM(D54:F54)</f>
        <v>814</v>
      </c>
      <c r="I54" s="267" t="s">
        <v>47</v>
      </c>
      <c r="J54" s="267">
        <v>1681</v>
      </c>
    </row>
    <row r="55" spans="2:10" x14ac:dyDescent="0.25">
      <c r="B55">
        <f t="shared" si="2"/>
        <v>147</v>
      </c>
      <c r="C55" s="274" t="s">
        <v>48</v>
      </c>
      <c r="D55">
        <v>1245</v>
      </c>
      <c r="E55">
        <v>61</v>
      </c>
      <c r="F55">
        <v>0</v>
      </c>
      <c r="G55">
        <f t="shared" si="3"/>
        <v>1306</v>
      </c>
      <c r="I55" s="267" t="s">
        <v>48</v>
      </c>
      <c r="J55" s="267">
        <v>147</v>
      </c>
    </row>
    <row r="56" spans="2:10" x14ac:dyDescent="0.25">
      <c r="B56">
        <f t="shared" si="2"/>
        <v>654</v>
      </c>
      <c r="C56" s="274" t="s">
        <v>49</v>
      </c>
      <c r="D56">
        <v>1728</v>
      </c>
      <c r="E56">
        <v>0</v>
      </c>
      <c r="F56">
        <v>0</v>
      </c>
      <c r="G56">
        <f t="shared" si="3"/>
        <v>1728</v>
      </c>
      <c r="I56" s="267" t="s">
        <v>49</v>
      </c>
      <c r="J56" s="267">
        <v>654</v>
      </c>
    </row>
    <row r="57" spans="2:10" x14ac:dyDescent="0.25">
      <c r="B57" t="e">
        <f t="shared" si="2"/>
        <v>#N/A</v>
      </c>
      <c r="C57" s="274" t="s">
        <v>50</v>
      </c>
      <c r="D57">
        <v>0</v>
      </c>
      <c r="E57">
        <v>0</v>
      </c>
      <c r="F57">
        <v>0</v>
      </c>
      <c r="G57">
        <f t="shared" si="3"/>
        <v>0</v>
      </c>
      <c r="I57" s="267" t="s">
        <v>50</v>
      </c>
      <c r="J57" s="267">
        <v>499</v>
      </c>
    </row>
    <row r="58" spans="2:10" x14ac:dyDescent="0.25">
      <c r="B58">
        <f t="shared" si="2"/>
        <v>756</v>
      </c>
      <c r="C58" s="274" t="s">
        <v>51</v>
      </c>
      <c r="D58">
        <v>1213</v>
      </c>
      <c r="E58">
        <v>0</v>
      </c>
      <c r="F58">
        <v>981</v>
      </c>
      <c r="G58">
        <f t="shared" si="3"/>
        <v>2194</v>
      </c>
      <c r="I58" s="267" t="s">
        <v>51</v>
      </c>
      <c r="J58" s="267">
        <v>756</v>
      </c>
    </row>
    <row r="59" spans="2:10" x14ac:dyDescent="0.25">
      <c r="B59">
        <f t="shared" si="2"/>
        <v>757</v>
      </c>
      <c r="C59" s="274" t="s">
        <v>52</v>
      </c>
      <c r="D59">
        <v>1791</v>
      </c>
      <c r="E59">
        <v>628</v>
      </c>
      <c r="F59">
        <v>705</v>
      </c>
      <c r="G59">
        <f t="shared" si="3"/>
        <v>3124</v>
      </c>
      <c r="I59" s="267" t="s">
        <v>52</v>
      </c>
      <c r="J59" s="267">
        <v>757</v>
      </c>
    </row>
    <row r="60" spans="2:10" x14ac:dyDescent="0.25">
      <c r="B60">
        <f t="shared" si="2"/>
        <v>758</v>
      </c>
      <c r="C60" s="274" t="s">
        <v>53</v>
      </c>
      <c r="D60">
        <v>16081</v>
      </c>
      <c r="E60">
        <v>1861</v>
      </c>
      <c r="F60">
        <v>0</v>
      </c>
      <c r="G60">
        <f t="shared" si="3"/>
        <v>17942</v>
      </c>
      <c r="I60" s="267" t="s">
        <v>53</v>
      </c>
      <c r="J60" s="267">
        <v>758</v>
      </c>
    </row>
    <row r="61" spans="2:10" x14ac:dyDescent="0.25">
      <c r="B61">
        <f t="shared" si="2"/>
        <v>501</v>
      </c>
      <c r="C61" s="274" t="s">
        <v>54</v>
      </c>
      <c r="D61">
        <v>1288</v>
      </c>
      <c r="E61">
        <v>356</v>
      </c>
      <c r="F61">
        <v>2551</v>
      </c>
      <c r="G61">
        <f t="shared" si="3"/>
        <v>4195</v>
      </c>
      <c r="I61" s="267" t="s">
        <v>54</v>
      </c>
      <c r="J61" s="267">
        <v>501</v>
      </c>
    </row>
    <row r="62" spans="2:10" x14ac:dyDescent="0.25">
      <c r="B62">
        <f t="shared" si="2"/>
        <v>1876</v>
      </c>
      <c r="C62" s="274" t="s">
        <v>55</v>
      </c>
      <c r="D62">
        <v>2141</v>
      </c>
      <c r="E62">
        <v>0</v>
      </c>
      <c r="F62">
        <v>158</v>
      </c>
      <c r="G62">
        <f t="shared" si="3"/>
        <v>2299</v>
      </c>
      <c r="I62" s="267" t="s">
        <v>55</v>
      </c>
      <c r="J62" s="267">
        <v>1876</v>
      </c>
    </row>
    <row r="63" spans="2:10" x14ac:dyDescent="0.25">
      <c r="B63">
        <f t="shared" si="2"/>
        <v>213</v>
      </c>
      <c r="C63" s="274" t="s">
        <v>56</v>
      </c>
      <c r="D63">
        <v>2190</v>
      </c>
      <c r="E63">
        <v>197</v>
      </c>
      <c r="F63">
        <v>0</v>
      </c>
      <c r="G63">
        <f t="shared" si="3"/>
        <v>2387</v>
      </c>
      <c r="I63" s="267" t="s">
        <v>56</v>
      </c>
      <c r="J63" s="267">
        <v>213</v>
      </c>
    </row>
    <row r="64" spans="2:10" x14ac:dyDescent="0.25">
      <c r="B64">
        <f t="shared" si="2"/>
        <v>899</v>
      </c>
      <c r="C64" s="274" t="s">
        <v>57</v>
      </c>
      <c r="D64">
        <v>1072</v>
      </c>
      <c r="E64">
        <v>0</v>
      </c>
      <c r="F64">
        <v>73</v>
      </c>
      <c r="G64">
        <f t="shared" si="3"/>
        <v>1145</v>
      </c>
      <c r="I64" s="268" t="s">
        <v>57</v>
      </c>
      <c r="J64" s="268">
        <v>899</v>
      </c>
    </row>
    <row r="65" spans="2:12" x14ac:dyDescent="0.25">
      <c r="B65">
        <f t="shared" si="2"/>
        <v>312</v>
      </c>
      <c r="C65" s="274" t="s">
        <v>58</v>
      </c>
      <c r="D65">
        <v>0</v>
      </c>
      <c r="E65">
        <v>0</v>
      </c>
      <c r="F65">
        <v>0</v>
      </c>
      <c r="G65">
        <f t="shared" si="3"/>
        <v>0</v>
      </c>
      <c r="I65" s="268" t="s">
        <v>58</v>
      </c>
      <c r="J65" s="268">
        <v>312</v>
      </c>
    </row>
    <row r="66" spans="2:12" x14ac:dyDescent="0.25">
      <c r="B66">
        <f t="shared" si="2"/>
        <v>313</v>
      </c>
      <c r="C66" s="274" t="s">
        <v>59</v>
      </c>
      <c r="D66">
        <v>713</v>
      </c>
      <c r="E66">
        <v>0</v>
      </c>
      <c r="F66">
        <v>17</v>
      </c>
      <c r="G66">
        <f t="shared" si="3"/>
        <v>730</v>
      </c>
      <c r="I66" s="268" t="s">
        <v>59</v>
      </c>
      <c r="J66" s="268">
        <v>313</v>
      </c>
    </row>
    <row r="67" spans="2:12" x14ac:dyDescent="0.25">
      <c r="B67">
        <f t="shared" si="2"/>
        <v>214</v>
      </c>
      <c r="C67" s="274" t="s">
        <v>60</v>
      </c>
      <c r="D67">
        <v>1222</v>
      </c>
      <c r="E67">
        <v>0</v>
      </c>
      <c r="F67">
        <v>0</v>
      </c>
      <c r="G67">
        <f t="shared" si="3"/>
        <v>1222</v>
      </c>
      <c r="I67" s="268" t="s">
        <v>60</v>
      </c>
      <c r="J67" s="268">
        <v>214</v>
      </c>
    </row>
    <row r="68" spans="2:12" x14ac:dyDescent="0.25">
      <c r="B68" t="e">
        <f t="shared" si="2"/>
        <v>#N/A</v>
      </c>
      <c r="C68" s="274" t="s">
        <v>61</v>
      </c>
      <c r="D68">
        <v>2221</v>
      </c>
      <c r="E68">
        <v>0</v>
      </c>
      <c r="F68">
        <v>666</v>
      </c>
      <c r="G68">
        <f t="shared" si="3"/>
        <v>2887</v>
      </c>
      <c r="I68" s="268" t="s">
        <v>61</v>
      </c>
      <c r="J68" s="268">
        <v>381</v>
      </c>
    </row>
    <row r="69" spans="2:12" x14ac:dyDescent="0.25">
      <c r="B69">
        <f t="shared" si="2"/>
        <v>502</v>
      </c>
      <c r="C69" s="274" t="s">
        <v>62</v>
      </c>
      <c r="D69">
        <v>1643</v>
      </c>
      <c r="E69">
        <v>0</v>
      </c>
      <c r="F69">
        <v>773</v>
      </c>
      <c r="G69">
        <f t="shared" si="3"/>
        <v>2416</v>
      </c>
      <c r="I69" s="268" t="s">
        <v>62</v>
      </c>
      <c r="J69" s="268">
        <v>502</v>
      </c>
    </row>
    <row r="70" spans="2:12" x14ac:dyDescent="0.25">
      <c r="B70">
        <f t="shared" si="2"/>
        <v>383</v>
      </c>
      <c r="C70" s="274" t="s">
        <v>63</v>
      </c>
      <c r="D70">
        <v>1294</v>
      </c>
      <c r="E70">
        <v>134</v>
      </c>
      <c r="F70">
        <v>841</v>
      </c>
      <c r="G70">
        <f t="shared" si="3"/>
        <v>2269</v>
      </c>
      <c r="I70" s="268" t="s">
        <v>63</v>
      </c>
      <c r="J70" s="268">
        <v>383</v>
      </c>
    </row>
    <row r="71" spans="2:12" x14ac:dyDescent="0.25">
      <c r="B71">
        <f t="shared" si="2"/>
        <v>109</v>
      </c>
      <c r="C71" s="274" t="s">
        <v>64</v>
      </c>
      <c r="D71">
        <v>1487</v>
      </c>
      <c r="E71">
        <v>0</v>
      </c>
      <c r="F71">
        <v>246</v>
      </c>
      <c r="G71">
        <f t="shared" si="3"/>
        <v>1733</v>
      </c>
      <c r="I71" s="268" t="s">
        <v>64</v>
      </c>
      <c r="J71" s="268">
        <v>109</v>
      </c>
    </row>
    <row r="72" spans="2:12" x14ac:dyDescent="0.25">
      <c r="B72">
        <f t="shared" si="2"/>
        <v>1706</v>
      </c>
      <c r="C72" s="274" t="s">
        <v>65</v>
      </c>
      <c r="D72">
        <v>1091</v>
      </c>
      <c r="E72">
        <v>0</v>
      </c>
      <c r="F72">
        <v>122</v>
      </c>
      <c r="G72">
        <f t="shared" si="3"/>
        <v>1213</v>
      </c>
      <c r="I72" s="268" t="s">
        <v>65</v>
      </c>
      <c r="J72" s="268">
        <v>1706</v>
      </c>
    </row>
    <row r="73" spans="2:12" x14ac:dyDescent="0.25">
      <c r="B73" t="e">
        <f t="shared" si="2"/>
        <v>#N/A</v>
      </c>
      <c r="C73" s="274" t="s">
        <v>66</v>
      </c>
      <c r="D73">
        <v>336</v>
      </c>
      <c r="E73">
        <v>0</v>
      </c>
      <c r="F73">
        <v>0</v>
      </c>
      <c r="G73">
        <f t="shared" si="3"/>
        <v>336</v>
      </c>
      <c r="I73" s="268" t="s">
        <v>66</v>
      </c>
      <c r="J73" s="268">
        <v>611</v>
      </c>
    </row>
    <row r="74" spans="2:12" x14ac:dyDescent="0.25">
      <c r="B74">
        <f t="shared" si="2"/>
        <v>1684</v>
      </c>
      <c r="C74" s="274" t="s">
        <v>67</v>
      </c>
      <c r="D74">
        <v>1236</v>
      </c>
      <c r="E74">
        <v>114</v>
      </c>
      <c r="F74">
        <v>607</v>
      </c>
      <c r="G74">
        <f t="shared" si="3"/>
        <v>1957</v>
      </c>
      <c r="I74" s="268" t="s">
        <v>67</v>
      </c>
      <c r="J74" s="268">
        <v>1684</v>
      </c>
    </row>
    <row r="75" spans="2:12" x14ac:dyDescent="0.25">
      <c r="B75">
        <f t="shared" si="2"/>
        <v>216</v>
      </c>
      <c r="C75" s="274" t="s">
        <v>68</v>
      </c>
      <c r="D75">
        <v>1932</v>
      </c>
      <c r="E75">
        <v>105</v>
      </c>
      <c r="F75">
        <v>1950</v>
      </c>
      <c r="G75">
        <f t="shared" si="3"/>
        <v>3987</v>
      </c>
      <c r="I75" s="268" t="s">
        <v>68</v>
      </c>
      <c r="J75" s="268">
        <v>216</v>
      </c>
    </row>
    <row r="76" spans="2:12" x14ac:dyDescent="0.25">
      <c r="B76">
        <f t="shared" si="2"/>
        <v>148</v>
      </c>
      <c r="C76" s="274" t="s">
        <v>69</v>
      </c>
      <c r="D76">
        <v>1135</v>
      </c>
      <c r="E76">
        <v>0</v>
      </c>
      <c r="F76">
        <v>7</v>
      </c>
      <c r="G76">
        <f t="shared" si="3"/>
        <v>1142</v>
      </c>
      <c r="I76" s="268" t="s">
        <v>69</v>
      </c>
      <c r="J76" s="268">
        <v>148</v>
      </c>
    </row>
    <row r="77" spans="2:12" x14ac:dyDescent="0.25">
      <c r="B77">
        <f t="shared" si="2"/>
        <v>1891</v>
      </c>
      <c r="C77" s="274" t="s">
        <v>402</v>
      </c>
      <c r="D77">
        <v>978</v>
      </c>
      <c r="E77">
        <v>506</v>
      </c>
      <c r="F77">
        <v>156</v>
      </c>
      <c r="G77">
        <f t="shared" si="3"/>
        <v>1640</v>
      </c>
      <c r="I77" s="268" t="s">
        <v>402</v>
      </c>
      <c r="J77" s="268">
        <v>1891</v>
      </c>
    </row>
    <row r="78" spans="2:12" x14ac:dyDescent="0.25">
      <c r="B78">
        <f t="shared" si="2"/>
        <v>503</v>
      </c>
      <c r="C78" s="274" t="s">
        <v>74</v>
      </c>
      <c r="D78">
        <v>2616</v>
      </c>
      <c r="E78">
        <v>352</v>
      </c>
      <c r="F78">
        <v>1325</v>
      </c>
      <c r="G78">
        <f t="shared" si="3"/>
        <v>4293</v>
      </c>
      <c r="I78" s="268" t="s">
        <v>74</v>
      </c>
      <c r="J78" s="268">
        <v>503</v>
      </c>
      <c r="K78" s="268" t="s">
        <v>70</v>
      </c>
      <c r="L78" s="268">
        <v>310</v>
      </c>
    </row>
    <row r="79" spans="2:12" x14ac:dyDescent="0.25">
      <c r="B79">
        <f t="shared" si="2"/>
        <v>10</v>
      </c>
      <c r="C79" s="274" t="s">
        <v>75</v>
      </c>
      <c r="D79">
        <v>1677</v>
      </c>
      <c r="E79">
        <v>0</v>
      </c>
      <c r="F79">
        <v>729</v>
      </c>
      <c r="G79">
        <f t="shared" si="3"/>
        <v>2406</v>
      </c>
      <c r="I79" s="268" t="s">
        <v>75</v>
      </c>
      <c r="J79" s="268">
        <v>10</v>
      </c>
      <c r="K79" s="268" t="s">
        <v>614</v>
      </c>
      <c r="L79" s="268">
        <v>1921</v>
      </c>
    </row>
    <row r="80" spans="2:12" x14ac:dyDescent="0.25">
      <c r="B80">
        <f t="shared" si="2"/>
        <v>762</v>
      </c>
      <c r="C80" s="274" t="s">
        <v>77</v>
      </c>
      <c r="D80">
        <v>1640</v>
      </c>
      <c r="E80">
        <v>209</v>
      </c>
      <c r="F80">
        <v>1083</v>
      </c>
      <c r="G80">
        <f t="shared" si="3"/>
        <v>2932</v>
      </c>
      <c r="I80" s="268" t="s">
        <v>77</v>
      </c>
      <c r="J80" s="268">
        <v>762</v>
      </c>
      <c r="K80" s="268" t="s">
        <v>71</v>
      </c>
      <c r="L80" s="268">
        <v>1663</v>
      </c>
    </row>
    <row r="81" spans="2:12" x14ac:dyDescent="0.25">
      <c r="B81">
        <f t="shared" si="2"/>
        <v>150</v>
      </c>
      <c r="C81" s="274" t="s">
        <v>78</v>
      </c>
      <c r="D81">
        <v>5559</v>
      </c>
      <c r="E81">
        <v>1300</v>
      </c>
      <c r="F81">
        <v>1565</v>
      </c>
      <c r="G81">
        <f t="shared" si="3"/>
        <v>8424</v>
      </c>
      <c r="I81" s="268" t="s">
        <v>78</v>
      </c>
      <c r="J81" s="268">
        <v>150</v>
      </c>
      <c r="K81" s="268" t="s">
        <v>72</v>
      </c>
      <c r="L81" s="268">
        <v>736</v>
      </c>
    </row>
    <row r="82" spans="2:12" x14ac:dyDescent="0.25">
      <c r="B82">
        <f t="shared" si="2"/>
        <v>384</v>
      </c>
      <c r="C82" s="274" t="s">
        <v>79</v>
      </c>
      <c r="D82">
        <v>1412</v>
      </c>
      <c r="E82">
        <v>0</v>
      </c>
      <c r="F82">
        <v>0</v>
      </c>
      <c r="G82">
        <f t="shared" si="3"/>
        <v>1412</v>
      </c>
      <c r="I82" s="268" t="s">
        <v>79</v>
      </c>
      <c r="J82" s="268">
        <v>384</v>
      </c>
      <c r="K82" s="268" t="s">
        <v>73</v>
      </c>
      <c r="L82" s="268">
        <v>1690</v>
      </c>
    </row>
    <row r="83" spans="2:12" x14ac:dyDescent="0.25">
      <c r="B83">
        <f t="shared" si="2"/>
        <v>1774</v>
      </c>
      <c r="C83" s="274" t="s">
        <v>80</v>
      </c>
      <c r="D83">
        <v>980</v>
      </c>
      <c r="E83">
        <v>0</v>
      </c>
      <c r="F83">
        <v>191</v>
      </c>
      <c r="G83">
        <f t="shared" si="3"/>
        <v>1171</v>
      </c>
      <c r="I83" s="268" t="s">
        <v>80</v>
      </c>
      <c r="J83" s="268">
        <v>1774</v>
      </c>
    </row>
    <row r="84" spans="2:12" x14ac:dyDescent="0.25">
      <c r="B84" t="e">
        <f t="shared" si="2"/>
        <v>#N/A</v>
      </c>
      <c r="C84" s="274" t="s">
        <v>81</v>
      </c>
      <c r="D84">
        <v>0</v>
      </c>
      <c r="E84">
        <v>0</v>
      </c>
      <c r="F84">
        <v>0</v>
      </c>
      <c r="G84">
        <f t="shared" si="3"/>
        <v>0</v>
      </c>
      <c r="I84" s="268" t="s">
        <v>81</v>
      </c>
      <c r="J84" s="268">
        <v>504</v>
      </c>
    </row>
    <row r="85" spans="2:12" x14ac:dyDescent="0.25">
      <c r="B85">
        <f t="shared" si="2"/>
        <v>221</v>
      </c>
      <c r="C85" s="274" t="s">
        <v>82</v>
      </c>
      <c r="D85">
        <v>213</v>
      </c>
      <c r="E85">
        <v>0</v>
      </c>
      <c r="F85">
        <v>0</v>
      </c>
      <c r="G85">
        <f t="shared" si="3"/>
        <v>213</v>
      </c>
      <c r="I85" s="268" t="s">
        <v>82</v>
      </c>
      <c r="J85" s="268">
        <v>221</v>
      </c>
    </row>
    <row r="86" spans="2:12" x14ac:dyDescent="0.25">
      <c r="B86">
        <f t="shared" si="2"/>
        <v>222</v>
      </c>
      <c r="C86" s="274" t="s">
        <v>83</v>
      </c>
      <c r="D86">
        <v>2324</v>
      </c>
      <c r="E86">
        <v>1223</v>
      </c>
      <c r="F86">
        <v>1364</v>
      </c>
      <c r="G86">
        <f t="shared" si="3"/>
        <v>4911</v>
      </c>
      <c r="I86" s="268" t="s">
        <v>83</v>
      </c>
      <c r="J86" s="268">
        <v>222</v>
      </c>
    </row>
    <row r="87" spans="2:12" x14ac:dyDescent="0.25">
      <c r="B87">
        <f t="shared" si="2"/>
        <v>766</v>
      </c>
      <c r="C87" s="274" t="s">
        <v>84</v>
      </c>
      <c r="D87">
        <v>780</v>
      </c>
      <c r="E87">
        <v>0</v>
      </c>
      <c r="F87">
        <v>407</v>
      </c>
      <c r="G87">
        <f t="shared" si="3"/>
        <v>1187</v>
      </c>
      <c r="I87" s="268" t="s">
        <v>84</v>
      </c>
      <c r="J87" s="268">
        <v>766</v>
      </c>
    </row>
    <row r="88" spans="2:12" x14ac:dyDescent="0.25">
      <c r="B88" t="e">
        <f t="shared" si="2"/>
        <v>#N/A</v>
      </c>
      <c r="C88" s="274" t="s">
        <v>85</v>
      </c>
      <c r="D88">
        <v>1223</v>
      </c>
      <c r="E88">
        <v>670</v>
      </c>
      <c r="F88">
        <v>734</v>
      </c>
      <c r="G88">
        <f t="shared" si="3"/>
        <v>2627</v>
      </c>
      <c r="I88" s="268" t="s">
        <v>85</v>
      </c>
      <c r="J88" s="268">
        <v>58</v>
      </c>
    </row>
    <row r="89" spans="2:12" x14ac:dyDescent="0.25">
      <c r="B89">
        <f t="shared" si="2"/>
        <v>505</v>
      </c>
      <c r="C89" s="274" t="s">
        <v>86</v>
      </c>
      <c r="D89">
        <v>8192</v>
      </c>
      <c r="E89">
        <v>1720</v>
      </c>
      <c r="F89">
        <v>3282</v>
      </c>
      <c r="G89">
        <f t="shared" si="3"/>
        <v>13194</v>
      </c>
      <c r="I89" s="268" t="s">
        <v>86</v>
      </c>
      <c r="J89" s="268">
        <v>505</v>
      </c>
    </row>
    <row r="90" spans="2:12" x14ac:dyDescent="0.25">
      <c r="B90">
        <f t="shared" si="2"/>
        <v>498</v>
      </c>
      <c r="C90" s="274" t="s">
        <v>87</v>
      </c>
      <c r="D90">
        <v>493</v>
      </c>
      <c r="E90">
        <v>0</v>
      </c>
      <c r="F90">
        <v>0</v>
      </c>
      <c r="G90">
        <f t="shared" si="3"/>
        <v>493</v>
      </c>
      <c r="I90" s="268" t="s">
        <v>87</v>
      </c>
      <c r="J90" s="268">
        <v>498</v>
      </c>
    </row>
    <row r="91" spans="2:12" x14ac:dyDescent="0.25">
      <c r="B91">
        <f t="shared" si="2"/>
        <v>1719</v>
      </c>
      <c r="C91" s="274" t="s">
        <v>88</v>
      </c>
      <c r="D91">
        <v>1483</v>
      </c>
      <c r="E91">
        <v>0</v>
      </c>
      <c r="F91">
        <v>159</v>
      </c>
      <c r="G91">
        <f t="shared" si="3"/>
        <v>1642</v>
      </c>
      <c r="I91" s="268" t="s">
        <v>88</v>
      </c>
      <c r="J91" s="268">
        <v>1719</v>
      </c>
    </row>
    <row r="92" spans="2:12" x14ac:dyDescent="0.25">
      <c r="B92">
        <f t="shared" si="2"/>
        <v>303</v>
      </c>
      <c r="C92" s="274" t="s">
        <v>89</v>
      </c>
      <c r="D92">
        <v>2277</v>
      </c>
      <c r="E92">
        <v>93</v>
      </c>
      <c r="F92">
        <v>1527</v>
      </c>
      <c r="G92">
        <f t="shared" si="3"/>
        <v>3897</v>
      </c>
      <c r="I92" s="268" t="s">
        <v>89</v>
      </c>
      <c r="J92" s="268">
        <v>303</v>
      </c>
    </row>
    <row r="93" spans="2:12" x14ac:dyDescent="0.25">
      <c r="B93">
        <f t="shared" si="2"/>
        <v>225</v>
      </c>
      <c r="C93" s="274" t="s">
        <v>90</v>
      </c>
      <c r="D93">
        <v>954</v>
      </c>
      <c r="E93">
        <v>301</v>
      </c>
      <c r="F93">
        <v>420</v>
      </c>
      <c r="G93">
        <f t="shared" si="3"/>
        <v>1675</v>
      </c>
      <c r="I93" s="268" t="s">
        <v>90</v>
      </c>
      <c r="J93" s="268">
        <v>225</v>
      </c>
    </row>
    <row r="94" spans="2:12" x14ac:dyDescent="0.25">
      <c r="B94">
        <f t="shared" si="2"/>
        <v>226</v>
      </c>
      <c r="C94" s="274" t="s">
        <v>91</v>
      </c>
      <c r="D94">
        <v>896</v>
      </c>
      <c r="E94">
        <v>0</v>
      </c>
      <c r="F94">
        <v>920</v>
      </c>
      <c r="G94">
        <f t="shared" si="3"/>
        <v>1816</v>
      </c>
      <c r="I94" s="268" t="s">
        <v>91</v>
      </c>
      <c r="J94" s="268">
        <v>226</v>
      </c>
    </row>
    <row r="95" spans="2:12" x14ac:dyDescent="0.25">
      <c r="B95">
        <f t="shared" si="2"/>
        <v>1711</v>
      </c>
      <c r="C95" s="274" t="s">
        <v>92</v>
      </c>
      <c r="D95">
        <v>504</v>
      </c>
      <c r="E95">
        <v>57</v>
      </c>
      <c r="F95">
        <v>461</v>
      </c>
      <c r="G95">
        <f t="shared" si="3"/>
        <v>1022</v>
      </c>
      <c r="I95" s="268" t="s">
        <v>92</v>
      </c>
      <c r="J95" s="268">
        <v>1711</v>
      </c>
    </row>
    <row r="96" spans="2:12" x14ac:dyDescent="0.25">
      <c r="B96">
        <f t="shared" si="2"/>
        <v>385</v>
      </c>
      <c r="C96" s="274" t="s">
        <v>93</v>
      </c>
      <c r="D96">
        <v>1289</v>
      </c>
      <c r="E96">
        <v>80</v>
      </c>
      <c r="F96">
        <v>1034</v>
      </c>
      <c r="G96">
        <f t="shared" si="3"/>
        <v>2403</v>
      </c>
      <c r="I96" s="268" t="s">
        <v>93</v>
      </c>
      <c r="J96" s="268">
        <v>385</v>
      </c>
    </row>
    <row r="97" spans="2:10" x14ac:dyDescent="0.25">
      <c r="B97">
        <f t="shared" si="2"/>
        <v>228</v>
      </c>
      <c r="C97" s="274" t="s">
        <v>94</v>
      </c>
      <c r="D97">
        <v>5471</v>
      </c>
      <c r="E97">
        <v>1146</v>
      </c>
      <c r="F97">
        <v>2648</v>
      </c>
      <c r="G97">
        <f t="shared" si="3"/>
        <v>9265</v>
      </c>
      <c r="I97" s="268" t="s">
        <v>94</v>
      </c>
      <c r="J97" s="268">
        <v>228</v>
      </c>
    </row>
    <row r="98" spans="2:10" x14ac:dyDescent="0.25">
      <c r="B98">
        <f t="shared" si="2"/>
        <v>317</v>
      </c>
      <c r="C98" s="274" t="s">
        <v>95</v>
      </c>
      <c r="D98">
        <v>503</v>
      </c>
      <c r="E98">
        <v>0</v>
      </c>
      <c r="F98">
        <v>0</v>
      </c>
      <c r="G98">
        <f t="shared" si="3"/>
        <v>503</v>
      </c>
      <c r="I98" s="268" t="s">
        <v>95</v>
      </c>
      <c r="J98" s="268">
        <v>317</v>
      </c>
    </row>
    <row r="99" spans="2:10" x14ac:dyDescent="0.25">
      <c r="B99" t="e">
        <f t="shared" si="2"/>
        <v>#N/A</v>
      </c>
      <c r="C99" s="274" t="s">
        <v>96</v>
      </c>
      <c r="D99">
        <v>715</v>
      </c>
      <c r="E99">
        <v>0</v>
      </c>
      <c r="F99">
        <v>635</v>
      </c>
      <c r="G99">
        <f t="shared" si="3"/>
        <v>1350</v>
      </c>
      <c r="I99" s="268" t="s">
        <v>96</v>
      </c>
      <c r="J99" s="268">
        <v>1651</v>
      </c>
    </row>
    <row r="100" spans="2:10" x14ac:dyDescent="0.25">
      <c r="B100">
        <f t="shared" si="2"/>
        <v>770</v>
      </c>
      <c r="C100" s="274" t="s">
        <v>97</v>
      </c>
      <c r="D100">
        <v>615</v>
      </c>
      <c r="E100">
        <v>116</v>
      </c>
      <c r="F100">
        <v>363</v>
      </c>
      <c r="G100">
        <f t="shared" si="3"/>
        <v>1094</v>
      </c>
      <c r="I100" s="268" t="s">
        <v>97</v>
      </c>
      <c r="J100" s="268">
        <v>770</v>
      </c>
    </row>
    <row r="101" spans="2:10" x14ac:dyDescent="0.25">
      <c r="B101">
        <f t="shared" si="2"/>
        <v>1903</v>
      </c>
      <c r="C101" s="274" t="s">
        <v>532</v>
      </c>
      <c r="D101">
        <v>1143</v>
      </c>
      <c r="E101">
        <v>243</v>
      </c>
      <c r="F101">
        <v>193</v>
      </c>
      <c r="G101">
        <f t="shared" si="3"/>
        <v>1579</v>
      </c>
      <c r="I101" s="268" t="s">
        <v>532</v>
      </c>
      <c r="J101" s="268">
        <v>1903</v>
      </c>
    </row>
    <row r="102" spans="2:10" x14ac:dyDescent="0.25">
      <c r="B102">
        <f t="shared" si="2"/>
        <v>772</v>
      </c>
      <c r="C102" s="274" t="s">
        <v>98</v>
      </c>
      <c r="D102">
        <v>11781</v>
      </c>
      <c r="E102">
        <v>3882</v>
      </c>
      <c r="F102">
        <v>6680</v>
      </c>
      <c r="G102">
        <f t="shared" si="3"/>
        <v>22343</v>
      </c>
      <c r="I102" s="268" t="s">
        <v>98</v>
      </c>
      <c r="J102" s="268">
        <v>772</v>
      </c>
    </row>
    <row r="103" spans="2:10" x14ac:dyDescent="0.25">
      <c r="B103">
        <f t="shared" si="2"/>
        <v>230</v>
      </c>
      <c r="C103" s="274" t="s">
        <v>99</v>
      </c>
      <c r="D103">
        <v>1199</v>
      </c>
      <c r="E103">
        <v>0</v>
      </c>
      <c r="F103">
        <v>1095</v>
      </c>
      <c r="G103">
        <f t="shared" si="3"/>
        <v>2294</v>
      </c>
      <c r="I103" s="268" t="s">
        <v>99</v>
      </c>
      <c r="J103" s="268">
        <v>230</v>
      </c>
    </row>
    <row r="104" spans="2:10" x14ac:dyDescent="0.25">
      <c r="B104">
        <f t="shared" si="2"/>
        <v>114</v>
      </c>
      <c r="C104" s="274" t="s">
        <v>100</v>
      </c>
      <c r="D104">
        <v>5728</v>
      </c>
      <c r="E104">
        <v>1506</v>
      </c>
      <c r="F104">
        <v>3189</v>
      </c>
      <c r="G104">
        <f t="shared" si="3"/>
        <v>10423</v>
      </c>
      <c r="I104" s="268" t="s">
        <v>100</v>
      </c>
      <c r="J104" s="268">
        <v>114</v>
      </c>
    </row>
    <row r="105" spans="2:10" x14ac:dyDescent="0.25">
      <c r="B105">
        <f t="shared" si="2"/>
        <v>388</v>
      </c>
      <c r="C105" s="274" t="s">
        <v>101</v>
      </c>
      <c r="D105">
        <v>663</v>
      </c>
      <c r="E105">
        <v>0</v>
      </c>
      <c r="F105">
        <v>230</v>
      </c>
      <c r="G105">
        <f t="shared" si="3"/>
        <v>893</v>
      </c>
      <c r="I105" s="268" t="s">
        <v>101</v>
      </c>
      <c r="J105" s="268">
        <v>388</v>
      </c>
    </row>
    <row r="106" spans="2:10" x14ac:dyDescent="0.25">
      <c r="B106">
        <f t="shared" si="2"/>
        <v>153</v>
      </c>
      <c r="C106" s="274" t="s">
        <v>102</v>
      </c>
      <c r="D106">
        <v>6907</v>
      </c>
      <c r="E106">
        <v>2968</v>
      </c>
      <c r="F106">
        <v>1707</v>
      </c>
      <c r="G106">
        <f t="shared" si="3"/>
        <v>11582</v>
      </c>
      <c r="I106" s="268" t="s">
        <v>102</v>
      </c>
      <c r="J106" s="268">
        <v>153</v>
      </c>
    </row>
    <row r="107" spans="2:10" x14ac:dyDescent="0.25">
      <c r="B107">
        <f t="shared" si="2"/>
        <v>232</v>
      </c>
      <c r="C107" s="274" t="s">
        <v>103</v>
      </c>
      <c r="D107">
        <v>1674</v>
      </c>
      <c r="E107">
        <v>60</v>
      </c>
      <c r="F107">
        <v>40</v>
      </c>
      <c r="G107">
        <f t="shared" si="3"/>
        <v>1774</v>
      </c>
      <c r="I107" s="268" t="s">
        <v>103</v>
      </c>
      <c r="J107" s="268">
        <v>232</v>
      </c>
    </row>
    <row r="108" spans="2:10" x14ac:dyDescent="0.25">
      <c r="B108">
        <f t="shared" si="2"/>
        <v>233</v>
      </c>
      <c r="C108" s="274" t="s">
        <v>104</v>
      </c>
      <c r="D108">
        <v>479</v>
      </c>
      <c r="E108">
        <v>327</v>
      </c>
      <c r="F108">
        <v>295</v>
      </c>
      <c r="G108">
        <f t="shared" si="3"/>
        <v>1101</v>
      </c>
      <c r="I108" s="268" t="s">
        <v>104</v>
      </c>
      <c r="J108" s="268">
        <v>233</v>
      </c>
    </row>
    <row r="109" spans="2:10" x14ac:dyDescent="0.25">
      <c r="B109">
        <f t="shared" si="2"/>
        <v>777</v>
      </c>
      <c r="C109" s="274" t="s">
        <v>105</v>
      </c>
      <c r="D109">
        <v>2638</v>
      </c>
      <c r="E109">
        <v>110</v>
      </c>
      <c r="F109">
        <v>1452</v>
      </c>
      <c r="G109">
        <f t="shared" si="3"/>
        <v>4200</v>
      </c>
      <c r="I109" s="268" t="s">
        <v>105</v>
      </c>
      <c r="J109" s="268">
        <v>777</v>
      </c>
    </row>
    <row r="110" spans="2:10" x14ac:dyDescent="0.25">
      <c r="B110" t="e">
        <f t="shared" si="2"/>
        <v>#N/A</v>
      </c>
      <c r="C110" s="274" t="s">
        <v>106</v>
      </c>
      <c r="D110">
        <v>564</v>
      </c>
      <c r="E110">
        <v>0</v>
      </c>
      <c r="F110">
        <v>9</v>
      </c>
      <c r="G110">
        <f t="shared" si="3"/>
        <v>573</v>
      </c>
      <c r="I110" s="268" t="s">
        <v>106</v>
      </c>
      <c r="J110" s="268">
        <v>1722</v>
      </c>
    </row>
    <row r="111" spans="2:10" x14ac:dyDescent="0.25">
      <c r="B111" t="e">
        <f t="shared" si="2"/>
        <v>#N/A</v>
      </c>
      <c r="C111" s="274" t="s">
        <v>107</v>
      </c>
      <c r="D111">
        <v>1522</v>
      </c>
      <c r="E111">
        <v>266</v>
      </c>
      <c r="F111">
        <v>666</v>
      </c>
      <c r="G111">
        <f t="shared" si="3"/>
        <v>2454</v>
      </c>
      <c r="I111" s="268" t="s">
        <v>107</v>
      </c>
      <c r="J111" s="268">
        <v>70</v>
      </c>
    </row>
    <row r="112" spans="2:10" x14ac:dyDescent="0.25">
      <c r="B112" t="e">
        <f t="shared" ref="B112:B167" si="4">VLOOKUP(C112,gemeentenaam,2,FALSE)</f>
        <v>#N/A</v>
      </c>
      <c r="C112" s="274" t="s">
        <v>614</v>
      </c>
      <c r="D112">
        <v>0</v>
      </c>
      <c r="E112">
        <v>0</v>
      </c>
      <c r="F112">
        <v>0</v>
      </c>
      <c r="G112">
        <f t="shared" si="3"/>
        <v>0</v>
      </c>
      <c r="I112" s="268" t="s">
        <v>108</v>
      </c>
      <c r="J112" s="268">
        <v>653</v>
      </c>
    </row>
    <row r="113" spans="2:10" x14ac:dyDescent="0.25">
      <c r="B113">
        <f t="shared" si="4"/>
        <v>779</v>
      </c>
      <c r="C113" s="274" t="s">
        <v>109</v>
      </c>
      <c r="D113">
        <v>718</v>
      </c>
      <c r="E113">
        <v>0</v>
      </c>
      <c r="F113">
        <v>873</v>
      </c>
      <c r="G113">
        <f t="shared" ref="G113:G168" si="5">SUM(D113:F113)</f>
        <v>1591</v>
      </c>
      <c r="I113" s="268" t="s">
        <v>109</v>
      </c>
      <c r="J113" s="268">
        <v>779</v>
      </c>
    </row>
    <row r="114" spans="2:10" x14ac:dyDescent="0.25">
      <c r="B114" t="e">
        <f t="shared" si="4"/>
        <v>#N/A</v>
      </c>
      <c r="C114" s="274" t="s">
        <v>110</v>
      </c>
      <c r="D114">
        <v>1122</v>
      </c>
      <c r="E114">
        <v>0</v>
      </c>
      <c r="F114">
        <v>350</v>
      </c>
      <c r="G114">
        <f t="shared" si="5"/>
        <v>1472</v>
      </c>
      <c r="I114" s="268" t="s">
        <v>110</v>
      </c>
      <c r="J114" s="268">
        <v>236</v>
      </c>
    </row>
    <row r="115" spans="2:10" x14ac:dyDescent="0.25">
      <c r="B115">
        <f t="shared" si="4"/>
        <v>1771</v>
      </c>
      <c r="C115" s="274" t="s">
        <v>111</v>
      </c>
      <c r="D115">
        <v>1480</v>
      </c>
      <c r="E115">
        <v>59</v>
      </c>
      <c r="F115">
        <v>423</v>
      </c>
      <c r="G115">
        <f t="shared" si="5"/>
        <v>1962</v>
      </c>
      <c r="I115" s="268" t="s">
        <v>111</v>
      </c>
      <c r="J115" s="268">
        <v>1771</v>
      </c>
    </row>
    <row r="116" spans="2:10" x14ac:dyDescent="0.25">
      <c r="B116">
        <f t="shared" si="4"/>
        <v>1652</v>
      </c>
      <c r="C116" s="274" t="s">
        <v>112</v>
      </c>
      <c r="D116">
        <v>2773</v>
      </c>
      <c r="E116">
        <v>139</v>
      </c>
      <c r="F116">
        <v>827</v>
      </c>
      <c r="G116">
        <f t="shared" si="5"/>
        <v>3739</v>
      </c>
      <c r="I116" s="268" t="s">
        <v>112</v>
      </c>
      <c r="J116" s="268">
        <v>1652</v>
      </c>
    </row>
    <row r="117" spans="2:10" x14ac:dyDescent="0.25">
      <c r="B117">
        <f t="shared" si="4"/>
        <v>907</v>
      </c>
      <c r="C117" s="274" t="s">
        <v>113</v>
      </c>
      <c r="D117">
        <v>699</v>
      </c>
      <c r="E117">
        <v>422</v>
      </c>
      <c r="F117">
        <v>183</v>
      </c>
      <c r="G117">
        <f t="shared" si="5"/>
        <v>1304</v>
      </c>
      <c r="I117" s="268" t="s">
        <v>113</v>
      </c>
      <c r="J117" s="268">
        <v>907</v>
      </c>
    </row>
    <row r="118" spans="2:10" x14ac:dyDescent="0.25">
      <c r="B118" t="e">
        <f t="shared" si="4"/>
        <v>#N/A</v>
      </c>
      <c r="C118" s="274" t="s">
        <v>114</v>
      </c>
      <c r="D118">
        <v>1102</v>
      </c>
      <c r="E118">
        <v>0</v>
      </c>
      <c r="F118">
        <v>0</v>
      </c>
      <c r="G118">
        <f t="shared" si="5"/>
        <v>1102</v>
      </c>
      <c r="I118" s="268" t="s">
        <v>114</v>
      </c>
      <c r="J118" s="268">
        <v>689</v>
      </c>
    </row>
    <row r="119" spans="2:10" x14ac:dyDescent="0.25">
      <c r="B119">
        <f t="shared" si="4"/>
        <v>784</v>
      </c>
      <c r="C119" s="274" t="s">
        <v>115</v>
      </c>
      <c r="D119">
        <v>1276</v>
      </c>
      <c r="E119">
        <v>0</v>
      </c>
      <c r="F119">
        <v>0</v>
      </c>
      <c r="G119">
        <f t="shared" si="5"/>
        <v>1276</v>
      </c>
      <c r="I119" s="268" t="s">
        <v>115</v>
      </c>
      <c r="J119" s="268">
        <v>784</v>
      </c>
    </row>
    <row r="120" spans="2:10" x14ac:dyDescent="0.25">
      <c r="B120" t="e">
        <f t="shared" si="4"/>
        <v>#N/A</v>
      </c>
      <c r="C120" s="274" t="s">
        <v>116</v>
      </c>
      <c r="D120">
        <v>0</v>
      </c>
      <c r="E120">
        <v>0</v>
      </c>
      <c r="F120">
        <v>0</v>
      </c>
      <c r="G120">
        <f t="shared" si="5"/>
        <v>0</v>
      </c>
      <c r="I120" s="268" t="s">
        <v>116</v>
      </c>
      <c r="J120" s="268">
        <v>511</v>
      </c>
    </row>
    <row r="121" spans="2:10" x14ac:dyDescent="0.25">
      <c r="B121">
        <f t="shared" si="4"/>
        <v>664</v>
      </c>
      <c r="C121" s="274" t="s">
        <v>117</v>
      </c>
      <c r="D121">
        <v>1217</v>
      </c>
      <c r="E121">
        <v>1342</v>
      </c>
      <c r="F121">
        <v>1886</v>
      </c>
      <c r="G121">
        <f t="shared" si="5"/>
        <v>4445</v>
      </c>
      <c r="I121" s="268" t="s">
        <v>117</v>
      </c>
      <c r="J121" s="268">
        <v>664</v>
      </c>
    </row>
    <row r="122" spans="2:10" x14ac:dyDescent="0.25">
      <c r="B122">
        <f t="shared" si="4"/>
        <v>785</v>
      </c>
      <c r="C122" s="274" t="s">
        <v>118</v>
      </c>
      <c r="D122">
        <v>553</v>
      </c>
      <c r="E122">
        <v>435</v>
      </c>
      <c r="F122">
        <v>131</v>
      </c>
      <c r="G122">
        <f t="shared" si="5"/>
        <v>1119</v>
      </c>
      <c r="I122" s="268" t="s">
        <v>118</v>
      </c>
      <c r="J122" s="268">
        <v>785</v>
      </c>
    </row>
    <row r="123" spans="2:10" x14ac:dyDescent="0.25">
      <c r="B123">
        <f t="shared" si="4"/>
        <v>512</v>
      </c>
      <c r="C123" s="274" t="s">
        <v>119</v>
      </c>
      <c r="D123">
        <v>1640</v>
      </c>
      <c r="E123">
        <v>442</v>
      </c>
      <c r="F123">
        <v>1958</v>
      </c>
      <c r="G123">
        <f t="shared" si="5"/>
        <v>4040</v>
      </c>
      <c r="I123" s="268" t="s">
        <v>119</v>
      </c>
      <c r="J123" s="268">
        <v>512</v>
      </c>
    </row>
    <row r="124" spans="2:10" x14ac:dyDescent="0.25">
      <c r="B124">
        <f t="shared" si="4"/>
        <v>513</v>
      </c>
      <c r="C124" s="274" t="s">
        <v>120</v>
      </c>
      <c r="D124">
        <v>2643</v>
      </c>
      <c r="E124">
        <v>1294</v>
      </c>
      <c r="F124">
        <v>1709</v>
      </c>
      <c r="G124">
        <f t="shared" si="5"/>
        <v>5646</v>
      </c>
      <c r="I124" s="268" t="s">
        <v>120</v>
      </c>
      <c r="J124" s="268">
        <v>513</v>
      </c>
    </row>
    <row r="125" spans="2:10" x14ac:dyDescent="0.25">
      <c r="B125" t="e">
        <f t="shared" si="4"/>
        <v>#N/A</v>
      </c>
      <c r="C125" s="274" t="s">
        <v>121</v>
      </c>
      <c r="D125">
        <v>0</v>
      </c>
      <c r="E125">
        <v>0</v>
      </c>
      <c r="F125">
        <v>0</v>
      </c>
      <c r="G125">
        <f t="shared" si="5"/>
        <v>0</v>
      </c>
      <c r="I125" s="268" t="s">
        <v>121</v>
      </c>
      <c r="J125" s="268">
        <v>693</v>
      </c>
    </row>
    <row r="126" spans="2:10" x14ac:dyDescent="0.25">
      <c r="B126" t="e">
        <f t="shared" si="4"/>
        <v>#N/A</v>
      </c>
      <c r="C126" s="274" t="s">
        <v>122</v>
      </c>
      <c r="D126">
        <v>140</v>
      </c>
      <c r="E126">
        <v>0</v>
      </c>
      <c r="F126">
        <v>0</v>
      </c>
      <c r="G126">
        <f t="shared" si="5"/>
        <v>140</v>
      </c>
      <c r="I126" s="268" t="s">
        <v>122</v>
      </c>
      <c r="J126" s="268">
        <v>365</v>
      </c>
    </row>
    <row r="127" spans="2:10" x14ac:dyDescent="0.25">
      <c r="B127">
        <f t="shared" si="4"/>
        <v>786</v>
      </c>
      <c r="C127" s="274" t="s">
        <v>123</v>
      </c>
      <c r="D127">
        <v>469</v>
      </c>
      <c r="E127">
        <v>73</v>
      </c>
      <c r="F127">
        <v>64</v>
      </c>
      <c r="G127">
        <f t="shared" si="5"/>
        <v>606</v>
      </c>
      <c r="I127" s="268" t="s">
        <v>123</v>
      </c>
      <c r="J127" s="268">
        <v>786</v>
      </c>
    </row>
    <row r="128" spans="2:10" x14ac:dyDescent="0.25">
      <c r="B128" t="e">
        <f t="shared" si="4"/>
        <v>#N/A</v>
      </c>
      <c r="C128" s="272" t="s">
        <v>661</v>
      </c>
      <c r="D128">
        <v>25348</v>
      </c>
      <c r="E128">
        <v>3392</v>
      </c>
      <c r="F128">
        <v>12762</v>
      </c>
      <c r="G128">
        <f t="shared" si="5"/>
        <v>41502</v>
      </c>
      <c r="I128" s="268"/>
      <c r="J128" s="268"/>
    </row>
    <row r="129" spans="2:10" x14ac:dyDescent="0.25">
      <c r="B129" t="e">
        <f t="shared" si="4"/>
        <v>#N/A</v>
      </c>
      <c r="C129" s="274" t="s">
        <v>124</v>
      </c>
      <c r="D129">
        <v>747</v>
      </c>
      <c r="E129">
        <v>829</v>
      </c>
      <c r="F129">
        <v>37</v>
      </c>
      <c r="G129">
        <f t="shared" si="5"/>
        <v>1613</v>
      </c>
      <c r="I129" s="268" t="s">
        <v>124</v>
      </c>
      <c r="J129" s="268">
        <v>241</v>
      </c>
    </row>
    <row r="130" spans="2:10" x14ac:dyDescent="0.25">
      <c r="B130">
        <f t="shared" si="4"/>
        <v>14</v>
      </c>
      <c r="C130" s="274" t="s">
        <v>125</v>
      </c>
      <c r="D130">
        <v>8071</v>
      </c>
      <c r="E130">
        <v>1811</v>
      </c>
      <c r="F130">
        <v>3742</v>
      </c>
      <c r="G130">
        <f t="shared" si="5"/>
        <v>13624</v>
      </c>
      <c r="I130" s="268" t="s">
        <v>125</v>
      </c>
      <c r="J130" s="268">
        <v>14</v>
      </c>
    </row>
    <row r="131" spans="2:10" x14ac:dyDescent="0.25">
      <c r="B131" t="e">
        <f t="shared" si="4"/>
        <v>#N/A</v>
      </c>
      <c r="C131" s="274" t="s">
        <v>126</v>
      </c>
      <c r="D131">
        <v>926</v>
      </c>
      <c r="E131">
        <v>0</v>
      </c>
      <c r="F131">
        <v>194</v>
      </c>
      <c r="G131">
        <f t="shared" si="5"/>
        <v>1120</v>
      </c>
      <c r="I131" s="268" t="s">
        <v>126</v>
      </c>
      <c r="J131" s="268">
        <v>15</v>
      </c>
    </row>
    <row r="132" spans="2:10" x14ac:dyDescent="0.25">
      <c r="B132">
        <f t="shared" si="4"/>
        <v>1729</v>
      </c>
      <c r="C132" s="274" t="s">
        <v>127</v>
      </c>
      <c r="D132">
        <v>847</v>
      </c>
      <c r="E132">
        <v>220</v>
      </c>
      <c r="F132">
        <v>255</v>
      </c>
      <c r="G132">
        <f t="shared" si="5"/>
        <v>1322</v>
      </c>
      <c r="I132" s="268" t="s">
        <v>127</v>
      </c>
      <c r="J132" s="268">
        <v>1729</v>
      </c>
    </row>
    <row r="133" spans="2:10" x14ac:dyDescent="0.25">
      <c r="B133">
        <f t="shared" si="4"/>
        <v>158</v>
      </c>
      <c r="C133" s="274" t="s">
        <v>128</v>
      </c>
      <c r="D133">
        <v>1338</v>
      </c>
      <c r="E133">
        <v>0</v>
      </c>
      <c r="F133">
        <v>326</v>
      </c>
      <c r="G133">
        <f t="shared" si="5"/>
        <v>1664</v>
      </c>
      <c r="I133" s="268" t="s">
        <v>128</v>
      </c>
      <c r="J133" s="268">
        <v>158</v>
      </c>
    </row>
    <row r="134" spans="2:10" x14ac:dyDescent="0.25">
      <c r="B134">
        <f t="shared" si="4"/>
        <v>788</v>
      </c>
      <c r="C134" s="274" t="s">
        <v>129</v>
      </c>
      <c r="D134">
        <v>282</v>
      </c>
      <c r="E134">
        <v>0</v>
      </c>
      <c r="F134">
        <v>0</v>
      </c>
      <c r="G134">
        <f t="shared" si="5"/>
        <v>282</v>
      </c>
      <c r="I134" s="268" t="s">
        <v>129</v>
      </c>
      <c r="J134" s="268">
        <v>788</v>
      </c>
    </row>
    <row r="135" spans="2:10" x14ac:dyDescent="0.25">
      <c r="B135">
        <f t="shared" si="4"/>
        <v>392</v>
      </c>
      <c r="C135" s="274" t="s">
        <v>130</v>
      </c>
      <c r="D135">
        <v>6705</v>
      </c>
      <c r="E135">
        <v>1359</v>
      </c>
      <c r="F135">
        <v>8778</v>
      </c>
      <c r="G135">
        <f t="shared" si="5"/>
        <v>16842</v>
      </c>
      <c r="I135" s="268" t="s">
        <v>130</v>
      </c>
      <c r="J135" s="268">
        <v>392</v>
      </c>
    </row>
    <row r="136" spans="2:10" x14ac:dyDescent="0.25">
      <c r="B136" t="e">
        <f t="shared" si="4"/>
        <v>#N/A</v>
      </c>
      <c r="C136" s="274" t="s">
        <v>131</v>
      </c>
      <c r="D136">
        <v>242</v>
      </c>
      <c r="E136">
        <v>0</v>
      </c>
      <c r="F136">
        <v>0</v>
      </c>
      <c r="G136">
        <f t="shared" si="5"/>
        <v>242</v>
      </c>
      <c r="I136" s="268" t="s">
        <v>131</v>
      </c>
      <c r="J136" s="268">
        <v>393</v>
      </c>
    </row>
    <row r="137" spans="2:10" x14ac:dyDescent="0.25">
      <c r="B137">
        <f t="shared" si="4"/>
        <v>394</v>
      </c>
      <c r="C137" s="274" t="s">
        <v>132</v>
      </c>
      <c r="D137">
        <v>8239</v>
      </c>
      <c r="E137">
        <v>1495</v>
      </c>
      <c r="F137">
        <v>3481</v>
      </c>
      <c r="G137">
        <f t="shared" si="5"/>
        <v>13215</v>
      </c>
      <c r="I137" s="268" t="s">
        <v>132</v>
      </c>
      <c r="J137" s="268">
        <v>394</v>
      </c>
    </row>
    <row r="138" spans="2:10" x14ac:dyDescent="0.25">
      <c r="B138">
        <f t="shared" si="4"/>
        <v>1655</v>
      </c>
      <c r="C138" s="274" t="s">
        <v>133</v>
      </c>
      <c r="D138">
        <v>883</v>
      </c>
      <c r="E138">
        <v>0</v>
      </c>
      <c r="F138">
        <v>419</v>
      </c>
      <c r="G138">
        <f t="shared" si="5"/>
        <v>1302</v>
      </c>
      <c r="I138" s="268" t="s">
        <v>133</v>
      </c>
      <c r="J138" s="268">
        <v>1655</v>
      </c>
    </row>
    <row r="139" spans="2:10" x14ac:dyDescent="0.25">
      <c r="B139">
        <f t="shared" si="4"/>
        <v>160</v>
      </c>
      <c r="C139" s="274" t="s">
        <v>134</v>
      </c>
      <c r="D139">
        <v>2202</v>
      </c>
      <c r="E139">
        <v>389</v>
      </c>
      <c r="F139">
        <v>1723</v>
      </c>
      <c r="G139">
        <f t="shared" si="5"/>
        <v>4314</v>
      </c>
      <c r="I139" s="268" t="s">
        <v>134</v>
      </c>
      <c r="J139" s="268">
        <v>160</v>
      </c>
    </row>
    <row r="140" spans="2:10" x14ac:dyDescent="0.25">
      <c r="B140">
        <f t="shared" si="4"/>
        <v>243</v>
      </c>
      <c r="C140" s="274" t="s">
        <v>135</v>
      </c>
      <c r="D140">
        <v>1983</v>
      </c>
      <c r="E140">
        <v>490</v>
      </c>
      <c r="F140">
        <v>2074</v>
      </c>
      <c r="G140">
        <f t="shared" si="5"/>
        <v>4547</v>
      </c>
      <c r="I140" s="268" t="s">
        <v>135</v>
      </c>
      <c r="J140" s="268">
        <v>243</v>
      </c>
    </row>
    <row r="141" spans="2:10" x14ac:dyDescent="0.25">
      <c r="B141">
        <f t="shared" si="4"/>
        <v>523</v>
      </c>
      <c r="C141" s="274" t="s">
        <v>136</v>
      </c>
      <c r="D141">
        <v>396</v>
      </c>
      <c r="E141">
        <v>0</v>
      </c>
      <c r="F141">
        <v>223</v>
      </c>
      <c r="G141">
        <f t="shared" si="5"/>
        <v>619</v>
      </c>
      <c r="I141" s="268" t="s">
        <v>136</v>
      </c>
      <c r="J141" s="268">
        <v>523</v>
      </c>
    </row>
    <row r="142" spans="2:10" x14ac:dyDescent="0.25">
      <c r="B142" t="e">
        <f t="shared" si="4"/>
        <v>#N/A</v>
      </c>
      <c r="C142" s="274" t="s">
        <v>137</v>
      </c>
      <c r="D142">
        <v>3128</v>
      </c>
      <c r="E142">
        <v>0</v>
      </c>
      <c r="F142">
        <v>0</v>
      </c>
      <c r="G142">
        <f t="shared" si="5"/>
        <v>3128</v>
      </c>
      <c r="I142" s="268" t="s">
        <v>137</v>
      </c>
      <c r="J142" s="268">
        <v>17</v>
      </c>
    </row>
    <row r="143" spans="2:10" x14ac:dyDescent="0.25">
      <c r="B143" t="e">
        <f t="shared" si="4"/>
        <v>#N/A</v>
      </c>
      <c r="C143" s="274" t="s">
        <v>138</v>
      </c>
      <c r="D143">
        <v>0</v>
      </c>
      <c r="E143">
        <v>0</v>
      </c>
      <c r="F143">
        <v>0</v>
      </c>
      <c r="G143">
        <f t="shared" si="5"/>
        <v>0</v>
      </c>
      <c r="I143" s="268" t="s">
        <v>138</v>
      </c>
      <c r="J143" s="268">
        <v>395</v>
      </c>
    </row>
    <row r="144" spans="2:10" x14ac:dyDescent="0.25">
      <c r="B144">
        <f t="shared" si="4"/>
        <v>72</v>
      </c>
      <c r="C144" s="274" t="s">
        <v>139</v>
      </c>
      <c r="D144">
        <v>923</v>
      </c>
      <c r="E144">
        <v>0</v>
      </c>
      <c r="F144">
        <v>552</v>
      </c>
      <c r="G144">
        <f t="shared" si="5"/>
        <v>1475</v>
      </c>
      <c r="I144" s="268" t="s">
        <v>139</v>
      </c>
      <c r="J144" s="268">
        <v>72</v>
      </c>
    </row>
    <row r="145" spans="2:12" x14ac:dyDescent="0.25">
      <c r="B145">
        <f t="shared" si="4"/>
        <v>244</v>
      </c>
      <c r="C145" s="274" t="s">
        <v>140</v>
      </c>
      <c r="D145">
        <v>443</v>
      </c>
      <c r="E145">
        <v>0</v>
      </c>
      <c r="F145">
        <v>0</v>
      </c>
      <c r="G145">
        <f t="shared" si="5"/>
        <v>443</v>
      </c>
      <c r="I145" s="268" t="s">
        <v>140</v>
      </c>
      <c r="J145" s="268">
        <v>244</v>
      </c>
    </row>
    <row r="146" spans="2:12" x14ac:dyDescent="0.25">
      <c r="B146">
        <f t="shared" si="4"/>
        <v>396</v>
      </c>
      <c r="C146" s="274" t="s">
        <v>141</v>
      </c>
      <c r="D146">
        <v>1940</v>
      </c>
      <c r="E146">
        <v>0</v>
      </c>
      <c r="F146">
        <v>930</v>
      </c>
      <c r="G146">
        <f t="shared" si="5"/>
        <v>2870</v>
      </c>
      <c r="I146" s="268" t="s">
        <v>141</v>
      </c>
      <c r="J146" s="268">
        <v>396</v>
      </c>
    </row>
    <row r="147" spans="2:12" x14ac:dyDescent="0.25">
      <c r="B147">
        <f t="shared" si="4"/>
        <v>397</v>
      </c>
      <c r="C147" s="274" t="s">
        <v>142</v>
      </c>
      <c r="D147">
        <v>781</v>
      </c>
      <c r="E147">
        <v>0</v>
      </c>
      <c r="F147">
        <v>866</v>
      </c>
      <c r="G147">
        <f t="shared" si="5"/>
        <v>1647</v>
      </c>
      <c r="I147" s="268" t="s">
        <v>142</v>
      </c>
      <c r="J147" s="268">
        <v>397</v>
      </c>
    </row>
    <row r="148" spans="2:12" x14ac:dyDescent="0.25">
      <c r="B148">
        <f t="shared" si="4"/>
        <v>246</v>
      </c>
      <c r="C148" s="274" t="s">
        <v>143</v>
      </c>
      <c r="D148">
        <v>1443</v>
      </c>
      <c r="E148">
        <v>78</v>
      </c>
      <c r="F148">
        <v>85</v>
      </c>
      <c r="G148">
        <f t="shared" si="5"/>
        <v>1606</v>
      </c>
      <c r="I148" s="268" t="s">
        <v>143</v>
      </c>
      <c r="J148" s="268">
        <v>246</v>
      </c>
    </row>
    <row r="149" spans="2:12" x14ac:dyDescent="0.25">
      <c r="B149">
        <f t="shared" si="4"/>
        <v>74</v>
      </c>
      <c r="C149" s="274" t="s">
        <v>144</v>
      </c>
      <c r="D149">
        <v>0</v>
      </c>
      <c r="E149">
        <v>0</v>
      </c>
      <c r="F149">
        <v>0</v>
      </c>
      <c r="G149">
        <f t="shared" si="5"/>
        <v>0</v>
      </c>
      <c r="I149" s="268" t="s">
        <v>144</v>
      </c>
      <c r="J149" s="268">
        <v>74</v>
      </c>
    </row>
    <row r="150" spans="2:12" x14ac:dyDescent="0.25">
      <c r="B150">
        <f t="shared" si="4"/>
        <v>398</v>
      </c>
      <c r="C150" s="274" t="s">
        <v>145</v>
      </c>
      <c r="D150">
        <v>3458</v>
      </c>
      <c r="E150">
        <v>309</v>
      </c>
      <c r="F150">
        <v>3018</v>
      </c>
      <c r="G150">
        <f t="shared" si="5"/>
        <v>6785</v>
      </c>
      <c r="I150" s="268" t="s">
        <v>145</v>
      </c>
      <c r="J150" s="268">
        <v>398</v>
      </c>
    </row>
    <row r="151" spans="2:12" x14ac:dyDescent="0.25">
      <c r="B151">
        <f t="shared" si="4"/>
        <v>917</v>
      </c>
      <c r="C151" s="274" t="s">
        <v>146</v>
      </c>
      <c r="D151">
        <v>3548</v>
      </c>
      <c r="E151">
        <v>1429</v>
      </c>
      <c r="F151">
        <v>3778</v>
      </c>
      <c r="G151">
        <f t="shared" si="5"/>
        <v>8755</v>
      </c>
      <c r="I151" s="268" t="s">
        <v>146</v>
      </c>
      <c r="J151" s="268">
        <v>917</v>
      </c>
    </row>
    <row r="152" spans="2:12" x14ac:dyDescent="0.25">
      <c r="B152">
        <f t="shared" si="4"/>
        <v>1658</v>
      </c>
      <c r="C152" s="274" t="s">
        <v>147</v>
      </c>
      <c r="D152">
        <v>673</v>
      </c>
      <c r="E152">
        <v>1141</v>
      </c>
      <c r="F152">
        <v>0</v>
      </c>
      <c r="G152">
        <f t="shared" si="5"/>
        <v>1814</v>
      </c>
      <c r="I152" s="268" t="s">
        <v>147</v>
      </c>
      <c r="J152" s="268">
        <v>1658</v>
      </c>
    </row>
    <row r="153" spans="2:12" x14ac:dyDescent="0.25">
      <c r="B153">
        <f t="shared" si="4"/>
        <v>399</v>
      </c>
      <c r="C153" s="274" t="s">
        <v>148</v>
      </c>
      <c r="D153">
        <v>1656</v>
      </c>
      <c r="E153">
        <v>0</v>
      </c>
      <c r="F153">
        <v>198</v>
      </c>
      <c r="G153">
        <f t="shared" si="5"/>
        <v>1854</v>
      </c>
      <c r="I153" s="268" t="s">
        <v>148</v>
      </c>
      <c r="J153" s="268">
        <v>399</v>
      </c>
    </row>
    <row r="154" spans="2:12" x14ac:dyDescent="0.25">
      <c r="B154">
        <f t="shared" si="4"/>
        <v>400</v>
      </c>
      <c r="C154" s="274" t="s">
        <v>76</v>
      </c>
      <c r="D154">
        <v>2178</v>
      </c>
      <c r="E154">
        <v>664</v>
      </c>
      <c r="F154">
        <v>1586</v>
      </c>
      <c r="G154">
        <f t="shared" si="5"/>
        <v>4428</v>
      </c>
      <c r="I154" s="268" t="s">
        <v>76</v>
      </c>
      <c r="J154" s="268">
        <v>400</v>
      </c>
    </row>
    <row r="155" spans="2:12" x14ac:dyDescent="0.25">
      <c r="B155">
        <f t="shared" si="4"/>
        <v>163</v>
      </c>
      <c r="C155" s="274" t="s">
        <v>149</v>
      </c>
      <c r="D155">
        <v>644</v>
      </c>
      <c r="E155">
        <v>147</v>
      </c>
      <c r="F155">
        <v>132</v>
      </c>
      <c r="G155">
        <f t="shared" si="5"/>
        <v>923</v>
      </c>
      <c r="I155" s="268" t="s">
        <v>149</v>
      </c>
      <c r="J155" s="268">
        <v>163</v>
      </c>
    </row>
    <row r="156" spans="2:12" x14ac:dyDescent="0.25">
      <c r="B156">
        <f t="shared" si="4"/>
        <v>530</v>
      </c>
      <c r="C156" s="274" t="s">
        <v>150</v>
      </c>
      <c r="D156">
        <v>2049</v>
      </c>
      <c r="E156">
        <v>274</v>
      </c>
      <c r="F156">
        <v>384</v>
      </c>
      <c r="G156">
        <f t="shared" si="5"/>
        <v>2707</v>
      </c>
      <c r="I156" s="268" t="s">
        <v>150</v>
      </c>
      <c r="J156" s="268">
        <v>530</v>
      </c>
    </row>
    <row r="157" spans="2:12" x14ac:dyDescent="0.25">
      <c r="B157">
        <f t="shared" si="4"/>
        <v>794</v>
      </c>
      <c r="C157" s="274" t="s">
        <v>151</v>
      </c>
      <c r="D157">
        <v>4316</v>
      </c>
      <c r="E157">
        <v>1059</v>
      </c>
      <c r="F157">
        <v>1718</v>
      </c>
      <c r="G157">
        <f t="shared" si="5"/>
        <v>7093</v>
      </c>
      <c r="I157" s="268" t="s">
        <v>151</v>
      </c>
      <c r="J157" s="268">
        <v>794</v>
      </c>
    </row>
    <row r="158" spans="2:12" x14ac:dyDescent="0.25">
      <c r="B158">
        <f t="shared" si="4"/>
        <v>531</v>
      </c>
      <c r="C158" s="274" t="s">
        <v>152</v>
      </c>
      <c r="D158">
        <v>1178</v>
      </c>
      <c r="E158">
        <v>0</v>
      </c>
      <c r="F158">
        <v>306</v>
      </c>
      <c r="G158">
        <f t="shared" si="5"/>
        <v>1484</v>
      </c>
      <c r="I158" s="268" t="s">
        <v>152</v>
      </c>
      <c r="J158" s="268">
        <v>531</v>
      </c>
    </row>
    <row r="159" spans="2:12" x14ac:dyDescent="0.25">
      <c r="B159">
        <f t="shared" si="4"/>
        <v>164</v>
      </c>
      <c r="C159" s="274" t="s">
        <v>404</v>
      </c>
      <c r="D159">
        <v>2494</v>
      </c>
      <c r="E159">
        <v>1227</v>
      </c>
      <c r="F159">
        <v>1633</v>
      </c>
      <c r="G159">
        <f t="shared" si="5"/>
        <v>5354</v>
      </c>
      <c r="I159" s="268" t="s">
        <v>404</v>
      </c>
      <c r="J159" s="268">
        <v>164</v>
      </c>
    </row>
    <row r="160" spans="2:12" x14ac:dyDescent="0.25">
      <c r="B160">
        <f t="shared" si="4"/>
        <v>796</v>
      </c>
      <c r="C160" s="276" t="s">
        <v>298</v>
      </c>
      <c r="D160">
        <v>9927</v>
      </c>
      <c r="E160">
        <v>4264</v>
      </c>
      <c r="F160">
        <v>2213</v>
      </c>
      <c r="G160">
        <f t="shared" si="5"/>
        <v>16404</v>
      </c>
      <c r="I160" s="271" t="s">
        <v>662</v>
      </c>
      <c r="J160" s="268">
        <v>796</v>
      </c>
      <c r="K160" s="268" t="s">
        <v>153</v>
      </c>
      <c r="L160" s="268">
        <v>63</v>
      </c>
    </row>
    <row r="161" spans="2:10" x14ac:dyDescent="0.25">
      <c r="B161">
        <f t="shared" si="4"/>
        <v>252</v>
      </c>
      <c r="C161" s="274" t="s">
        <v>154</v>
      </c>
      <c r="D161">
        <v>839</v>
      </c>
      <c r="E161">
        <v>0</v>
      </c>
      <c r="F161">
        <v>0</v>
      </c>
      <c r="G161">
        <f t="shared" si="5"/>
        <v>839</v>
      </c>
      <c r="I161" s="268" t="s">
        <v>154</v>
      </c>
      <c r="J161" s="268">
        <v>252</v>
      </c>
    </row>
    <row r="162" spans="2:10" x14ac:dyDescent="0.25">
      <c r="B162">
        <f t="shared" si="4"/>
        <v>797</v>
      </c>
      <c r="C162" s="274" t="s">
        <v>155</v>
      </c>
      <c r="D162">
        <v>2075</v>
      </c>
      <c r="E162">
        <v>85</v>
      </c>
      <c r="F162">
        <v>303</v>
      </c>
      <c r="G162">
        <f t="shared" si="5"/>
        <v>2463</v>
      </c>
      <c r="I162" s="268" t="s">
        <v>155</v>
      </c>
      <c r="J162" s="268">
        <v>797</v>
      </c>
    </row>
    <row r="163" spans="2:10" x14ac:dyDescent="0.25">
      <c r="B163">
        <f t="shared" si="4"/>
        <v>534</v>
      </c>
      <c r="C163" s="274" t="s">
        <v>156</v>
      </c>
      <c r="D163">
        <v>565</v>
      </c>
      <c r="E163">
        <v>80</v>
      </c>
      <c r="F163">
        <v>1648</v>
      </c>
      <c r="G163">
        <f t="shared" si="5"/>
        <v>2293</v>
      </c>
      <c r="I163" s="268" t="s">
        <v>156</v>
      </c>
      <c r="J163" s="268">
        <v>534</v>
      </c>
    </row>
    <row r="164" spans="2:10" x14ac:dyDescent="0.25">
      <c r="B164">
        <f t="shared" si="4"/>
        <v>798</v>
      </c>
      <c r="C164" s="274" t="s">
        <v>157</v>
      </c>
      <c r="D164">
        <v>835</v>
      </c>
      <c r="E164">
        <v>0</v>
      </c>
      <c r="F164">
        <v>0</v>
      </c>
      <c r="G164">
        <f t="shared" si="5"/>
        <v>835</v>
      </c>
      <c r="I164" s="268" t="s">
        <v>157</v>
      </c>
      <c r="J164" s="268">
        <v>798</v>
      </c>
    </row>
    <row r="165" spans="2:10" x14ac:dyDescent="0.25">
      <c r="B165">
        <f t="shared" si="4"/>
        <v>402</v>
      </c>
      <c r="C165" s="274" t="s">
        <v>158</v>
      </c>
      <c r="D165">
        <v>3699</v>
      </c>
      <c r="E165">
        <v>2153</v>
      </c>
      <c r="F165">
        <v>3523</v>
      </c>
      <c r="G165">
        <f t="shared" si="5"/>
        <v>9375</v>
      </c>
      <c r="I165" s="268" t="s">
        <v>158</v>
      </c>
      <c r="J165" s="268">
        <v>402</v>
      </c>
    </row>
    <row r="166" spans="2:10" x14ac:dyDescent="0.25">
      <c r="B166">
        <f t="shared" si="4"/>
        <v>1735</v>
      </c>
      <c r="C166" s="274" t="s">
        <v>159</v>
      </c>
      <c r="D166">
        <v>962</v>
      </c>
      <c r="E166">
        <v>0</v>
      </c>
      <c r="F166">
        <v>196</v>
      </c>
      <c r="G166">
        <f t="shared" si="5"/>
        <v>1158</v>
      </c>
      <c r="I166" s="268" t="s">
        <v>159</v>
      </c>
      <c r="J166" s="268">
        <v>1735</v>
      </c>
    </row>
    <row r="167" spans="2:10" x14ac:dyDescent="0.25">
      <c r="B167">
        <f t="shared" si="4"/>
        <v>1911</v>
      </c>
      <c r="C167" s="274" t="s">
        <v>534</v>
      </c>
      <c r="D167">
        <v>2652</v>
      </c>
      <c r="E167">
        <v>0</v>
      </c>
      <c r="F167">
        <v>859</v>
      </c>
      <c r="G167">
        <f t="shared" si="5"/>
        <v>3511</v>
      </c>
      <c r="I167" s="268" t="s">
        <v>534</v>
      </c>
      <c r="J167" s="268">
        <v>1911</v>
      </c>
    </row>
    <row r="168" spans="2:10" x14ac:dyDescent="0.25">
      <c r="B168">
        <f t="shared" ref="B168:B219" si="6">VLOOKUP(C168,gemeentenaam,2,FALSE)</f>
        <v>118</v>
      </c>
      <c r="C168" s="274" t="s">
        <v>160</v>
      </c>
      <c r="D168">
        <v>1304</v>
      </c>
      <c r="E168">
        <v>280</v>
      </c>
      <c r="F168">
        <v>1915</v>
      </c>
      <c r="G168">
        <f t="shared" si="5"/>
        <v>3499</v>
      </c>
      <c r="I168" s="268" t="s">
        <v>160</v>
      </c>
      <c r="J168" s="268">
        <v>118</v>
      </c>
    </row>
    <row r="169" spans="2:10" x14ac:dyDescent="0.25">
      <c r="B169" t="e">
        <f t="shared" si="6"/>
        <v>#N/A</v>
      </c>
      <c r="C169" s="274" t="s">
        <v>161</v>
      </c>
      <c r="D169">
        <v>1830</v>
      </c>
      <c r="E169">
        <v>57</v>
      </c>
      <c r="F169">
        <v>1349</v>
      </c>
      <c r="G169">
        <f t="shared" ref="G169:G220" si="7">SUM(D169:F169)</f>
        <v>3236</v>
      </c>
      <c r="I169" s="268" t="s">
        <v>161</v>
      </c>
      <c r="J169" s="268">
        <v>18</v>
      </c>
    </row>
    <row r="170" spans="2:10" x14ac:dyDescent="0.25">
      <c r="B170">
        <f t="shared" si="6"/>
        <v>405</v>
      </c>
      <c r="C170" s="274" t="s">
        <v>162</v>
      </c>
      <c r="D170">
        <v>3680</v>
      </c>
      <c r="E170">
        <v>723</v>
      </c>
      <c r="F170">
        <v>3958</v>
      </c>
      <c r="G170">
        <f t="shared" si="7"/>
        <v>8361</v>
      </c>
      <c r="I170" s="268" t="s">
        <v>162</v>
      </c>
      <c r="J170" s="268">
        <v>405</v>
      </c>
    </row>
    <row r="171" spans="2:10" x14ac:dyDescent="0.25">
      <c r="B171">
        <f t="shared" si="6"/>
        <v>1507</v>
      </c>
      <c r="C171" s="274" t="s">
        <v>163</v>
      </c>
      <c r="D171">
        <v>1832</v>
      </c>
      <c r="E171">
        <v>66</v>
      </c>
      <c r="F171">
        <v>557</v>
      </c>
      <c r="G171">
        <f t="shared" si="7"/>
        <v>2455</v>
      </c>
      <c r="I171" s="268" t="s">
        <v>163</v>
      </c>
      <c r="J171" s="268">
        <v>1507</v>
      </c>
    </row>
    <row r="172" spans="2:10" x14ac:dyDescent="0.25">
      <c r="B172">
        <f t="shared" si="6"/>
        <v>321</v>
      </c>
      <c r="C172" s="274" t="s">
        <v>164</v>
      </c>
      <c r="D172">
        <v>2968</v>
      </c>
      <c r="E172">
        <v>843</v>
      </c>
      <c r="F172">
        <v>1142</v>
      </c>
      <c r="G172">
        <f t="shared" si="7"/>
        <v>4953</v>
      </c>
      <c r="I172" s="268" t="s">
        <v>164</v>
      </c>
      <c r="J172" s="268">
        <v>321</v>
      </c>
    </row>
    <row r="173" spans="2:10" x14ac:dyDescent="0.25">
      <c r="B173">
        <f t="shared" si="6"/>
        <v>406</v>
      </c>
      <c r="C173" s="274" t="s">
        <v>165</v>
      </c>
      <c r="D173">
        <v>2114</v>
      </c>
      <c r="E173">
        <v>643</v>
      </c>
      <c r="F173">
        <v>424</v>
      </c>
      <c r="G173">
        <f t="shared" si="7"/>
        <v>3181</v>
      </c>
      <c r="I173" s="268" t="s">
        <v>165</v>
      </c>
      <c r="J173" s="268">
        <v>406</v>
      </c>
    </row>
    <row r="174" spans="2:10" x14ac:dyDescent="0.25">
      <c r="B174">
        <f t="shared" si="6"/>
        <v>677</v>
      </c>
      <c r="C174" s="274" t="s">
        <v>166</v>
      </c>
      <c r="D174">
        <v>991</v>
      </c>
      <c r="E174">
        <v>85</v>
      </c>
      <c r="F174">
        <v>373</v>
      </c>
      <c r="G174">
        <f t="shared" si="7"/>
        <v>1449</v>
      </c>
      <c r="I174" s="268" t="s">
        <v>166</v>
      </c>
      <c r="J174" s="268">
        <v>677</v>
      </c>
    </row>
    <row r="175" spans="2:10" x14ac:dyDescent="0.25">
      <c r="B175">
        <f t="shared" si="6"/>
        <v>353</v>
      </c>
      <c r="C175" s="274" t="s">
        <v>167</v>
      </c>
      <c r="D175">
        <v>909</v>
      </c>
      <c r="E175">
        <v>358</v>
      </c>
      <c r="F175">
        <v>531</v>
      </c>
      <c r="G175">
        <f t="shared" si="7"/>
        <v>1798</v>
      </c>
      <c r="I175" s="268" t="s">
        <v>167</v>
      </c>
      <c r="J175" s="268">
        <v>353</v>
      </c>
    </row>
    <row r="176" spans="2:10" x14ac:dyDescent="0.25">
      <c r="B176">
        <f t="shared" si="6"/>
        <v>1884</v>
      </c>
      <c r="C176" s="274" t="s">
        <v>405</v>
      </c>
      <c r="D176">
        <v>0</v>
      </c>
      <c r="E176">
        <v>0</v>
      </c>
      <c r="F176">
        <v>0</v>
      </c>
      <c r="G176">
        <f t="shared" si="7"/>
        <v>0</v>
      </c>
      <c r="I176" s="268" t="s">
        <v>405</v>
      </c>
      <c r="J176" s="268">
        <v>1884</v>
      </c>
    </row>
    <row r="177" spans="2:10" x14ac:dyDescent="0.25">
      <c r="B177">
        <f t="shared" si="6"/>
        <v>166</v>
      </c>
      <c r="C177" s="274" t="s">
        <v>168</v>
      </c>
      <c r="D177">
        <v>2907</v>
      </c>
      <c r="E177">
        <v>877</v>
      </c>
      <c r="F177">
        <v>2504</v>
      </c>
      <c r="G177">
        <f t="shared" si="7"/>
        <v>6288</v>
      </c>
      <c r="I177" s="268" t="s">
        <v>168</v>
      </c>
      <c r="J177" s="268">
        <v>166</v>
      </c>
    </row>
    <row r="178" spans="2:10" x14ac:dyDescent="0.25">
      <c r="B178">
        <f t="shared" si="6"/>
        <v>678</v>
      </c>
      <c r="C178" s="274" t="s">
        <v>169</v>
      </c>
      <c r="D178">
        <v>320</v>
      </c>
      <c r="E178">
        <v>79</v>
      </c>
      <c r="F178">
        <v>0</v>
      </c>
      <c r="G178">
        <f t="shared" si="7"/>
        <v>399</v>
      </c>
      <c r="I178" s="268" t="s">
        <v>169</v>
      </c>
      <c r="J178" s="268">
        <v>678</v>
      </c>
    </row>
    <row r="179" spans="2:10" x14ac:dyDescent="0.25">
      <c r="B179">
        <f t="shared" si="6"/>
        <v>537</v>
      </c>
      <c r="C179" s="274" t="s">
        <v>170</v>
      </c>
      <c r="D179">
        <v>3623</v>
      </c>
      <c r="E179">
        <v>164</v>
      </c>
      <c r="F179">
        <v>499</v>
      </c>
      <c r="G179">
        <f t="shared" si="7"/>
        <v>4286</v>
      </c>
      <c r="I179" s="268" t="s">
        <v>170</v>
      </c>
      <c r="J179" s="268">
        <v>537</v>
      </c>
    </row>
    <row r="180" spans="2:10" x14ac:dyDescent="0.25">
      <c r="B180">
        <f t="shared" si="6"/>
        <v>928</v>
      </c>
      <c r="C180" s="274" t="s">
        <v>171</v>
      </c>
      <c r="D180">
        <v>1996</v>
      </c>
      <c r="E180">
        <v>461</v>
      </c>
      <c r="F180">
        <v>1398</v>
      </c>
      <c r="G180">
        <f t="shared" si="7"/>
        <v>3855</v>
      </c>
      <c r="I180" s="268" t="s">
        <v>171</v>
      </c>
      <c r="J180" s="268">
        <v>928</v>
      </c>
    </row>
    <row r="181" spans="2:10" x14ac:dyDescent="0.25">
      <c r="B181">
        <f t="shared" si="6"/>
        <v>1598</v>
      </c>
      <c r="C181" s="274" t="s">
        <v>172</v>
      </c>
      <c r="D181">
        <v>1077</v>
      </c>
      <c r="E181">
        <v>0</v>
      </c>
      <c r="F181">
        <v>0</v>
      </c>
      <c r="G181">
        <f t="shared" si="7"/>
        <v>1077</v>
      </c>
      <c r="I181" s="268" t="s">
        <v>172</v>
      </c>
      <c r="J181" s="268">
        <v>1598</v>
      </c>
    </row>
    <row r="182" spans="2:10" x14ac:dyDescent="0.25">
      <c r="B182" t="e">
        <f t="shared" si="6"/>
        <v>#N/A</v>
      </c>
      <c r="C182" s="274" t="s">
        <v>173</v>
      </c>
      <c r="D182">
        <v>741</v>
      </c>
      <c r="E182">
        <v>0</v>
      </c>
      <c r="F182">
        <v>54</v>
      </c>
      <c r="G182">
        <f t="shared" si="7"/>
        <v>795</v>
      </c>
      <c r="I182" s="268" t="s">
        <v>173</v>
      </c>
      <c r="J182" s="268">
        <v>79</v>
      </c>
    </row>
    <row r="183" spans="2:10" x14ac:dyDescent="0.25">
      <c r="B183" t="e">
        <f t="shared" si="6"/>
        <v>#N/A</v>
      </c>
      <c r="C183" s="274" t="s">
        <v>174</v>
      </c>
      <c r="D183">
        <v>459</v>
      </c>
      <c r="E183">
        <v>0</v>
      </c>
      <c r="F183">
        <v>0</v>
      </c>
      <c r="G183">
        <f t="shared" si="7"/>
        <v>459</v>
      </c>
      <c r="I183" s="268" t="s">
        <v>174</v>
      </c>
      <c r="J183" s="268">
        <v>588</v>
      </c>
    </row>
    <row r="184" spans="2:10" x14ac:dyDescent="0.25">
      <c r="B184">
        <f t="shared" si="6"/>
        <v>542</v>
      </c>
      <c r="C184" s="274" t="s">
        <v>175</v>
      </c>
      <c r="D184">
        <v>867</v>
      </c>
      <c r="E184">
        <v>0</v>
      </c>
      <c r="F184">
        <v>601</v>
      </c>
      <c r="G184">
        <f t="shared" si="7"/>
        <v>1468</v>
      </c>
      <c r="I184" s="268" t="s">
        <v>175</v>
      </c>
      <c r="J184" s="268">
        <v>542</v>
      </c>
    </row>
    <row r="185" spans="2:10" x14ac:dyDescent="0.25">
      <c r="B185">
        <f t="shared" si="6"/>
        <v>1659</v>
      </c>
      <c r="C185" s="274" t="s">
        <v>176</v>
      </c>
      <c r="D185">
        <v>390</v>
      </c>
      <c r="E185">
        <v>0</v>
      </c>
      <c r="F185">
        <v>112</v>
      </c>
      <c r="G185">
        <f t="shared" si="7"/>
        <v>502</v>
      </c>
      <c r="I185" s="268" t="s">
        <v>176</v>
      </c>
      <c r="J185" s="268">
        <v>1659</v>
      </c>
    </row>
    <row r="186" spans="2:10" x14ac:dyDescent="0.25">
      <c r="B186">
        <f t="shared" si="6"/>
        <v>1685</v>
      </c>
      <c r="C186" s="274" t="s">
        <v>177</v>
      </c>
      <c r="D186">
        <v>1739</v>
      </c>
      <c r="E186">
        <v>172</v>
      </c>
      <c r="F186">
        <v>0</v>
      </c>
      <c r="G186">
        <f t="shared" si="7"/>
        <v>1911</v>
      </c>
      <c r="I186" s="268" t="s">
        <v>177</v>
      </c>
      <c r="J186" s="268">
        <v>1685</v>
      </c>
    </row>
    <row r="187" spans="2:10" x14ac:dyDescent="0.25">
      <c r="B187">
        <f t="shared" si="6"/>
        <v>882</v>
      </c>
      <c r="C187" s="274" t="s">
        <v>178</v>
      </c>
      <c r="D187">
        <v>1264</v>
      </c>
      <c r="E187">
        <v>186</v>
      </c>
      <c r="F187">
        <v>484</v>
      </c>
      <c r="G187">
        <f t="shared" si="7"/>
        <v>1934</v>
      </c>
      <c r="I187" s="268" t="s">
        <v>178</v>
      </c>
      <c r="J187" s="268">
        <v>882</v>
      </c>
    </row>
    <row r="188" spans="2:10" x14ac:dyDescent="0.25">
      <c r="B188">
        <f t="shared" si="6"/>
        <v>415</v>
      </c>
      <c r="C188" s="274" t="s">
        <v>179</v>
      </c>
      <c r="D188">
        <v>670</v>
      </c>
      <c r="E188">
        <v>0</v>
      </c>
      <c r="F188">
        <v>0</v>
      </c>
      <c r="G188">
        <f t="shared" si="7"/>
        <v>670</v>
      </c>
      <c r="I188" s="268" t="s">
        <v>179</v>
      </c>
      <c r="J188" s="268">
        <v>415</v>
      </c>
    </row>
    <row r="189" spans="2:10" x14ac:dyDescent="0.25">
      <c r="B189">
        <f t="shared" si="6"/>
        <v>416</v>
      </c>
      <c r="C189" s="274" t="s">
        <v>180</v>
      </c>
      <c r="D189">
        <v>1843</v>
      </c>
      <c r="E189">
        <v>0</v>
      </c>
      <c r="F189">
        <v>724</v>
      </c>
      <c r="G189">
        <f t="shared" si="7"/>
        <v>2567</v>
      </c>
      <c r="I189" s="268" t="s">
        <v>180</v>
      </c>
      <c r="J189" s="268">
        <v>416</v>
      </c>
    </row>
    <row r="190" spans="2:10" x14ac:dyDescent="0.25">
      <c r="B190">
        <f t="shared" si="6"/>
        <v>1621</v>
      </c>
      <c r="C190" s="274" t="s">
        <v>181</v>
      </c>
      <c r="D190">
        <v>5149</v>
      </c>
      <c r="E190">
        <v>0</v>
      </c>
      <c r="F190">
        <v>4582</v>
      </c>
      <c r="G190">
        <f t="shared" si="7"/>
        <v>9731</v>
      </c>
      <c r="I190" s="268" t="s">
        <v>181</v>
      </c>
      <c r="J190" s="268">
        <v>1621</v>
      </c>
    </row>
    <row r="191" spans="2:10" x14ac:dyDescent="0.25">
      <c r="B191">
        <f t="shared" si="6"/>
        <v>417</v>
      </c>
      <c r="C191" s="274" t="s">
        <v>182</v>
      </c>
      <c r="D191">
        <v>326</v>
      </c>
      <c r="E191">
        <v>0</v>
      </c>
      <c r="F191">
        <v>216</v>
      </c>
      <c r="G191">
        <f t="shared" si="7"/>
        <v>542</v>
      </c>
      <c r="I191" s="268" t="s">
        <v>182</v>
      </c>
      <c r="J191" s="268">
        <v>417</v>
      </c>
    </row>
    <row r="192" spans="2:10" x14ac:dyDescent="0.25">
      <c r="B192" t="e">
        <f t="shared" si="6"/>
        <v>#N/A</v>
      </c>
      <c r="C192" s="274" t="s">
        <v>183</v>
      </c>
      <c r="D192">
        <v>879</v>
      </c>
      <c r="E192">
        <v>0</v>
      </c>
      <c r="F192">
        <v>38</v>
      </c>
      <c r="G192">
        <f t="shared" si="7"/>
        <v>917</v>
      </c>
      <c r="I192" s="268" t="s">
        <v>183</v>
      </c>
      <c r="J192" s="268">
        <v>22</v>
      </c>
    </row>
    <row r="193" spans="2:10" x14ac:dyDescent="0.25">
      <c r="B193" t="e">
        <f t="shared" si="6"/>
        <v>#N/A</v>
      </c>
      <c r="C193" s="274" t="s">
        <v>184</v>
      </c>
      <c r="D193">
        <v>1406</v>
      </c>
      <c r="E193">
        <v>0</v>
      </c>
      <c r="F193">
        <v>853</v>
      </c>
      <c r="G193">
        <f t="shared" si="7"/>
        <v>2259</v>
      </c>
      <c r="I193" s="268" t="s">
        <v>184</v>
      </c>
      <c r="J193" s="268">
        <v>545</v>
      </c>
    </row>
    <row r="194" spans="2:10" x14ac:dyDescent="0.25">
      <c r="B194">
        <f t="shared" si="6"/>
        <v>80</v>
      </c>
      <c r="C194" s="274" t="s">
        <v>185</v>
      </c>
      <c r="D194">
        <v>4193</v>
      </c>
      <c r="E194">
        <v>889</v>
      </c>
      <c r="F194">
        <v>2681</v>
      </c>
      <c r="G194">
        <f t="shared" si="7"/>
        <v>7763</v>
      </c>
      <c r="I194" s="268" t="s">
        <v>185</v>
      </c>
      <c r="J194" s="268">
        <v>80</v>
      </c>
    </row>
    <row r="195" spans="2:10" x14ac:dyDescent="0.25">
      <c r="B195" t="e">
        <f t="shared" si="6"/>
        <v>#N/A</v>
      </c>
      <c r="C195" s="274" t="s">
        <v>186</v>
      </c>
      <c r="D195">
        <v>483</v>
      </c>
      <c r="E195">
        <v>0</v>
      </c>
      <c r="F195">
        <v>0</v>
      </c>
      <c r="G195">
        <f t="shared" si="7"/>
        <v>483</v>
      </c>
      <c r="I195" s="268" t="s">
        <v>186</v>
      </c>
      <c r="J195" s="268">
        <v>81</v>
      </c>
    </row>
    <row r="196" spans="2:10" x14ac:dyDescent="0.25">
      <c r="B196">
        <f t="shared" si="6"/>
        <v>546</v>
      </c>
      <c r="C196" s="274" t="s">
        <v>187</v>
      </c>
      <c r="D196">
        <v>4532</v>
      </c>
      <c r="E196">
        <v>1382</v>
      </c>
      <c r="F196">
        <v>3851</v>
      </c>
      <c r="G196">
        <f t="shared" si="7"/>
        <v>9765</v>
      </c>
      <c r="I196" s="268" t="s">
        <v>187</v>
      </c>
      <c r="J196" s="268">
        <v>546</v>
      </c>
    </row>
    <row r="197" spans="2:10" x14ac:dyDescent="0.25">
      <c r="B197">
        <f t="shared" si="6"/>
        <v>547</v>
      </c>
      <c r="C197" s="274" t="s">
        <v>188</v>
      </c>
      <c r="D197">
        <v>2738</v>
      </c>
      <c r="E197">
        <v>300</v>
      </c>
      <c r="F197">
        <v>284</v>
      </c>
      <c r="G197">
        <f t="shared" si="7"/>
        <v>3322</v>
      </c>
      <c r="I197" s="268" t="s">
        <v>188</v>
      </c>
      <c r="J197" s="268">
        <v>547</v>
      </c>
    </row>
    <row r="198" spans="2:10" x14ac:dyDescent="0.25">
      <c r="B198">
        <f t="shared" si="6"/>
        <v>1916</v>
      </c>
      <c r="C198" s="274" t="s">
        <v>189</v>
      </c>
      <c r="D198">
        <v>3192</v>
      </c>
      <c r="E198">
        <v>0</v>
      </c>
      <c r="F198">
        <v>1634</v>
      </c>
      <c r="G198">
        <f t="shared" si="7"/>
        <v>4826</v>
      </c>
      <c r="I198" s="268" t="s">
        <v>189</v>
      </c>
      <c r="J198" s="268">
        <v>1916</v>
      </c>
    </row>
    <row r="199" spans="2:10" x14ac:dyDescent="0.25">
      <c r="B199">
        <f t="shared" si="6"/>
        <v>995</v>
      </c>
      <c r="C199" s="274" t="s">
        <v>190</v>
      </c>
      <c r="D199">
        <v>7543</v>
      </c>
      <c r="E199">
        <v>2110</v>
      </c>
      <c r="F199">
        <v>159</v>
      </c>
      <c r="G199">
        <f t="shared" si="7"/>
        <v>9812</v>
      </c>
      <c r="I199" s="268" t="s">
        <v>190</v>
      </c>
      <c r="J199" s="268">
        <v>995</v>
      </c>
    </row>
    <row r="200" spans="2:10" x14ac:dyDescent="0.25">
      <c r="B200" t="e">
        <f t="shared" si="6"/>
        <v>#N/A</v>
      </c>
      <c r="C200" s="274" t="s">
        <v>191</v>
      </c>
      <c r="D200">
        <v>0</v>
      </c>
      <c r="E200">
        <v>0</v>
      </c>
      <c r="F200">
        <v>0</v>
      </c>
      <c r="G200">
        <f t="shared" si="7"/>
        <v>0</v>
      </c>
      <c r="I200" s="268" t="s">
        <v>191</v>
      </c>
      <c r="J200" s="268">
        <v>82</v>
      </c>
    </row>
    <row r="201" spans="2:10" x14ac:dyDescent="0.25">
      <c r="B201">
        <f t="shared" si="6"/>
        <v>1640</v>
      </c>
      <c r="C201" s="274" t="s">
        <v>192</v>
      </c>
      <c r="D201">
        <v>1505</v>
      </c>
      <c r="E201">
        <v>472</v>
      </c>
      <c r="F201">
        <v>419</v>
      </c>
      <c r="G201">
        <f t="shared" si="7"/>
        <v>2396</v>
      </c>
      <c r="I201" s="268" t="s">
        <v>192</v>
      </c>
      <c r="J201" s="268">
        <v>1640</v>
      </c>
    </row>
    <row r="202" spans="2:10" x14ac:dyDescent="0.25">
      <c r="B202">
        <f t="shared" si="6"/>
        <v>327</v>
      </c>
      <c r="C202" s="274" t="s">
        <v>193</v>
      </c>
      <c r="D202">
        <v>1203</v>
      </c>
      <c r="E202">
        <v>0</v>
      </c>
      <c r="F202">
        <v>0</v>
      </c>
      <c r="G202">
        <f t="shared" si="7"/>
        <v>1203</v>
      </c>
      <c r="I202" s="268" t="s">
        <v>193</v>
      </c>
      <c r="J202" s="268">
        <v>327</v>
      </c>
    </row>
    <row r="203" spans="2:10" x14ac:dyDescent="0.25">
      <c r="B203" t="e">
        <f t="shared" si="6"/>
        <v>#N/A</v>
      </c>
      <c r="C203" s="274" t="s">
        <v>194</v>
      </c>
      <c r="D203">
        <v>0</v>
      </c>
      <c r="E203">
        <v>0</v>
      </c>
      <c r="F203">
        <v>0</v>
      </c>
      <c r="G203">
        <f t="shared" si="7"/>
        <v>0</v>
      </c>
      <c r="I203" s="268" t="s">
        <v>194</v>
      </c>
      <c r="J203" s="268">
        <v>694</v>
      </c>
    </row>
    <row r="204" spans="2:10" x14ac:dyDescent="0.25">
      <c r="B204" t="e">
        <f t="shared" si="6"/>
        <v>#N/A</v>
      </c>
      <c r="C204" s="274" t="s">
        <v>195</v>
      </c>
      <c r="D204">
        <v>201</v>
      </c>
      <c r="E204">
        <v>0</v>
      </c>
      <c r="F204">
        <v>0</v>
      </c>
      <c r="G204">
        <f t="shared" si="7"/>
        <v>201</v>
      </c>
      <c r="I204" s="268" t="s">
        <v>195</v>
      </c>
      <c r="J204" s="268">
        <v>733</v>
      </c>
    </row>
    <row r="205" spans="2:10" x14ac:dyDescent="0.25">
      <c r="B205">
        <f t="shared" si="6"/>
        <v>1705</v>
      </c>
      <c r="C205" s="274" t="s">
        <v>196</v>
      </c>
      <c r="D205">
        <v>1822</v>
      </c>
      <c r="E205">
        <v>141</v>
      </c>
      <c r="F205">
        <v>956</v>
      </c>
      <c r="G205">
        <f t="shared" si="7"/>
        <v>2919</v>
      </c>
      <c r="I205" s="268" t="s">
        <v>196</v>
      </c>
      <c r="J205" s="268">
        <v>1705</v>
      </c>
    </row>
    <row r="206" spans="2:10" x14ac:dyDescent="0.25">
      <c r="B206">
        <f t="shared" si="6"/>
        <v>553</v>
      </c>
      <c r="C206" s="274" t="s">
        <v>197</v>
      </c>
      <c r="D206">
        <v>1537</v>
      </c>
      <c r="E206">
        <v>194</v>
      </c>
      <c r="F206">
        <v>1326</v>
      </c>
      <c r="G206">
        <f t="shared" si="7"/>
        <v>3057</v>
      </c>
      <c r="I206" s="268" t="s">
        <v>197</v>
      </c>
      <c r="J206" s="268">
        <v>553</v>
      </c>
    </row>
    <row r="207" spans="2:10" x14ac:dyDescent="0.25">
      <c r="B207" t="e">
        <f t="shared" si="6"/>
        <v>#N/A</v>
      </c>
      <c r="C207" s="274" t="s">
        <v>198</v>
      </c>
      <c r="D207">
        <v>1386</v>
      </c>
      <c r="E207">
        <v>0</v>
      </c>
      <c r="F207">
        <v>31</v>
      </c>
      <c r="G207">
        <f t="shared" si="7"/>
        <v>1417</v>
      </c>
      <c r="I207" s="268" t="s">
        <v>198</v>
      </c>
      <c r="J207" s="268">
        <v>140</v>
      </c>
    </row>
    <row r="208" spans="2:10" x14ac:dyDescent="0.25">
      <c r="B208">
        <f t="shared" si="6"/>
        <v>262</v>
      </c>
      <c r="C208" s="274" t="s">
        <v>199</v>
      </c>
      <c r="D208">
        <v>1656</v>
      </c>
      <c r="E208">
        <v>217</v>
      </c>
      <c r="F208">
        <v>754</v>
      </c>
      <c r="G208">
        <f t="shared" si="7"/>
        <v>2627</v>
      </c>
      <c r="I208" s="268" t="s">
        <v>199</v>
      </c>
      <c r="J208" s="268">
        <v>262</v>
      </c>
    </row>
    <row r="209" spans="2:10" x14ac:dyDescent="0.25">
      <c r="B209">
        <f t="shared" si="6"/>
        <v>809</v>
      </c>
      <c r="C209" s="274" t="s">
        <v>200</v>
      </c>
      <c r="D209">
        <v>640</v>
      </c>
      <c r="E209">
        <v>62</v>
      </c>
      <c r="F209">
        <v>33</v>
      </c>
      <c r="G209">
        <f t="shared" si="7"/>
        <v>735</v>
      </c>
      <c r="I209" s="268" t="s">
        <v>200</v>
      </c>
      <c r="J209" s="268">
        <v>809</v>
      </c>
    </row>
    <row r="210" spans="2:10" x14ac:dyDescent="0.25">
      <c r="B210">
        <f t="shared" si="6"/>
        <v>331</v>
      </c>
      <c r="C210" s="274" t="s">
        <v>201</v>
      </c>
      <c r="D210">
        <v>922</v>
      </c>
      <c r="E210">
        <v>0</v>
      </c>
      <c r="F210">
        <v>0</v>
      </c>
      <c r="G210">
        <f t="shared" si="7"/>
        <v>922</v>
      </c>
      <c r="I210" s="268" t="s">
        <v>201</v>
      </c>
      <c r="J210" s="268">
        <v>331</v>
      </c>
    </row>
    <row r="211" spans="2:10" x14ac:dyDescent="0.25">
      <c r="B211">
        <f t="shared" si="6"/>
        <v>24</v>
      </c>
      <c r="C211" s="274" t="s">
        <v>202</v>
      </c>
      <c r="D211">
        <v>327</v>
      </c>
      <c r="E211">
        <v>0</v>
      </c>
      <c r="F211">
        <v>0</v>
      </c>
      <c r="G211">
        <f t="shared" si="7"/>
        <v>327</v>
      </c>
      <c r="I211" s="268" t="s">
        <v>202</v>
      </c>
      <c r="J211" s="268">
        <v>24</v>
      </c>
    </row>
    <row r="212" spans="2:10" x14ac:dyDescent="0.25">
      <c r="B212">
        <f t="shared" si="6"/>
        <v>168</v>
      </c>
      <c r="C212" s="274" t="s">
        <v>203</v>
      </c>
      <c r="D212">
        <v>1101</v>
      </c>
      <c r="E212">
        <v>0</v>
      </c>
      <c r="F212">
        <v>188</v>
      </c>
      <c r="G212">
        <f t="shared" si="7"/>
        <v>1289</v>
      </c>
      <c r="I212" s="268" t="s">
        <v>203</v>
      </c>
      <c r="J212" s="268">
        <v>168</v>
      </c>
    </row>
    <row r="213" spans="2:10" x14ac:dyDescent="0.25">
      <c r="B213" t="e">
        <f t="shared" si="6"/>
        <v>#N/A</v>
      </c>
      <c r="C213" s="274" t="s">
        <v>204</v>
      </c>
      <c r="D213">
        <v>348</v>
      </c>
      <c r="E213">
        <v>0</v>
      </c>
      <c r="F213">
        <v>0</v>
      </c>
      <c r="G213">
        <f t="shared" si="7"/>
        <v>348</v>
      </c>
      <c r="I213" s="268" t="s">
        <v>204</v>
      </c>
      <c r="J213" s="268">
        <v>1671</v>
      </c>
    </row>
    <row r="214" spans="2:10" x14ac:dyDescent="0.25">
      <c r="B214">
        <f t="shared" si="6"/>
        <v>263</v>
      </c>
      <c r="C214" s="274" t="s">
        <v>205</v>
      </c>
      <c r="D214">
        <v>2033</v>
      </c>
      <c r="E214">
        <v>0</v>
      </c>
      <c r="F214">
        <v>0</v>
      </c>
      <c r="G214">
        <f t="shared" si="7"/>
        <v>2033</v>
      </c>
      <c r="I214" s="268" t="s">
        <v>205</v>
      </c>
      <c r="J214" s="268">
        <v>263</v>
      </c>
    </row>
    <row r="215" spans="2:10" x14ac:dyDescent="0.25">
      <c r="B215">
        <f t="shared" si="6"/>
        <v>1641</v>
      </c>
      <c r="C215" s="274" t="s">
        <v>206</v>
      </c>
      <c r="D215">
        <v>1663</v>
      </c>
      <c r="E215">
        <v>231</v>
      </c>
      <c r="F215">
        <v>0</v>
      </c>
      <c r="G215">
        <f t="shared" si="7"/>
        <v>1894</v>
      </c>
      <c r="I215" s="268" t="s">
        <v>206</v>
      </c>
      <c r="J215" s="268">
        <v>1641</v>
      </c>
    </row>
    <row r="216" spans="2:10" x14ac:dyDescent="0.25">
      <c r="B216">
        <f t="shared" si="6"/>
        <v>556</v>
      </c>
      <c r="C216" s="274" t="s">
        <v>207</v>
      </c>
      <c r="D216">
        <v>1730</v>
      </c>
      <c r="E216">
        <v>79</v>
      </c>
      <c r="F216">
        <v>566</v>
      </c>
      <c r="G216">
        <f t="shared" si="7"/>
        <v>2375</v>
      </c>
      <c r="I216" s="268" t="s">
        <v>207</v>
      </c>
      <c r="J216" s="268">
        <v>556</v>
      </c>
    </row>
    <row r="217" spans="2:10" x14ac:dyDescent="0.25">
      <c r="B217">
        <f t="shared" si="6"/>
        <v>935</v>
      </c>
      <c r="C217" s="274" t="s">
        <v>208</v>
      </c>
      <c r="D217">
        <v>3226</v>
      </c>
      <c r="E217">
        <v>1220</v>
      </c>
      <c r="F217">
        <v>2072</v>
      </c>
      <c r="G217">
        <f t="shared" si="7"/>
        <v>6518</v>
      </c>
      <c r="I217" s="268" t="s">
        <v>208</v>
      </c>
      <c r="J217" s="268">
        <v>935</v>
      </c>
    </row>
    <row r="218" spans="2:10" x14ac:dyDescent="0.25">
      <c r="B218" t="e">
        <f t="shared" si="6"/>
        <v>#N/A</v>
      </c>
      <c r="C218" s="274" t="s">
        <v>71</v>
      </c>
      <c r="D218">
        <v>495</v>
      </c>
      <c r="E218">
        <v>0</v>
      </c>
      <c r="F218">
        <v>16</v>
      </c>
      <c r="G218">
        <f t="shared" si="7"/>
        <v>511</v>
      </c>
      <c r="I218" s="268"/>
      <c r="J218" s="268"/>
    </row>
    <row r="219" spans="2:10" x14ac:dyDescent="0.25">
      <c r="B219" t="e">
        <f t="shared" si="6"/>
        <v>#N/A</v>
      </c>
      <c r="C219" s="274" t="s">
        <v>209</v>
      </c>
      <c r="D219">
        <v>319</v>
      </c>
      <c r="E219">
        <v>0</v>
      </c>
      <c r="F219">
        <v>0</v>
      </c>
      <c r="G219">
        <f t="shared" si="7"/>
        <v>319</v>
      </c>
      <c r="I219" s="268" t="s">
        <v>209</v>
      </c>
      <c r="J219" s="268">
        <v>25</v>
      </c>
    </row>
    <row r="220" spans="2:10" x14ac:dyDescent="0.25">
      <c r="B220">
        <f t="shared" ref="B220:B273" si="8">VLOOKUP(C220,gemeentenaam,2,FALSE)</f>
        <v>420</v>
      </c>
      <c r="C220" s="274" t="s">
        <v>210</v>
      </c>
      <c r="D220">
        <v>2960</v>
      </c>
      <c r="E220">
        <v>0</v>
      </c>
      <c r="F220">
        <v>12</v>
      </c>
      <c r="G220">
        <f t="shared" si="7"/>
        <v>2972</v>
      </c>
      <c r="I220" s="268" t="s">
        <v>210</v>
      </c>
      <c r="J220" s="268">
        <v>420</v>
      </c>
    </row>
    <row r="221" spans="2:10" x14ac:dyDescent="0.25">
      <c r="B221">
        <f t="shared" si="8"/>
        <v>938</v>
      </c>
      <c r="C221" s="274" t="s">
        <v>211</v>
      </c>
      <c r="D221">
        <v>635</v>
      </c>
      <c r="E221">
        <v>0</v>
      </c>
      <c r="F221">
        <v>177</v>
      </c>
      <c r="G221">
        <f t="shared" ref="G221:G274" si="9">SUM(D221:F221)</f>
        <v>812</v>
      </c>
      <c r="I221" s="268" t="s">
        <v>211</v>
      </c>
      <c r="J221" s="268">
        <v>938</v>
      </c>
    </row>
    <row r="222" spans="2:10" x14ac:dyDescent="0.25">
      <c r="B222" t="e">
        <f t="shared" si="8"/>
        <v>#N/A</v>
      </c>
      <c r="C222" s="274" t="s">
        <v>528</v>
      </c>
      <c r="D222">
        <v>571</v>
      </c>
      <c r="E222">
        <v>0</v>
      </c>
      <c r="F222">
        <v>0</v>
      </c>
      <c r="G222">
        <f t="shared" si="9"/>
        <v>571</v>
      </c>
      <c r="I222" s="268" t="s">
        <v>528</v>
      </c>
      <c r="J222" s="268">
        <v>1908</v>
      </c>
    </row>
    <row r="223" spans="2:10" x14ac:dyDescent="0.25">
      <c r="B223" t="e">
        <f t="shared" si="8"/>
        <v>#N/A</v>
      </c>
      <c r="C223" s="274" t="s">
        <v>212</v>
      </c>
      <c r="D223">
        <v>496</v>
      </c>
      <c r="E223">
        <v>0</v>
      </c>
      <c r="F223">
        <v>0</v>
      </c>
      <c r="G223">
        <f t="shared" si="9"/>
        <v>496</v>
      </c>
      <c r="I223" s="268" t="s">
        <v>212</v>
      </c>
      <c r="J223" s="268">
        <v>1987</v>
      </c>
    </row>
    <row r="224" spans="2:10" x14ac:dyDescent="0.25">
      <c r="B224">
        <f t="shared" si="8"/>
        <v>119</v>
      </c>
      <c r="C224" s="274" t="s">
        <v>213</v>
      </c>
      <c r="D224">
        <v>2737</v>
      </c>
      <c r="E224">
        <v>347</v>
      </c>
      <c r="F224">
        <v>418</v>
      </c>
      <c r="G224">
        <f t="shared" si="9"/>
        <v>3502</v>
      </c>
      <c r="I224" s="268" t="s">
        <v>213</v>
      </c>
      <c r="J224" s="268">
        <v>119</v>
      </c>
    </row>
    <row r="225" spans="2:10" x14ac:dyDescent="0.25">
      <c r="B225">
        <f t="shared" si="8"/>
        <v>687</v>
      </c>
      <c r="C225" s="274" t="s">
        <v>214</v>
      </c>
      <c r="D225">
        <v>2239</v>
      </c>
      <c r="E225">
        <v>734</v>
      </c>
      <c r="F225">
        <v>2339</v>
      </c>
      <c r="G225">
        <f t="shared" si="9"/>
        <v>5312</v>
      </c>
      <c r="I225" s="268" t="s">
        <v>214</v>
      </c>
      <c r="J225" s="268">
        <v>687</v>
      </c>
    </row>
    <row r="226" spans="2:10" x14ac:dyDescent="0.25">
      <c r="B226" t="e">
        <f t="shared" si="8"/>
        <v>#N/A</v>
      </c>
      <c r="C226" s="274" t="s">
        <v>215</v>
      </c>
      <c r="D226">
        <v>0</v>
      </c>
      <c r="E226">
        <v>0</v>
      </c>
      <c r="F226">
        <v>0</v>
      </c>
      <c r="G226">
        <f t="shared" si="9"/>
        <v>0</v>
      </c>
      <c r="I226" s="268" t="s">
        <v>215</v>
      </c>
      <c r="J226" s="268">
        <v>559</v>
      </c>
    </row>
    <row r="227" spans="2:10" x14ac:dyDescent="0.25">
      <c r="B227">
        <f t="shared" si="8"/>
        <v>1842</v>
      </c>
      <c r="C227" s="274" t="s">
        <v>217</v>
      </c>
      <c r="D227">
        <v>1607</v>
      </c>
      <c r="E227">
        <v>0</v>
      </c>
      <c r="F227">
        <v>0</v>
      </c>
      <c r="G227">
        <f t="shared" si="9"/>
        <v>1607</v>
      </c>
      <c r="I227" s="268" t="s">
        <v>216</v>
      </c>
      <c r="J227" s="268">
        <v>1731</v>
      </c>
    </row>
    <row r="228" spans="2:10" x14ac:dyDescent="0.25">
      <c r="B228">
        <f t="shared" si="8"/>
        <v>1731</v>
      </c>
      <c r="C228" s="274" t="s">
        <v>216</v>
      </c>
      <c r="D228">
        <v>1494</v>
      </c>
      <c r="E228">
        <v>170</v>
      </c>
      <c r="F228">
        <v>464</v>
      </c>
      <c r="G228">
        <f t="shared" si="9"/>
        <v>2128</v>
      </c>
      <c r="I228" s="268" t="s">
        <v>217</v>
      </c>
      <c r="J228" s="268">
        <v>1842</v>
      </c>
    </row>
    <row r="229" spans="2:10" x14ac:dyDescent="0.25">
      <c r="B229">
        <f t="shared" si="8"/>
        <v>815</v>
      </c>
      <c r="C229" s="274" t="s">
        <v>218</v>
      </c>
      <c r="D229">
        <v>558</v>
      </c>
      <c r="E229">
        <v>0</v>
      </c>
      <c r="F229">
        <v>26</v>
      </c>
      <c r="G229">
        <f t="shared" si="9"/>
        <v>584</v>
      </c>
      <c r="I229" s="268" t="s">
        <v>218</v>
      </c>
      <c r="J229" s="268">
        <v>815</v>
      </c>
    </row>
    <row r="230" spans="2:10" x14ac:dyDescent="0.25">
      <c r="B230" t="e">
        <f t="shared" si="8"/>
        <v>#N/A</v>
      </c>
      <c r="C230" s="274" t="s">
        <v>219</v>
      </c>
      <c r="D230">
        <v>327</v>
      </c>
      <c r="E230">
        <v>0</v>
      </c>
      <c r="F230">
        <v>0</v>
      </c>
      <c r="G230">
        <f t="shared" si="9"/>
        <v>327</v>
      </c>
      <c r="I230" s="268" t="s">
        <v>219</v>
      </c>
      <c r="J230" s="268">
        <v>265</v>
      </c>
    </row>
    <row r="231" spans="2:10" x14ac:dyDescent="0.25">
      <c r="B231">
        <f t="shared" si="8"/>
        <v>1709</v>
      </c>
      <c r="C231" s="274" t="s">
        <v>220</v>
      </c>
      <c r="D231">
        <v>2386</v>
      </c>
      <c r="E231">
        <v>188</v>
      </c>
      <c r="F231">
        <v>759</v>
      </c>
      <c r="G231">
        <f t="shared" si="9"/>
        <v>3333</v>
      </c>
      <c r="I231" s="268" t="s">
        <v>220</v>
      </c>
      <c r="J231" s="268">
        <v>1709</v>
      </c>
    </row>
    <row r="232" spans="2:10" x14ac:dyDescent="0.25">
      <c r="B232" t="e">
        <f t="shared" si="8"/>
        <v>#N/A</v>
      </c>
      <c r="C232" s="274" t="s">
        <v>611</v>
      </c>
      <c r="D232">
        <v>1146</v>
      </c>
      <c r="E232">
        <v>0</v>
      </c>
      <c r="F232">
        <v>0</v>
      </c>
      <c r="G232">
        <f t="shared" si="9"/>
        <v>1146</v>
      </c>
      <c r="I232" s="268" t="s">
        <v>611</v>
      </c>
      <c r="J232" s="268">
        <v>1927</v>
      </c>
    </row>
    <row r="233" spans="2:10" x14ac:dyDescent="0.25">
      <c r="B233">
        <f t="shared" si="8"/>
        <v>1955</v>
      </c>
      <c r="C233" s="274" t="s">
        <v>221</v>
      </c>
      <c r="D233">
        <v>1098</v>
      </c>
      <c r="E233">
        <v>540</v>
      </c>
      <c r="F233">
        <v>951</v>
      </c>
      <c r="G233">
        <f t="shared" si="9"/>
        <v>2589</v>
      </c>
      <c r="I233" s="268" t="s">
        <v>221</v>
      </c>
      <c r="J233" s="268">
        <v>1955</v>
      </c>
    </row>
    <row r="234" spans="2:10" x14ac:dyDescent="0.25">
      <c r="B234">
        <f t="shared" si="8"/>
        <v>335</v>
      </c>
      <c r="C234" s="274" t="s">
        <v>222</v>
      </c>
      <c r="D234">
        <v>950</v>
      </c>
      <c r="E234">
        <v>0</v>
      </c>
      <c r="F234">
        <v>0</v>
      </c>
      <c r="G234">
        <f t="shared" si="9"/>
        <v>950</v>
      </c>
      <c r="I234" s="268" t="s">
        <v>222</v>
      </c>
      <c r="J234" s="268">
        <v>335</v>
      </c>
    </row>
    <row r="235" spans="2:10" x14ac:dyDescent="0.25">
      <c r="B235">
        <f t="shared" si="8"/>
        <v>944</v>
      </c>
      <c r="C235" s="274" t="s">
        <v>223</v>
      </c>
      <c r="D235">
        <v>220</v>
      </c>
      <c r="E235">
        <v>0</v>
      </c>
      <c r="F235">
        <v>15</v>
      </c>
      <c r="G235">
        <f t="shared" si="9"/>
        <v>235</v>
      </c>
      <c r="I235" s="268" t="s">
        <v>223</v>
      </c>
      <c r="J235" s="268">
        <v>944</v>
      </c>
    </row>
    <row r="236" spans="2:10" x14ac:dyDescent="0.25">
      <c r="B236" t="e">
        <f t="shared" si="8"/>
        <v>#N/A</v>
      </c>
      <c r="C236" s="274" t="s">
        <v>224</v>
      </c>
      <c r="D236">
        <v>380</v>
      </c>
      <c r="E236">
        <v>0</v>
      </c>
      <c r="F236">
        <v>0</v>
      </c>
      <c r="G236">
        <f t="shared" si="9"/>
        <v>380</v>
      </c>
      <c r="I236" s="268" t="s">
        <v>224</v>
      </c>
      <c r="J236" s="268">
        <v>424</v>
      </c>
    </row>
    <row r="237" spans="2:10" x14ac:dyDescent="0.25">
      <c r="B237" t="e">
        <f t="shared" si="8"/>
        <v>#N/A</v>
      </c>
      <c r="C237" s="274" t="s">
        <v>225</v>
      </c>
      <c r="D237">
        <v>837</v>
      </c>
      <c r="E237">
        <v>0</v>
      </c>
      <c r="F237">
        <v>136</v>
      </c>
      <c r="G237">
        <f t="shared" si="9"/>
        <v>973</v>
      </c>
      <c r="I237" s="268" t="s">
        <v>225</v>
      </c>
      <c r="J237" s="268">
        <v>425</v>
      </c>
    </row>
    <row r="238" spans="2:10" x14ac:dyDescent="0.25">
      <c r="B238">
        <f t="shared" si="8"/>
        <v>1740</v>
      </c>
      <c r="C238" s="274" t="s">
        <v>226</v>
      </c>
      <c r="D238">
        <v>1487</v>
      </c>
      <c r="E238">
        <v>0</v>
      </c>
      <c r="F238">
        <v>696</v>
      </c>
      <c r="G238">
        <f t="shared" si="9"/>
        <v>2183</v>
      </c>
      <c r="I238" s="268" t="s">
        <v>226</v>
      </c>
      <c r="J238" s="268">
        <v>1740</v>
      </c>
    </row>
    <row r="239" spans="2:10" x14ac:dyDescent="0.25">
      <c r="B239" t="e">
        <f t="shared" si="8"/>
        <v>#N/A</v>
      </c>
      <c r="C239" s="274" t="s">
        <v>227</v>
      </c>
      <c r="D239">
        <v>404</v>
      </c>
      <c r="E239">
        <v>0</v>
      </c>
      <c r="F239">
        <v>640</v>
      </c>
      <c r="G239">
        <f t="shared" si="9"/>
        <v>1044</v>
      </c>
      <c r="I239" s="268" t="s">
        <v>227</v>
      </c>
      <c r="J239" s="268">
        <v>643</v>
      </c>
    </row>
    <row r="240" spans="2:10" x14ac:dyDescent="0.25">
      <c r="B240">
        <f t="shared" si="8"/>
        <v>946</v>
      </c>
      <c r="C240" s="274" t="s">
        <v>228</v>
      </c>
      <c r="D240">
        <v>659</v>
      </c>
      <c r="E240">
        <v>0</v>
      </c>
      <c r="F240">
        <v>0</v>
      </c>
      <c r="G240">
        <f t="shared" si="9"/>
        <v>659</v>
      </c>
      <c r="I240" s="268" t="s">
        <v>228</v>
      </c>
      <c r="J240" s="268">
        <v>946</v>
      </c>
    </row>
    <row r="241" spans="2:10" x14ac:dyDescent="0.25">
      <c r="B241" t="e">
        <f t="shared" si="8"/>
        <v>#N/A</v>
      </c>
      <c r="C241" s="274" t="s">
        <v>229</v>
      </c>
      <c r="D241">
        <v>910</v>
      </c>
      <c r="E241">
        <v>0</v>
      </c>
      <c r="F241">
        <v>0</v>
      </c>
      <c r="G241">
        <f t="shared" si="9"/>
        <v>910</v>
      </c>
      <c r="I241" s="268" t="s">
        <v>229</v>
      </c>
      <c r="J241" s="268">
        <v>304</v>
      </c>
    </row>
    <row r="242" spans="2:10" x14ac:dyDescent="0.25">
      <c r="B242">
        <f t="shared" si="8"/>
        <v>356</v>
      </c>
      <c r="C242" s="274" t="s">
        <v>230</v>
      </c>
      <c r="D242">
        <v>2371</v>
      </c>
      <c r="E242">
        <v>0</v>
      </c>
      <c r="F242">
        <v>1617</v>
      </c>
      <c r="G242">
        <f t="shared" si="9"/>
        <v>3988</v>
      </c>
      <c r="I242" s="268" t="s">
        <v>230</v>
      </c>
      <c r="J242" s="268">
        <v>356</v>
      </c>
    </row>
    <row r="243" spans="2:10" x14ac:dyDescent="0.25">
      <c r="B243">
        <f t="shared" si="8"/>
        <v>569</v>
      </c>
      <c r="C243" s="274" t="s">
        <v>231</v>
      </c>
      <c r="D243">
        <v>1287</v>
      </c>
      <c r="E243">
        <v>0</v>
      </c>
      <c r="F243">
        <v>399</v>
      </c>
      <c r="G243">
        <f t="shared" si="9"/>
        <v>1686</v>
      </c>
      <c r="I243" s="268" t="s">
        <v>231</v>
      </c>
      <c r="J243" s="268">
        <v>569</v>
      </c>
    </row>
    <row r="244" spans="2:10" x14ac:dyDescent="0.25">
      <c r="B244">
        <f t="shared" si="8"/>
        <v>267</v>
      </c>
      <c r="C244" s="274" t="s">
        <v>233</v>
      </c>
      <c r="D244">
        <v>1619</v>
      </c>
      <c r="E244">
        <v>248</v>
      </c>
      <c r="F244">
        <v>772</v>
      </c>
      <c r="G244">
        <f t="shared" si="9"/>
        <v>2639</v>
      </c>
      <c r="I244" s="268" t="s">
        <v>233</v>
      </c>
      <c r="J244" s="268">
        <v>267</v>
      </c>
    </row>
    <row r="245" spans="2:10" x14ac:dyDescent="0.25">
      <c r="B245">
        <f t="shared" si="8"/>
        <v>268</v>
      </c>
      <c r="C245" s="274" t="s">
        <v>234</v>
      </c>
      <c r="D245">
        <v>20074</v>
      </c>
      <c r="E245">
        <v>0</v>
      </c>
      <c r="F245">
        <v>209</v>
      </c>
      <c r="G245">
        <f t="shared" si="9"/>
        <v>20283</v>
      </c>
      <c r="I245" s="268" t="s">
        <v>234</v>
      </c>
      <c r="J245" s="268">
        <v>268</v>
      </c>
    </row>
    <row r="246" spans="2:10" x14ac:dyDescent="0.25">
      <c r="B246">
        <f t="shared" si="8"/>
        <v>1695</v>
      </c>
      <c r="C246" s="274" t="s">
        <v>235</v>
      </c>
      <c r="D246">
        <v>222</v>
      </c>
      <c r="E246">
        <v>0</v>
      </c>
      <c r="F246">
        <v>78</v>
      </c>
      <c r="G246">
        <f t="shared" si="9"/>
        <v>300</v>
      </c>
      <c r="I246" s="268" t="s">
        <v>235</v>
      </c>
      <c r="J246" s="268">
        <v>1695</v>
      </c>
    </row>
    <row r="247" spans="2:10" x14ac:dyDescent="0.25">
      <c r="B247">
        <f t="shared" si="8"/>
        <v>1699</v>
      </c>
      <c r="C247" s="274" t="s">
        <v>236</v>
      </c>
      <c r="D247">
        <v>1397</v>
      </c>
      <c r="E247">
        <v>167</v>
      </c>
      <c r="F247">
        <v>508</v>
      </c>
      <c r="G247">
        <f t="shared" si="9"/>
        <v>2072</v>
      </c>
      <c r="I247" s="268" t="s">
        <v>236</v>
      </c>
      <c r="J247" s="268">
        <v>1699</v>
      </c>
    </row>
    <row r="248" spans="2:10" x14ac:dyDescent="0.25">
      <c r="B248">
        <f t="shared" si="8"/>
        <v>171</v>
      </c>
      <c r="C248" s="274" t="s">
        <v>237</v>
      </c>
      <c r="D248">
        <v>1819</v>
      </c>
      <c r="E248">
        <v>472</v>
      </c>
      <c r="F248">
        <v>876</v>
      </c>
      <c r="G248">
        <f t="shared" si="9"/>
        <v>3167</v>
      </c>
      <c r="I248" s="268" t="s">
        <v>237</v>
      </c>
      <c r="J248" s="268">
        <v>171</v>
      </c>
    </row>
    <row r="249" spans="2:10" x14ac:dyDescent="0.25">
      <c r="B249">
        <f t="shared" si="8"/>
        <v>575</v>
      </c>
      <c r="C249" s="274" t="s">
        <v>238</v>
      </c>
      <c r="D249">
        <v>1503</v>
      </c>
      <c r="E249">
        <v>0</v>
      </c>
      <c r="F249">
        <v>653</v>
      </c>
      <c r="G249">
        <f t="shared" si="9"/>
        <v>2156</v>
      </c>
      <c r="I249" s="268" t="s">
        <v>238</v>
      </c>
      <c r="J249" s="268">
        <v>575</v>
      </c>
    </row>
    <row r="250" spans="2:10" x14ac:dyDescent="0.25">
      <c r="B250" t="e">
        <f t="shared" si="8"/>
        <v>#N/A</v>
      </c>
      <c r="C250" s="274" t="s">
        <v>239</v>
      </c>
      <c r="D250">
        <v>1444</v>
      </c>
      <c r="E250">
        <v>19</v>
      </c>
      <c r="F250">
        <v>701</v>
      </c>
      <c r="G250">
        <f t="shared" si="9"/>
        <v>2164</v>
      </c>
      <c r="I250" s="268" t="s">
        <v>239</v>
      </c>
      <c r="J250" s="268">
        <v>576</v>
      </c>
    </row>
    <row r="251" spans="2:10" x14ac:dyDescent="0.25">
      <c r="B251">
        <f t="shared" si="8"/>
        <v>820</v>
      </c>
      <c r="C251" s="274" t="s">
        <v>240</v>
      </c>
      <c r="D251">
        <v>1226</v>
      </c>
      <c r="E251">
        <v>0</v>
      </c>
      <c r="F251">
        <v>312</v>
      </c>
      <c r="G251">
        <f t="shared" si="9"/>
        <v>1538</v>
      </c>
      <c r="I251" s="268" t="s">
        <v>240</v>
      </c>
      <c r="J251" s="268">
        <v>820</v>
      </c>
    </row>
    <row r="252" spans="2:10" x14ac:dyDescent="0.25">
      <c r="B252">
        <f t="shared" si="8"/>
        <v>302</v>
      </c>
      <c r="C252" s="274" t="s">
        <v>241</v>
      </c>
      <c r="D252">
        <v>913</v>
      </c>
      <c r="E252">
        <v>973</v>
      </c>
      <c r="F252">
        <v>33</v>
      </c>
      <c r="G252">
        <f t="shared" si="9"/>
        <v>1919</v>
      </c>
      <c r="I252" s="268" t="s">
        <v>241</v>
      </c>
      <c r="J252" s="268">
        <v>302</v>
      </c>
    </row>
    <row r="253" spans="2:10" x14ac:dyDescent="0.25">
      <c r="B253" t="e">
        <f t="shared" si="8"/>
        <v>#N/A</v>
      </c>
      <c r="C253" s="274" t="s">
        <v>242</v>
      </c>
      <c r="D253">
        <v>392</v>
      </c>
      <c r="E253">
        <v>0</v>
      </c>
      <c r="F253">
        <v>0</v>
      </c>
      <c r="G253">
        <f t="shared" si="9"/>
        <v>392</v>
      </c>
      <c r="I253" s="268" t="s">
        <v>242</v>
      </c>
      <c r="J253" s="268">
        <v>951</v>
      </c>
    </row>
    <row r="254" spans="2:10" x14ac:dyDescent="0.25">
      <c r="B254">
        <f t="shared" si="8"/>
        <v>579</v>
      </c>
      <c r="C254" s="274" t="s">
        <v>243</v>
      </c>
      <c r="D254">
        <v>1176</v>
      </c>
      <c r="E254">
        <v>580</v>
      </c>
      <c r="F254">
        <v>485</v>
      </c>
      <c r="G254">
        <f t="shared" si="9"/>
        <v>2241</v>
      </c>
      <c r="I254" s="268" t="s">
        <v>243</v>
      </c>
      <c r="J254" s="268">
        <v>579</v>
      </c>
    </row>
    <row r="255" spans="2:10" x14ac:dyDescent="0.25">
      <c r="B255">
        <f t="shared" si="8"/>
        <v>823</v>
      </c>
      <c r="C255" s="274" t="s">
        <v>244</v>
      </c>
      <c r="D255">
        <v>575</v>
      </c>
      <c r="E255">
        <v>0</v>
      </c>
      <c r="F255">
        <v>250</v>
      </c>
      <c r="G255">
        <f t="shared" si="9"/>
        <v>825</v>
      </c>
      <c r="I255" s="268" t="s">
        <v>244</v>
      </c>
      <c r="J255" s="268">
        <v>823</v>
      </c>
    </row>
    <row r="256" spans="2:10" x14ac:dyDescent="0.25">
      <c r="B256">
        <f t="shared" si="8"/>
        <v>824</v>
      </c>
      <c r="C256" s="274" t="s">
        <v>245</v>
      </c>
      <c r="D256">
        <v>2124</v>
      </c>
      <c r="E256">
        <v>117</v>
      </c>
      <c r="F256">
        <v>216</v>
      </c>
      <c r="G256">
        <f t="shared" si="9"/>
        <v>2457</v>
      </c>
      <c r="I256" s="268" t="s">
        <v>245</v>
      </c>
      <c r="J256" s="268">
        <v>824</v>
      </c>
    </row>
    <row r="257" spans="2:10" x14ac:dyDescent="0.25">
      <c r="B257">
        <f t="shared" si="8"/>
        <v>1895</v>
      </c>
      <c r="C257" s="274" t="s">
        <v>496</v>
      </c>
      <c r="D257">
        <v>1917</v>
      </c>
      <c r="E257">
        <v>427</v>
      </c>
      <c r="F257">
        <v>1041</v>
      </c>
      <c r="G257">
        <f t="shared" si="9"/>
        <v>3385</v>
      </c>
      <c r="I257" s="268" t="s">
        <v>496</v>
      </c>
      <c r="J257" s="268">
        <v>1895</v>
      </c>
    </row>
    <row r="258" spans="2:10" x14ac:dyDescent="0.25">
      <c r="B258">
        <f t="shared" si="8"/>
        <v>269</v>
      </c>
      <c r="C258" s="274" t="s">
        <v>246</v>
      </c>
      <c r="D258">
        <v>1154</v>
      </c>
      <c r="E258">
        <v>0</v>
      </c>
      <c r="F258">
        <v>184</v>
      </c>
      <c r="G258">
        <f t="shared" si="9"/>
        <v>1338</v>
      </c>
      <c r="I258" s="268" t="s">
        <v>246</v>
      </c>
      <c r="J258" s="268">
        <v>269</v>
      </c>
    </row>
    <row r="259" spans="2:10" x14ac:dyDescent="0.25">
      <c r="B259">
        <f t="shared" si="8"/>
        <v>173</v>
      </c>
      <c r="C259" s="274" t="s">
        <v>247</v>
      </c>
      <c r="D259">
        <v>1781</v>
      </c>
      <c r="E259">
        <v>123</v>
      </c>
      <c r="F259">
        <v>1746</v>
      </c>
      <c r="G259">
        <f t="shared" si="9"/>
        <v>3650</v>
      </c>
      <c r="I259" s="268" t="s">
        <v>247</v>
      </c>
      <c r="J259" s="268">
        <v>173</v>
      </c>
    </row>
    <row r="260" spans="2:10" x14ac:dyDescent="0.25">
      <c r="B260">
        <f t="shared" si="8"/>
        <v>1773</v>
      </c>
      <c r="C260" s="274" t="s">
        <v>248</v>
      </c>
      <c r="D260">
        <v>559</v>
      </c>
      <c r="E260">
        <v>0</v>
      </c>
      <c r="F260">
        <v>272</v>
      </c>
      <c r="G260">
        <f t="shared" si="9"/>
        <v>831</v>
      </c>
      <c r="I260" s="268" t="s">
        <v>248</v>
      </c>
      <c r="J260" s="268">
        <v>1773</v>
      </c>
    </row>
    <row r="261" spans="2:10" x14ac:dyDescent="0.25">
      <c r="B261">
        <f t="shared" si="8"/>
        <v>175</v>
      </c>
      <c r="C261" s="274" t="s">
        <v>249</v>
      </c>
      <c r="D261">
        <v>619</v>
      </c>
      <c r="E261">
        <v>193</v>
      </c>
      <c r="F261">
        <v>216</v>
      </c>
      <c r="G261">
        <f t="shared" si="9"/>
        <v>1028</v>
      </c>
      <c r="I261" s="268" t="s">
        <v>249</v>
      </c>
      <c r="J261" s="268">
        <v>175</v>
      </c>
    </row>
    <row r="262" spans="2:10" x14ac:dyDescent="0.25">
      <c r="B262" t="e">
        <f t="shared" si="8"/>
        <v>#N/A</v>
      </c>
      <c r="C262" s="274" t="s">
        <v>250</v>
      </c>
      <c r="D262">
        <v>433</v>
      </c>
      <c r="E262">
        <v>0</v>
      </c>
      <c r="F262">
        <v>0</v>
      </c>
      <c r="G262">
        <f t="shared" si="9"/>
        <v>433</v>
      </c>
      <c r="I262" s="268" t="s">
        <v>250</v>
      </c>
      <c r="J262" s="268">
        <v>881</v>
      </c>
    </row>
    <row r="263" spans="2:10" x14ac:dyDescent="0.25">
      <c r="B263">
        <f t="shared" si="8"/>
        <v>1586</v>
      </c>
      <c r="C263" s="274" t="s">
        <v>251</v>
      </c>
      <c r="D263">
        <v>1735</v>
      </c>
      <c r="E263">
        <v>415</v>
      </c>
      <c r="F263">
        <v>1057</v>
      </c>
      <c r="G263">
        <f t="shared" si="9"/>
        <v>3207</v>
      </c>
      <c r="I263" s="268" t="s">
        <v>251</v>
      </c>
      <c r="J263" s="268">
        <v>1586</v>
      </c>
    </row>
    <row r="264" spans="2:10" x14ac:dyDescent="0.25">
      <c r="B264">
        <f t="shared" si="8"/>
        <v>826</v>
      </c>
      <c r="C264" s="274" t="s">
        <v>252</v>
      </c>
      <c r="D264">
        <v>1673</v>
      </c>
      <c r="E264">
        <v>1117</v>
      </c>
      <c r="F264">
        <v>848</v>
      </c>
      <c r="G264">
        <f t="shared" si="9"/>
        <v>3638</v>
      </c>
      <c r="I264" s="268" t="s">
        <v>252</v>
      </c>
      <c r="J264" s="268">
        <v>826</v>
      </c>
    </row>
    <row r="265" spans="2:10" x14ac:dyDescent="0.25">
      <c r="B265" t="e">
        <f t="shared" si="8"/>
        <v>#N/A</v>
      </c>
      <c r="C265" s="274" t="s">
        <v>253</v>
      </c>
      <c r="D265">
        <v>0</v>
      </c>
      <c r="E265">
        <v>0</v>
      </c>
      <c r="F265">
        <v>0</v>
      </c>
      <c r="G265">
        <f t="shared" si="9"/>
        <v>0</v>
      </c>
      <c r="I265" s="268" t="s">
        <v>253</v>
      </c>
      <c r="J265" s="268">
        <v>580</v>
      </c>
    </row>
    <row r="266" spans="2:10" x14ac:dyDescent="0.25">
      <c r="B266">
        <f t="shared" si="8"/>
        <v>85</v>
      </c>
      <c r="C266" s="274" t="s">
        <v>254</v>
      </c>
      <c r="D266">
        <v>1582</v>
      </c>
      <c r="E266">
        <v>27</v>
      </c>
      <c r="F266">
        <v>993</v>
      </c>
      <c r="G266">
        <f t="shared" si="9"/>
        <v>2602</v>
      </c>
      <c r="I266" s="268" t="s">
        <v>254</v>
      </c>
      <c r="J266" s="268">
        <v>85</v>
      </c>
    </row>
    <row r="267" spans="2:10" x14ac:dyDescent="0.25">
      <c r="B267">
        <f t="shared" si="8"/>
        <v>431</v>
      </c>
      <c r="C267" s="274" t="s">
        <v>255</v>
      </c>
      <c r="D267">
        <v>390</v>
      </c>
      <c r="E267">
        <v>0</v>
      </c>
      <c r="F267">
        <v>0</v>
      </c>
      <c r="G267">
        <f t="shared" si="9"/>
        <v>390</v>
      </c>
      <c r="I267" s="268" t="s">
        <v>255</v>
      </c>
      <c r="J267" s="268">
        <v>431</v>
      </c>
    </row>
    <row r="268" spans="2:10" x14ac:dyDescent="0.25">
      <c r="B268">
        <f t="shared" si="8"/>
        <v>432</v>
      </c>
      <c r="C268" s="274" t="s">
        <v>256</v>
      </c>
      <c r="D268">
        <v>491</v>
      </c>
      <c r="E268">
        <v>0</v>
      </c>
      <c r="F268">
        <v>0</v>
      </c>
      <c r="G268">
        <f t="shared" si="9"/>
        <v>491</v>
      </c>
      <c r="I268" s="268" t="s">
        <v>256</v>
      </c>
      <c r="J268" s="268">
        <v>432</v>
      </c>
    </row>
    <row r="269" spans="2:10" x14ac:dyDescent="0.25">
      <c r="B269">
        <f t="shared" si="8"/>
        <v>86</v>
      </c>
      <c r="C269" s="274" t="s">
        <v>257</v>
      </c>
      <c r="D269">
        <v>1297</v>
      </c>
      <c r="E269">
        <v>293</v>
      </c>
      <c r="F269">
        <v>103</v>
      </c>
      <c r="G269">
        <f t="shared" si="9"/>
        <v>1693</v>
      </c>
      <c r="I269" s="268" t="s">
        <v>257</v>
      </c>
      <c r="J269" s="268">
        <v>86</v>
      </c>
    </row>
    <row r="270" spans="2:10" x14ac:dyDescent="0.25">
      <c r="B270">
        <f t="shared" si="8"/>
        <v>828</v>
      </c>
      <c r="C270" s="274" t="s">
        <v>258</v>
      </c>
      <c r="D270">
        <v>5928</v>
      </c>
      <c r="E270">
        <v>559</v>
      </c>
      <c r="F270">
        <v>2549</v>
      </c>
      <c r="G270">
        <f t="shared" si="9"/>
        <v>9036</v>
      </c>
      <c r="I270" s="268" t="s">
        <v>258</v>
      </c>
      <c r="J270" s="268">
        <v>828</v>
      </c>
    </row>
    <row r="271" spans="2:10" x14ac:dyDescent="0.25">
      <c r="B271" t="e">
        <f t="shared" si="8"/>
        <v>#N/A</v>
      </c>
      <c r="C271" s="274" t="s">
        <v>259</v>
      </c>
      <c r="D271">
        <v>497</v>
      </c>
      <c r="E271">
        <v>108</v>
      </c>
      <c r="F271">
        <v>415</v>
      </c>
      <c r="G271">
        <f t="shared" si="9"/>
        <v>1020</v>
      </c>
      <c r="I271" s="268" t="s">
        <v>259</v>
      </c>
      <c r="J271" s="268">
        <v>584</v>
      </c>
    </row>
    <row r="272" spans="2:10" x14ac:dyDescent="0.25">
      <c r="B272">
        <f t="shared" si="8"/>
        <v>1509</v>
      </c>
      <c r="C272" s="274" t="s">
        <v>260</v>
      </c>
      <c r="D272">
        <v>840</v>
      </c>
      <c r="E272">
        <v>17</v>
      </c>
      <c r="F272">
        <v>348</v>
      </c>
      <c r="G272">
        <f t="shared" si="9"/>
        <v>1205</v>
      </c>
      <c r="I272" s="268" t="s">
        <v>260</v>
      </c>
      <c r="J272" s="268">
        <v>1509</v>
      </c>
    </row>
    <row r="273" spans="2:10" x14ac:dyDescent="0.25">
      <c r="B273">
        <f t="shared" si="8"/>
        <v>437</v>
      </c>
      <c r="C273" s="274" t="s">
        <v>261</v>
      </c>
      <c r="D273">
        <v>462</v>
      </c>
      <c r="E273">
        <v>133</v>
      </c>
      <c r="F273">
        <v>0</v>
      </c>
      <c r="G273">
        <f t="shared" si="9"/>
        <v>595</v>
      </c>
      <c r="I273" s="268" t="s">
        <v>261</v>
      </c>
      <c r="J273" s="268">
        <v>437</v>
      </c>
    </row>
    <row r="274" spans="2:10" x14ac:dyDescent="0.25">
      <c r="B274" t="e">
        <f t="shared" ref="B274:B326" si="10">VLOOKUP(C274,gemeentenaam,2,FALSE)</f>
        <v>#N/A</v>
      </c>
      <c r="C274" s="274" t="s">
        <v>262</v>
      </c>
      <c r="D274">
        <v>340</v>
      </c>
      <c r="E274">
        <v>0</v>
      </c>
      <c r="F274">
        <v>0</v>
      </c>
      <c r="G274">
        <f t="shared" si="9"/>
        <v>340</v>
      </c>
      <c r="I274" s="268" t="s">
        <v>262</v>
      </c>
      <c r="J274" s="268">
        <v>644</v>
      </c>
    </row>
    <row r="275" spans="2:10" x14ac:dyDescent="0.25">
      <c r="B275">
        <f t="shared" si="10"/>
        <v>589</v>
      </c>
      <c r="C275" s="274" t="s">
        <v>263</v>
      </c>
      <c r="D275">
        <v>675</v>
      </c>
      <c r="E275">
        <v>0</v>
      </c>
      <c r="F275">
        <v>0</v>
      </c>
      <c r="G275">
        <f t="shared" ref="G275:G327" si="11">SUM(D275:F275)</f>
        <v>675</v>
      </c>
      <c r="I275" s="268" t="s">
        <v>263</v>
      </c>
      <c r="J275" s="268">
        <v>589</v>
      </c>
    </row>
    <row r="276" spans="2:10" x14ac:dyDescent="0.25">
      <c r="B276">
        <f t="shared" si="10"/>
        <v>1734</v>
      </c>
      <c r="C276" s="274" t="s">
        <v>264</v>
      </c>
      <c r="D276">
        <v>2297</v>
      </c>
      <c r="E276">
        <v>280</v>
      </c>
      <c r="F276">
        <v>1181</v>
      </c>
      <c r="G276">
        <f t="shared" si="11"/>
        <v>3758</v>
      </c>
      <c r="I276" s="268" t="s">
        <v>264</v>
      </c>
      <c r="J276" s="268">
        <v>1734</v>
      </c>
    </row>
    <row r="277" spans="2:10" x14ac:dyDescent="0.25">
      <c r="B277">
        <f t="shared" si="10"/>
        <v>590</v>
      </c>
      <c r="C277" s="274" t="s">
        <v>265</v>
      </c>
      <c r="D277">
        <v>1310</v>
      </c>
      <c r="E277">
        <v>241</v>
      </c>
      <c r="F277">
        <v>492</v>
      </c>
      <c r="G277">
        <f t="shared" si="11"/>
        <v>2043</v>
      </c>
      <c r="I277" s="268" t="s">
        <v>265</v>
      </c>
      <c r="J277" s="268">
        <v>590</v>
      </c>
    </row>
    <row r="278" spans="2:10" x14ac:dyDescent="0.25">
      <c r="B278">
        <f t="shared" si="10"/>
        <v>1894</v>
      </c>
      <c r="C278" s="274" t="s">
        <v>498</v>
      </c>
      <c r="D278">
        <v>1157</v>
      </c>
      <c r="E278">
        <v>81</v>
      </c>
      <c r="F278">
        <v>475</v>
      </c>
      <c r="G278">
        <f t="shared" si="11"/>
        <v>1713</v>
      </c>
      <c r="I278" s="268" t="s">
        <v>498</v>
      </c>
      <c r="J278" s="268">
        <v>1894</v>
      </c>
    </row>
    <row r="279" spans="2:10" x14ac:dyDescent="0.25">
      <c r="B279">
        <f t="shared" si="10"/>
        <v>765</v>
      </c>
      <c r="C279" s="274" t="s">
        <v>266</v>
      </c>
      <c r="D279">
        <v>428</v>
      </c>
      <c r="E279">
        <v>0</v>
      </c>
      <c r="F279">
        <v>32</v>
      </c>
      <c r="G279">
        <f t="shared" si="11"/>
        <v>460</v>
      </c>
      <c r="I279" s="268" t="s">
        <v>266</v>
      </c>
      <c r="J279" s="268">
        <v>765</v>
      </c>
    </row>
    <row r="280" spans="2:10" x14ac:dyDescent="0.25">
      <c r="B280">
        <f t="shared" si="10"/>
        <v>1926</v>
      </c>
      <c r="C280" s="274" t="s">
        <v>267</v>
      </c>
      <c r="D280">
        <v>2905</v>
      </c>
      <c r="E280">
        <v>158</v>
      </c>
      <c r="F280">
        <v>938</v>
      </c>
      <c r="G280">
        <f t="shared" si="11"/>
        <v>4001</v>
      </c>
      <c r="I280" s="268" t="s">
        <v>267</v>
      </c>
      <c r="J280" s="268">
        <v>1926</v>
      </c>
    </row>
    <row r="281" spans="2:10" x14ac:dyDescent="0.25">
      <c r="B281">
        <f t="shared" si="10"/>
        <v>439</v>
      </c>
      <c r="C281" s="274" t="s">
        <v>268</v>
      </c>
      <c r="D281">
        <v>3081</v>
      </c>
      <c r="E281">
        <v>1054</v>
      </c>
      <c r="F281">
        <v>2279</v>
      </c>
      <c r="G281">
        <f t="shared" si="11"/>
        <v>6414</v>
      </c>
      <c r="I281" s="268" t="s">
        <v>268</v>
      </c>
      <c r="J281" s="268">
        <v>439</v>
      </c>
    </row>
    <row r="282" spans="2:10" x14ac:dyDescent="0.25">
      <c r="B282">
        <f t="shared" si="10"/>
        <v>273</v>
      </c>
      <c r="C282" s="274" t="s">
        <v>269</v>
      </c>
      <c r="D282">
        <v>852</v>
      </c>
      <c r="E282">
        <v>0</v>
      </c>
      <c r="F282">
        <v>129</v>
      </c>
      <c r="G282">
        <f t="shared" si="11"/>
        <v>981</v>
      </c>
      <c r="I282" s="268" t="s">
        <v>269</v>
      </c>
      <c r="J282" s="268">
        <v>273</v>
      </c>
    </row>
    <row r="283" spans="2:10" x14ac:dyDescent="0.25">
      <c r="B283">
        <f t="shared" si="10"/>
        <v>177</v>
      </c>
      <c r="C283" s="274" t="s">
        <v>270</v>
      </c>
      <c r="D283">
        <v>2339</v>
      </c>
      <c r="E283">
        <v>243</v>
      </c>
      <c r="F283">
        <v>865</v>
      </c>
      <c r="G283">
        <f t="shared" si="11"/>
        <v>3447</v>
      </c>
      <c r="I283" s="268" t="s">
        <v>270</v>
      </c>
      <c r="J283" s="268">
        <v>177</v>
      </c>
    </row>
    <row r="284" spans="2:10" x14ac:dyDescent="0.25">
      <c r="B284">
        <f t="shared" si="10"/>
        <v>703</v>
      </c>
      <c r="C284" s="274" t="s">
        <v>271</v>
      </c>
      <c r="D284">
        <v>1781</v>
      </c>
      <c r="E284">
        <v>0</v>
      </c>
      <c r="F284">
        <v>332</v>
      </c>
      <c r="G284">
        <f t="shared" si="11"/>
        <v>2113</v>
      </c>
      <c r="I284" s="268" t="s">
        <v>271</v>
      </c>
      <c r="J284" s="268">
        <v>703</v>
      </c>
    </row>
    <row r="285" spans="2:10" x14ac:dyDescent="0.25">
      <c r="B285">
        <f t="shared" si="10"/>
        <v>274</v>
      </c>
      <c r="C285" s="274" t="s">
        <v>272</v>
      </c>
      <c r="D285">
        <v>1031</v>
      </c>
      <c r="E285">
        <v>667</v>
      </c>
      <c r="F285">
        <v>451</v>
      </c>
      <c r="G285">
        <f t="shared" si="11"/>
        <v>2149</v>
      </c>
      <c r="I285" s="268" t="s">
        <v>272</v>
      </c>
      <c r="J285" s="268">
        <v>274</v>
      </c>
    </row>
    <row r="286" spans="2:10" x14ac:dyDescent="0.25">
      <c r="B286">
        <f t="shared" si="10"/>
        <v>339</v>
      </c>
      <c r="C286" s="274" t="s">
        <v>273</v>
      </c>
      <c r="D286">
        <v>75</v>
      </c>
      <c r="E286">
        <v>0</v>
      </c>
      <c r="F286">
        <v>0</v>
      </c>
      <c r="G286">
        <f t="shared" si="11"/>
        <v>75</v>
      </c>
      <c r="I286" s="268" t="s">
        <v>273</v>
      </c>
      <c r="J286" s="268">
        <v>339</v>
      </c>
    </row>
    <row r="287" spans="2:10" x14ac:dyDescent="0.25">
      <c r="B287">
        <f t="shared" si="10"/>
        <v>1667</v>
      </c>
      <c r="C287" s="274" t="s">
        <v>274</v>
      </c>
      <c r="D287">
        <v>603</v>
      </c>
      <c r="E287">
        <v>0</v>
      </c>
      <c r="F287">
        <v>0</v>
      </c>
      <c r="G287">
        <f t="shared" si="11"/>
        <v>603</v>
      </c>
      <c r="I287" s="268" t="s">
        <v>274</v>
      </c>
      <c r="J287" s="268">
        <v>1667</v>
      </c>
    </row>
    <row r="288" spans="2:10" x14ac:dyDescent="0.25">
      <c r="B288">
        <f t="shared" si="10"/>
        <v>275</v>
      </c>
      <c r="C288" s="274" t="s">
        <v>275</v>
      </c>
      <c r="D288">
        <v>1703</v>
      </c>
      <c r="E288">
        <v>97</v>
      </c>
      <c r="F288">
        <v>728</v>
      </c>
      <c r="G288">
        <f t="shared" si="11"/>
        <v>2528</v>
      </c>
      <c r="I288" s="268" t="s">
        <v>275</v>
      </c>
      <c r="J288" s="268">
        <v>275</v>
      </c>
    </row>
    <row r="289" spans="2:10" x14ac:dyDescent="0.25">
      <c r="B289">
        <f t="shared" si="10"/>
        <v>340</v>
      </c>
      <c r="C289" s="274" t="s">
        <v>276</v>
      </c>
      <c r="D289">
        <v>906</v>
      </c>
      <c r="E289">
        <v>0</v>
      </c>
      <c r="F289">
        <v>111</v>
      </c>
      <c r="G289">
        <f t="shared" si="11"/>
        <v>1017</v>
      </c>
      <c r="I289" s="268" t="s">
        <v>276</v>
      </c>
      <c r="J289" s="268">
        <v>340</v>
      </c>
    </row>
    <row r="290" spans="2:10" x14ac:dyDescent="0.25">
      <c r="B290">
        <f t="shared" si="10"/>
        <v>597</v>
      </c>
      <c r="C290" s="274" t="s">
        <v>277</v>
      </c>
      <c r="D290">
        <v>2503</v>
      </c>
      <c r="E290">
        <v>414</v>
      </c>
      <c r="F290">
        <v>1332</v>
      </c>
      <c r="G290">
        <f t="shared" si="11"/>
        <v>4249</v>
      </c>
      <c r="I290" s="268" t="s">
        <v>277</v>
      </c>
      <c r="J290" s="268">
        <v>597</v>
      </c>
    </row>
    <row r="291" spans="2:10" x14ac:dyDescent="0.25">
      <c r="B291" t="e">
        <f t="shared" si="10"/>
        <v>#N/A</v>
      </c>
      <c r="C291" s="274" t="s">
        <v>278</v>
      </c>
      <c r="D291">
        <v>496</v>
      </c>
      <c r="E291">
        <v>0</v>
      </c>
      <c r="F291">
        <v>0</v>
      </c>
      <c r="G291">
        <f t="shared" si="11"/>
        <v>496</v>
      </c>
      <c r="I291" s="268" t="s">
        <v>278</v>
      </c>
      <c r="J291" s="268">
        <v>196</v>
      </c>
    </row>
    <row r="292" spans="2:10" x14ac:dyDescent="0.25">
      <c r="B292" t="e">
        <f t="shared" si="10"/>
        <v>#N/A</v>
      </c>
      <c r="C292" s="274" t="s">
        <v>279</v>
      </c>
      <c r="D292">
        <v>0</v>
      </c>
      <c r="E292">
        <v>0</v>
      </c>
      <c r="F292">
        <v>0</v>
      </c>
      <c r="G292">
        <f t="shared" si="11"/>
        <v>0</v>
      </c>
      <c r="I292" s="268" t="s">
        <v>279</v>
      </c>
      <c r="J292" s="268">
        <v>1672</v>
      </c>
    </row>
    <row r="293" spans="2:10" x14ac:dyDescent="0.25">
      <c r="B293">
        <f t="shared" si="10"/>
        <v>1742</v>
      </c>
      <c r="C293" s="274" t="s">
        <v>280</v>
      </c>
      <c r="D293">
        <v>1397</v>
      </c>
      <c r="E293">
        <v>0</v>
      </c>
      <c r="F293">
        <v>1353</v>
      </c>
      <c r="G293">
        <f t="shared" si="11"/>
        <v>2750</v>
      </c>
      <c r="I293" s="268" t="s">
        <v>280</v>
      </c>
      <c r="J293" s="268">
        <v>1742</v>
      </c>
    </row>
    <row r="294" spans="2:10" x14ac:dyDescent="0.25">
      <c r="B294">
        <f t="shared" si="10"/>
        <v>603</v>
      </c>
      <c r="C294" s="274" t="s">
        <v>281</v>
      </c>
      <c r="D294">
        <v>1356</v>
      </c>
      <c r="E294">
        <v>393</v>
      </c>
      <c r="F294">
        <v>274</v>
      </c>
      <c r="G294">
        <f t="shared" si="11"/>
        <v>2023</v>
      </c>
      <c r="I294" s="268" t="s">
        <v>281</v>
      </c>
      <c r="J294" s="268">
        <v>603</v>
      </c>
    </row>
    <row r="295" spans="2:10" x14ac:dyDescent="0.25">
      <c r="B295">
        <f t="shared" si="10"/>
        <v>1669</v>
      </c>
      <c r="C295" s="274" t="s">
        <v>282</v>
      </c>
      <c r="D295">
        <v>1116</v>
      </c>
      <c r="E295">
        <v>0</v>
      </c>
      <c r="F295">
        <v>0</v>
      </c>
      <c r="G295">
        <f t="shared" si="11"/>
        <v>1116</v>
      </c>
      <c r="I295" s="268" t="s">
        <v>282</v>
      </c>
      <c r="J295" s="268">
        <v>1669</v>
      </c>
    </row>
    <row r="296" spans="2:10" x14ac:dyDescent="0.25">
      <c r="B296">
        <f t="shared" si="10"/>
        <v>957</v>
      </c>
      <c r="C296" s="274" t="s">
        <v>283</v>
      </c>
      <c r="D296">
        <v>1086</v>
      </c>
      <c r="E296">
        <v>722</v>
      </c>
      <c r="F296">
        <v>777</v>
      </c>
      <c r="G296">
        <f t="shared" si="11"/>
        <v>2585</v>
      </c>
      <c r="I296" s="268" t="s">
        <v>283</v>
      </c>
      <c r="J296" s="268">
        <v>957</v>
      </c>
    </row>
    <row r="297" spans="2:10" x14ac:dyDescent="0.25">
      <c r="B297">
        <f t="shared" si="10"/>
        <v>736</v>
      </c>
      <c r="C297" s="274" t="s">
        <v>72</v>
      </c>
      <c r="D297">
        <v>2179</v>
      </c>
      <c r="E297">
        <v>0</v>
      </c>
      <c r="F297">
        <v>272</v>
      </c>
      <c r="G297">
        <f t="shared" si="11"/>
        <v>2451</v>
      </c>
      <c r="I297" s="268"/>
      <c r="J297" s="268"/>
    </row>
    <row r="298" spans="2:10" x14ac:dyDescent="0.25">
      <c r="B298">
        <f t="shared" si="10"/>
        <v>1674</v>
      </c>
      <c r="C298" s="274" t="s">
        <v>284</v>
      </c>
      <c r="D298">
        <v>2723</v>
      </c>
      <c r="E298">
        <v>819</v>
      </c>
      <c r="F298">
        <v>1936</v>
      </c>
      <c r="G298">
        <f t="shared" si="11"/>
        <v>5478</v>
      </c>
      <c r="I298" s="268" t="s">
        <v>284</v>
      </c>
      <c r="J298" s="268">
        <v>1674</v>
      </c>
    </row>
    <row r="299" spans="2:10" x14ac:dyDescent="0.25">
      <c r="B299">
        <f t="shared" si="10"/>
        <v>599</v>
      </c>
      <c r="C299" s="274" t="s">
        <v>285</v>
      </c>
      <c r="D299">
        <v>49124</v>
      </c>
      <c r="E299">
        <v>6498</v>
      </c>
      <c r="F299">
        <v>17594</v>
      </c>
      <c r="G299">
        <f t="shared" si="11"/>
        <v>73216</v>
      </c>
      <c r="I299" s="268" t="s">
        <v>285</v>
      </c>
      <c r="J299" s="268">
        <v>599</v>
      </c>
    </row>
    <row r="300" spans="2:10" x14ac:dyDescent="0.25">
      <c r="B300">
        <f t="shared" si="10"/>
        <v>277</v>
      </c>
      <c r="C300" s="274" t="s">
        <v>286</v>
      </c>
      <c r="D300">
        <v>46</v>
      </c>
      <c r="E300">
        <v>0</v>
      </c>
      <c r="F300">
        <v>471</v>
      </c>
      <c r="G300">
        <f t="shared" si="11"/>
        <v>517</v>
      </c>
      <c r="I300" s="268" t="s">
        <v>286</v>
      </c>
      <c r="J300" s="268">
        <v>277</v>
      </c>
    </row>
    <row r="301" spans="2:10" x14ac:dyDescent="0.25">
      <c r="B301">
        <f t="shared" si="10"/>
        <v>840</v>
      </c>
      <c r="C301" s="274" t="s">
        <v>287</v>
      </c>
      <c r="D301">
        <v>468</v>
      </c>
      <c r="E301">
        <v>0</v>
      </c>
      <c r="F301">
        <v>100</v>
      </c>
      <c r="G301">
        <f t="shared" si="11"/>
        <v>568</v>
      </c>
      <c r="I301" s="268" t="s">
        <v>287</v>
      </c>
      <c r="J301" s="268">
        <v>840</v>
      </c>
    </row>
    <row r="302" spans="2:10" x14ac:dyDescent="0.25">
      <c r="B302">
        <f t="shared" si="10"/>
        <v>441</v>
      </c>
      <c r="C302" s="274" t="s">
        <v>288</v>
      </c>
      <c r="D302">
        <v>2451</v>
      </c>
      <c r="E302">
        <v>377</v>
      </c>
      <c r="F302">
        <v>967</v>
      </c>
      <c r="G302">
        <f t="shared" si="11"/>
        <v>3795</v>
      </c>
      <c r="I302" s="268" t="s">
        <v>288</v>
      </c>
      <c r="J302" s="268">
        <v>441</v>
      </c>
    </row>
    <row r="303" spans="2:10" x14ac:dyDescent="0.25">
      <c r="B303" t="e">
        <f t="shared" si="10"/>
        <v>#N/A</v>
      </c>
      <c r="C303" s="274" t="s">
        <v>289</v>
      </c>
      <c r="D303">
        <v>229</v>
      </c>
      <c r="E303">
        <v>0</v>
      </c>
      <c r="F303">
        <v>0</v>
      </c>
      <c r="G303">
        <f t="shared" si="11"/>
        <v>229</v>
      </c>
      <c r="I303" s="268" t="s">
        <v>289</v>
      </c>
      <c r="J303" s="268">
        <v>458</v>
      </c>
    </row>
    <row r="304" spans="2:10" x14ac:dyDescent="0.25">
      <c r="B304">
        <f t="shared" si="10"/>
        <v>279</v>
      </c>
      <c r="C304" s="274" t="s">
        <v>290</v>
      </c>
      <c r="D304">
        <v>357</v>
      </c>
      <c r="E304">
        <v>0</v>
      </c>
      <c r="F304">
        <v>0</v>
      </c>
      <c r="G304">
        <f t="shared" si="11"/>
        <v>357</v>
      </c>
      <c r="I304" s="268" t="s">
        <v>290</v>
      </c>
      <c r="J304" s="268">
        <v>279</v>
      </c>
    </row>
    <row r="305" spans="2:12" x14ac:dyDescent="0.25">
      <c r="B305">
        <f t="shared" si="10"/>
        <v>606</v>
      </c>
      <c r="C305" s="274" t="s">
        <v>291</v>
      </c>
      <c r="D305">
        <v>3924</v>
      </c>
      <c r="E305">
        <v>280</v>
      </c>
      <c r="F305">
        <v>2574</v>
      </c>
      <c r="G305">
        <f t="shared" si="11"/>
        <v>6778</v>
      </c>
      <c r="I305" s="268" t="s">
        <v>291</v>
      </c>
      <c r="J305" s="268">
        <v>606</v>
      </c>
    </row>
    <row r="306" spans="2:12" x14ac:dyDescent="0.25">
      <c r="B306">
        <f t="shared" si="10"/>
        <v>88</v>
      </c>
      <c r="C306" s="274" t="s">
        <v>292</v>
      </c>
      <c r="D306">
        <v>140</v>
      </c>
      <c r="E306">
        <v>0</v>
      </c>
      <c r="F306">
        <v>21</v>
      </c>
      <c r="G306">
        <f t="shared" si="11"/>
        <v>161</v>
      </c>
      <c r="I306" s="268" t="s">
        <v>292</v>
      </c>
      <c r="J306" s="268">
        <v>88</v>
      </c>
    </row>
    <row r="307" spans="2:12" x14ac:dyDescent="0.25">
      <c r="B307" t="e">
        <f t="shared" si="10"/>
        <v>#N/A</v>
      </c>
      <c r="C307" s="274" t="s">
        <v>293</v>
      </c>
      <c r="D307">
        <v>1298</v>
      </c>
      <c r="E307">
        <v>91</v>
      </c>
      <c r="F307">
        <v>1612</v>
      </c>
      <c r="G307">
        <f t="shared" si="11"/>
        <v>3001</v>
      </c>
      <c r="I307" s="268" t="s">
        <v>293</v>
      </c>
      <c r="J307" s="268">
        <v>844</v>
      </c>
    </row>
    <row r="308" spans="2:12" x14ac:dyDescent="0.25">
      <c r="B308" t="e">
        <f t="shared" si="10"/>
        <v>#N/A</v>
      </c>
      <c r="C308" s="274" t="s">
        <v>294</v>
      </c>
      <c r="D308">
        <v>397</v>
      </c>
      <c r="E308">
        <v>0</v>
      </c>
      <c r="F308">
        <v>0</v>
      </c>
      <c r="G308">
        <f t="shared" si="11"/>
        <v>397</v>
      </c>
      <c r="I308" s="268" t="s">
        <v>294</v>
      </c>
      <c r="J308" s="268">
        <v>962</v>
      </c>
    </row>
    <row r="309" spans="2:12" x14ac:dyDescent="0.25">
      <c r="B309" t="e">
        <f t="shared" si="10"/>
        <v>#N/A</v>
      </c>
      <c r="C309" s="274" t="s">
        <v>295</v>
      </c>
      <c r="D309">
        <v>777</v>
      </c>
      <c r="E309">
        <v>0</v>
      </c>
      <c r="F309">
        <v>558</v>
      </c>
      <c r="G309">
        <f t="shared" si="11"/>
        <v>1335</v>
      </c>
      <c r="I309" s="268" t="s">
        <v>295</v>
      </c>
      <c r="J309" s="268">
        <v>608</v>
      </c>
    </row>
    <row r="310" spans="2:12" x14ac:dyDescent="0.25">
      <c r="B310">
        <f t="shared" si="10"/>
        <v>1676</v>
      </c>
      <c r="C310" s="274" t="s">
        <v>296</v>
      </c>
      <c r="D310">
        <v>2137</v>
      </c>
      <c r="E310">
        <v>41</v>
      </c>
      <c r="F310">
        <v>146</v>
      </c>
      <c r="G310">
        <f t="shared" si="11"/>
        <v>2324</v>
      </c>
      <c r="I310" s="268" t="s">
        <v>296</v>
      </c>
      <c r="J310" s="268">
        <v>1676</v>
      </c>
    </row>
    <row r="311" spans="2:12" x14ac:dyDescent="0.25">
      <c r="B311">
        <f t="shared" si="10"/>
        <v>965</v>
      </c>
      <c r="C311" s="274" t="s">
        <v>299</v>
      </c>
      <c r="D311">
        <v>361</v>
      </c>
      <c r="E311">
        <v>0</v>
      </c>
      <c r="F311">
        <v>0</v>
      </c>
      <c r="G311">
        <f t="shared" si="11"/>
        <v>361</v>
      </c>
      <c r="I311" s="268" t="s">
        <v>299</v>
      </c>
      <c r="J311" s="268">
        <v>965</v>
      </c>
      <c r="K311" s="271" t="s">
        <v>661</v>
      </c>
      <c r="L311" s="268">
        <v>518</v>
      </c>
    </row>
    <row r="312" spans="2:12" x14ac:dyDescent="0.25">
      <c r="B312">
        <f t="shared" si="10"/>
        <v>1702</v>
      </c>
      <c r="C312" s="274" t="s">
        <v>300</v>
      </c>
      <c r="D312">
        <v>493</v>
      </c>
      <c r="E312">
        <v>65</v>
      </c>
      <c r="F312">
        <v>710</v>
      </c>
      <c r="G312">
        <f t="shared" si="11"/>
        <v>1268</v>
      </c>
      <c r="I312" s="268" t="s">
        <v>300</v>
      </c>
      <c r="J312" s="268">
        <v>1702</v>
      </c>
      <c r="K312" s="268" t="s">
        <v>298</v>
      </c>
      <c r="L312" s="268">
        <v>796</v>
      </c>
    </row>
    <row r="313" spans="2:12" x14ac:dyDescent="0.25">
      <c r="B313">
        <f t="shared" si="10"/>
        <v>845</v>
      </c>
      <c r="C313" s="274" t="s">
        <v>301</v>
      </c>
      <c r="D313">
        <v>1328</v>
      </c>
      <c r="E313">
        <v>934</v>
      </c>
      <c r="F313">
        <v>313</v>
      </c>
      <c r="G313">
        <f t="shared" si="11"/>
        <v>2575</v>
      </c>
      <c r="I313" s="268" t="s">
        <v>301</v>
      </c>
      <c r="J313" s="268">
        <v>845</v>
      </c>
    </row>
    <row r="314" spans="2:12" x14ac:dyDescent="0.25">
      <c r="B314" t="e">
        <f t="shared" si="10"/>
        <v>#N/A</v>
      </c>
      <c r="C314" s="274" t="s">
        <v>302</v>
      </c>
      <c r="D314">
        <v>384</v>
      </c>
      <c r="E314">
        <v>0</v>
      </c>
      <c r="F314">
        <v>19</v>
      </c>
      <c r="G314">
        <f t="shared" si="11"/>
        <v>403</v>
      </c>
      <c r="I314" s="268" t="s">
        <v>302</v>
      </c>
      <c r="J314" s="268">
        <v>846</v>
      </c>
    </row>
    <row r="315" spans="2:12" x14ac:dyDescent="0.25">
      <c r="B315">
        <f t="shared" si="10"/>
        <v>610</v>
      </c>
      <c r="C315" s="274" t="s">
        <v>304</v>
      </c>
      <c r="D315">
        <v>1073</v>
      </c>
      <c r="E315">
        <v>363</v>
      </c>
      <c r="F315">
        <v>261</v>
      </c>
      <c r="G315">
        <f t="shared" si="11"/>
        <v>1697</v>
      </c>
      <c r="I315" s="268" t="s">
        <v>304</v>
      </c>
      <c r="J315" s="268">
        <v>610</v>
      </c>
    </row>
    <row r="316" spans="2:12" x14ac:dyDescent="0.25">
      <c r="B316" t="e">
        <f t="shared" si="10"/>
        <v>#N/A</v>
      </c>
      <c r="C316" s="274" t="s">
        <v>305</v>
      </c>
      <c r="D316">
        <v>835</v>
      </c>
      <c r="E316">
        <v>0</v>
      </c>
      <c r="F316">
        <v>55</v>
      </c>
      <c r="G316">
        <f t="shared" si="11"/>
        <v>890</v>
      </c>
      <c r="I316" s="268" t="s">
        <v>305</v>
      </c>
      <c r="J316" s="268">
        <v>40</v>
      </c>
    </row>
    <row r="317" spans="2:12" x14ac:dyDescent="0.25">
      <c r="B317">
        <f t="shared" si="10"/>
        <v>1714</v>
      </c>
      <c r="C317" s="274" t="s">
        <v>306</v>
      </c>
      <c r="D317">
        <v>1014</v>
      </c>
      <c r="E317">
        <v>0</v>
      </c>
      <c r="F317">
        <v>248</v>
      </c>
      <c r="G317">
        <f t="shared" si="11"/>
        <v>1262</v>
      </c>
      <c r="I317" s="268" t="s">
        <v>306</v>
      </c>
      <c r="J317" s="268">
        <v>1714</v>
      </c>
    </row>
    <row r="318" spans="2:12" x14ac:dyDescent="0.25">
      <c r="B318">
        <f t="shared" si="10"/>
        <v>90</v>
      </c>
      <c r="C318" s="274" t="s">
        <v>307</v>
      </c>
      <c r="D318">
        <v>1034</v>
      </c>
      <c r="E318">
        <v>886</v>
      </c>
      <c r="F318">
        <v>2487</v>
      </c>
      <c r="G318">
        <f t="shared" si="11"/>
        <v>4407</v>
      </c>
      <c r="I318" s="268" t="s">
        <v>307</v>
      </c>
      <c r="J318" s="268">
        <v>90</v>
      </c>
    </row>
    <row r="319" spans="2:12" x14ac:dyDescent="0.25">
      <c r="B319">
        <f t="shared" si="10"/>
        <v>342</v>
      </c>
      <c r="C319" s="274" t="s">
        <v>308</v>
      </c>
      <c r="D319">
        <v>1607</v>
      </c>
      <c r="E319">
        <v>344</v>
      </c>
      <c r="F319">
        <v>330</v>
      </c>
      <c r="G319">
        <f t="shared" si="11"/>
        <v>2281</v>
      </c>
      <c r="I319" s="268" t="s">
        <v>308</v>
      </c>
      <c r="J319" s="268">
        <v>342</v>
      </c>
    </row>
    <row r="320" spans="2:12" x14ac:dyDescent="0.25">
      <c r="B320">
        <f t="shared" si="10"/>
        <v>847</v>
      </c>
      <c r="C320" s="274" t="s">
        <v>309</v>
      </c>
      <c r="D320">
        <v>655</v>
      </c>
      <c r="E320">
        <v>94</v>
      </c>
      <c r="F320">
        <v>534</v>
      </c>
      <c r="G320">
        <f t="shared" si="11"/>
        <v>1283</v>
      </c>
      <c r="I320" s="268" t="s">
        <v>309</v>
      </c>
      <c r="J320" s="268">
        <v>847</v>
      </c>
    </row>
    <row r="321" spans="2:12" x14ac:dyDescent="0.25">
      <c r="B321">
        <f t="shared" si="10"/>
        <v>848</v>
      </c>
      <c r="C321" s="274" t="s">
        <v>310</v>
      </c>
      <c r="D321">
        <v>587</v>
      </c>
      <c r="E321">
        <v>282</v>
      </c>
      <c r="F321">
        <v>0</v>
      </c>
      <c r="G321">
        <f t="shared" si="11"/>
        <v>869</v>
      </c>
      <c r="I321" s="268" t="s">
        <v>310</v>
      </c>
      <c r="J321" s="268">
        <v>848</v>
      </c>
    </row>
    <row r="322" spans="2:12" x14ac:dyDescent="0.25">
      <c r="B322" t="e">
        <f t="shared" si="10"/>
        <v>#N/A</v>
      </c>
      <c r="C322" s="274" t="s">
        <v>311</v>
      </c>
      <c r="D322">
        <v>3456</v>
      </c>
      <c r="E322">
        <v>895</v>
      </c>
      <c r="F322">
        <v>2824</v>
      </c>
      <c r="G322">
        <f t="shared" si="11"/>
        <v>7175</v>
      </c>
      <c r="I322" s="268" t="s">
        <v>311</v>
      </c>
      <c r="J322" s="268">
        <v>612</v>
      </c>
    </row>
    <row r="323" spans="2:12" x14ac:dyDescent="0.25">
      <c r="B323">
        <f t="shared" si="10"/>
        <v>37</v>
      </c>
      <c r="C323" s="274" t="s">
        <v>312</v>
      </c>
      <c r="D323">
        <v>973</v>
      </c>
      <c r="E323">
        <v>673</v>
      </c>
      <c r="F323">
        <v>478</v>
      </c>
      <c r="G323">
        <f t="shared" si="11"/>
        <v>2124</v>
      </c>
      <c r="I323" s="268" t="s">
        <v>312</v>
      </c>
      <c r="J323" s="268">
        <v>37</v>
      </c>
    </row>
    <row r="324" spans="2:12" x14ac:dyDescent="0.25">
      <c r="B324">
        <f t="shared" si="10"/>
        <v>180</v>
      </c>
      <c r="C324" s="274" t="s">
        <v>313</v>
      </c>
      <c r="D324">
        <v>992</v>
      </c>
      <c r="E324">
        <v>0</v>
      </c>
      <c r="F324">
        <v>181</v>
      </c>
      <c r="G324">
        <f t="shared" si="11"/>
        <v>1173</v>
      </c>
      <c r="I324" s="268" t="s">
        <v>313</v>
      </c>
      <c r="J324" s="268">
        <v>180</v>
      </c>
    </row>
    <row r="325" spans="2:12" x14ac:dyDescent="0.25">
      <c r="B325">
        <f t="shared" si="10"/>
        <v>532</v>
      </c>
      <c r="C325" s="274" t="s">
        <v>314</v>
      </c>
      <c r="D325">
        <v>300</v>
      </c>
      <c r="E325">
        <v>113</v>
      </c>
      <c r="F325">
        <v>439</v>
      </c>
      <c r="G325">
        <f t="shared" si="11"/>
        <v>852</v>
      </c>
      <c r="I325" s="268" t="s">
        <v>314</v>
      </c>
      <c r="J325" s="268">
        <v>532</v>
      </c>
    </row>
    <row r="326" spans="2:12" x14ac:dyDescent="0.25">
      <c r="B326">
        <f t="shared" si="10"/>
        <v>851</v>
      </c>
      <c r="C326" s="274" t="s">
        <v>315</v>
      </c>
      <c r="D326">
        <v>677</v>
      </c>
      <c r="E326">
        <v>0</v>
      </c>
      <c r="F326">
        <v>279</v>
      </c>
      <c r="G326">
        <f t="shared" si="11"/>
        <v>956</v>
      </c>
      <c r="I326" s="268" t="s">
        <v>315</v>
      </c>
      <c r="J326" s="268">
        <v>851</v>
      </c>
    </row>
    <row r="327" spans="2:12" x14ac:dyDescent="0.25">
      <c r="B327">
        <f t="shared" ref="B327:B382" si="12">VLOOKUP(C327,gemeentenaam,2,FALSE)</f>
        <v>1708</v>
      </c>
      <c r="C327" s="274" t="s">
        <v>316</v>
      </c>
      <c r="D327">
        <v>2106</v>
      </c>
      <c r="E327">
        <v>344</v>
      </c>
      <c r="F327">
        <v>534</v>
      </c>
      <c r="G327">
        <f t="shared" si="11"/>
        <v>2984</v>
      </c>
      <c r="I327" s="268" t="s">
        <v>316</v>
      </c>
      <c r="J327" s="268">
        <v>1708</v>
      </c>
    </row>
    <row r="328" spans="2:12" x14ac:dyDescent="0.25">
      <c r="B328">
        <f t="shared" si="12"/>
        <v>971</v>
      </c>
      <c r="C328" s="274" t="s">
        <v>317</v>
      </c>
      <c r="D328">
        <v>877</v>
      </c>
      <c r="E328">
        <v>0</v>
      </c>
      <c r="F328">
        <v>308</v>
      </c>
      <c r="G328">
        <f t="shared" ref="G328:G383" si="13">SUM(D328:F328)</f>
        <v>1185</v>
      </c>
      <c r="I328" s="268" t="s">
        <v>317</v>
      </c>
      <c r="J328" s="268">
        <v>971</v>
      </c>
    </row>
    <row r="329" spans="2:12" x14ac:dyDescent="0.25">
      <c r="B329">
        <f t="shared" si="12"/>
        <v>1904</v>
      </c>
      <c r="C329" s="274" t="s">
        <v>530</v>
      </c>
      <c r="D329">
        <v>3056</v>
      </c>
      <c r="E329">
        <v>255</v>
      </c>
      <c r="F329">
        <v>874</v>
      </c>
      <c r="G329">
        <f t="shared" si="13"/>
        <v>4185</v>
      </c>
      <c r="I329" s="268" t="s">
        <v>530</v>
      </c>
      <c r="J329" s="268">
        <v>1904</v>
      </c>
    </row>
    <row r="330" spans="2:12" x14ac:dyDescent="0.25">
      <c r="B330" t="e">
        <f t="shared" si="12"/>
        <v>#N/A</v>
      </c>
      <c r="C330" s="274" t="s">
        <v>318</v>
      </c>
      <c r="D330">
        <v>285</v>
      </c>
      <c r="E330">
        <v>0</v>
      </c>
      <c r="F330">
        <v>0</v>
      </c>
      <c r="G330">
        <f t="shared" si="13"/>
        <v>285</v>
      </c>
      <c r="I330" s="268" t="s">
        <v>318</v>
      </c>
      <c r="J330" s="268">
        <v>617</v>
      </c>
    </row>
    <row r="331" spans="2:12" x14ac:dyDescent="0.25">
      <c r="B331">
        <f t="shared" si="12"/>
        <v>1900</v>
      </c>
      <c r="C331" s="274" t="s">
        <v>529</v>
      </c>
      <c r="D331">
        <v>0</v>
      </c>
      <c r="E331">
        <v>0</v>
      </c>
      <c r="F331">
        <v>0</v>
      </c>
      <c r="G331">
        <f t="shared" si="13"/>
        <v>0</v>
      </c>
      <c r="I331" s="268" t="s">
        <v>529</v>
      </c>
      <c r="J331" s="268">
        <v>1900</v>
      </c>
    </row>
    <row r="332" spans="2:12" x14ac:dyDescent="0.25">
      <c r="B332">
        <f t="shared" si="12"/>
        <v>715</v>
      </c>
      <c r="C332" s="274" t="s">
        <v>320</v>
      </c>
      <c r="D332">
        <v>3046</v>
      </c>
      <c r="E332">
        <v>492</v>
      </c>
      <c r="F332">
        <v>537</v>
      </c>
      <c r="G332">
        <f t="shared" si="13"/>
        <v>4075</v>
      </c>
      <c r="I332" s="268" t="s">
        <v>320</v>
      </c>
      <c r="J332" s="268">
        <v>715</v>
      </c>
      <c r="K332" s="268" t="s">
        <v>319</v>
      </c>
      <c r="L332" s="268">
        <v>9</v>
      </c>
    </row>
    <row r="333" spans="2:12" x14ac:dyDescent="0.25">
      <c r="B333">
        <f t="shared" si="12"/>
        <v>93</v>
      </c>
      <c r="C333" s="274" t="s">
        <v>321</v>
      </c>
      <c r="D333">
        <v>279</v>
      </c>
      <c r="E333">
        <v>0</v>
      </c>
      <c r="F333">
        <v>101</v>
      </c>
      <c r="G333">
        <f t="shared" si="13"/>
        <v>380</v>
      </c>
      <c r="I333" s="268" t="s">
        <v>321</v>
      </c>
      <c r="J333" s="268">
        <v>93</v>
      </c>
    </row>
    <row r="334" spans="2:12" x14ac:dyDescent="0.25">
      <c r="B334">
        <f t="shared" si="12"/>
        <v>448</v>
      </c>
      <c r="C334" s="274" t="s">
        <v>322</v>
      </c>
      <c r="D334">
        <v>494</v>
      </c>
      <c r="E334">
        <v>0</v>
      </c>
      <c r="F334">
        <v>541</v>
      </c>
      <c r="G334">
        <f t="shared" si="13"/>
        <v>1035</v>
      </c>
      <c r="I334" s="268" t="s">
        <v>322</v>
      </c>
      <c r="J334" s="268">
        <v>448</v>
      </c>
    </row>
    <row r="335" spans="2:12" x14ac:dyDescent="0.25">
      <c r="B335">
        <f t="shared" si="12"/>
        <v>1525</v>
      </c>
      <c r="C335" s="274" t="s">
        <v>323</v>
      </c>
      <c r="D335">
        <v>2119</v>
      </c>
      <c r="E335">
        <v>0</v>
      </c>
      <c r="F335">
        <v>776</v>
      </c>
      <c r="G335">
        <f t="shared" si="13"/>
        <v>2895</v>
      </c>
      <c r="I335" s="268" t="s">
        <v>323</v>
      </c>
      <c r="J335" s="268">
        <v>1525</v>
      </c>
    </row>
    <row r="336" spans="2:12" x14ac:dyDescent="0.25">
      <c r="B336">
        <f t="shared" si="12"/>
        <v>716</v>
      </c>
      <c r="C336" s="274" t="s">
        <v>324</v>
      </c>
      <c r="D336">
        <v>818</v>
      </c>
      <c r="E336">
        <v>14</v>
      </c>
      <c r="F336">
        <v>113</v>
      </c>
      <c r="G336">
        <f t="shared" si="13"/>
        <v>945</v>
      </c>
      <c r="I336" s="268" t="s">
        <v>324</v>
      </c>
      <c r="J336" s="268">
        <v>716</v>
      </c>
    </row>
    <row r="337" spans="2:10" x14ac:dyDescent="0.25">
      <c r="B337">
        <f t="shared" si="12"/>
        <v>281</v>
      </c>
      <c r="C337" s="274" t="s">
        <v>325</v>
      </c>
      <c r="D337">
        <v>2047</v>
      </c>
      <c r="E337">
        <v>814</v>
      </c>
      <c r="F337">
        <v>400</v>
      </c>
      <c r="G337">
        <f t="shared" si="13"/>
        <v>3261</v>
      </c>
      <c r="I337" s="268" t="s">
        <v>325</v>
      </c>
      <c r="J337" s="268">
        <v>281</v>
      </c>
    </row>
    <row r="338" spans="2:10" x14ac:dyDescent="0.25">
      <c r="B338">
        <f t="shared" si="12"/>
        <v>855</v>
      </c>
      <c r="C338" s="274" t="s">
        <v>326</v>
      </c>
      <c r="D338">
        <v>7029</v>
      </c>
      <c r="E338">
        <v>2863</v>
      </c>
      <c r="F338">
        <v>3335</v>
      </c>
      <c r="G338">
        <f t="shared" si="13"/>
        <v>13227</v>
      </c>
      <c r="I338" s="268" t="s">
        <v>326</v>
      </c>
      <c r="J338" s="268">
        <v>855</v>
      </c>
    </row>
    <row r="339" spans="2:10" x14ac:dyDescent="0.25">
      <c r="B339">
        <f t="shared" si="12"/>
        <v>183</v>
      </c>
      <c r="C339" s="274" t="s">
        <v>327</v>
      </c>
      <c r="D339">
        <v>1027</v>
      </c>
      <c r="E339">
        <v>0</v>
      </c>
      <c r="F339">
        <v>305</v>
      </c>
      <c r="G339">
        <f t="shared" si="13"/>
        <v>1332</v>
      </c>
      <c r="I339" s="268" t="s">
        <v>327</v>
      </c>
      <c r="J339" s="268">
        <v>183</v>
      </c>
    </row>
    <row r="340" spans="2:10" x14ac:dyDescent="0.25">
      <c r="B340">
        <f t="shared" si="12"/>
        <v>1700</v>
      </c>
      <c r="C340" s="274" t="s">
        <v>328</v>
      </c>
      <c r="D340">
        <v>1100</v>
      </c>
      <c r="E340">
        <v>57</v>
      </c>
      <c r="F340">
        <v>214</v>
      </c>
      <c r="G340">
        <f t="shared" si="13"/>
        <v>1371</v>
      </c>
      <c r="I340" s="268" t="s">
        <v>328</v>
      </c>
      <c r="J340" s="268">
        <v>1700</v>
      </c>
    </row>
    <row r="341" spans="2:10" x14ac:dyDescent="0.25">
      <c r="B341">
        <f t="shared" si="12"/>
        <v>1730</v>
      </c>
      <c r="C341" s="274" t="s">
        <v>329</v>
      </c>
      <c r="D341">
        <v>0</v>
      </c>
      <c r="E341">
        <v>0</v>
      </c>
      <c r="F341">
        <v>0</v>
      </c>
      <c r="G341">
        <f t="shared" si="13"/>
        <v>0</v>
      </c>
      <c r="I341" s="268" t="s">
        <v>329</v>
      </c>
      <c r="J341" s="268">
        <v>1730</v>
      </c>
    </row>
    <row r="342" spans="2:10" x14ac:dyDescent="0.25">
      <c r="B342">
        <f t="shared" si="12"/>
        <v>737</v>
      </c>
      <c r="C342" s="274" t="s">
        <v>330</v>
      </c>
      <c r="D342">
        <v>2012</v>
      </c>
      <c r="E342">
        <v>0</v>
      </c>
      <c r="F342">
        <v>759</v>
      </c>
      <c r="G342">
        <f t="shared" si="13"/>
        <v>2771</v>
      </c>
      <c r="I342" s="268" t="s">
        <v>330</v>
      </c>
      <c r="J342" s="268">
        <v>737</v>
      </c>
    </row>
    <row r="343" spans="2:10" x14ac:dyDescent="0.25">
      <c r="B343" t="e">
        <f t="shared" si="12"/>
        <v>#N/A</v>
      </c>
      <c r="C343" s="274" t="s">
        <v>331</v>
      </c>
      <c r="D343">
        <v>338</v>
      </c>
      <c r="E343">
        <v>303</v>
      </c>
      <c r="F343">
        <v>555</v>
      </c>
      <c r="G343">
        <f t="shared" si="13"/>
        <v>1196</v>
      </c>
      <c r="I343" s="268" t="s">
        <v>331</v>
      </c>
      <c r="J343" s="268">
        <v>282</v>
      </c>
    </row>
    <row r="344" spans="2:10" x14ac:dyDescent="0.25">
      <c r="B344">
        <f t="shared" si="12"/>
        <v>856</v>
      </c>
      <c r="C344" s="274" t="s">
        <v>332</v>
      </c>
      <c r="D344">
        <v>2984</v>
      </c>
      <c r="E344">
        <v>0</v>
      </c>
      <c r="F344">
        <v>640</v>
      </c>
      <c r="G344">
        <f t="shared" si="13"/>
        <v>3624</v>
      </c>
      <c r="I344" s="268" t="s">
        <v>332</v>
      </c>
      <c r="J344" s="268">
        <v>856</v>
      </c>
    </row>
    <row r="345" spans="2:10" x14ac:dyDescent="0.25">
      <c r="B345">
        <f t="shared" si="12"/>
        <v>450</v>
      </c>
      <c r="C345" s="274" t="s">
        <v>333</v>
      </c>
      <c r="D345">
        <v>577</v>
      </c>
      <c r="E345">
        <v>0</v>
      </c>
      <c r="F345">
        <v>0</v>
      </c>
      <c r="G345">
        <f t="shared" si="13"/>
        <v>577</v>
      </c>
      <c r="I345" s="268" t="s">
        <v>333</v>
      </c>
      <c r="J345" s="268">
        <v>450</v>
      </c>
    </row>
    <row r="346" spans="2:10" x14ac:dyDescent="0.25">
      <c r="B346">
        <f t="shared" si="12"/>
        <v>451</v>
      </c>
      <c r="C346" s="274" t="s">
        <v>334</v>
      </c>
      <c r="D346">
        <v>2907</v>
      </c>
      <c r="E346">
        <v>14</v>
      </c>
      <c r="F346">
        <v>1412</v>
      </c>
      <c r="G346">
        <f t="shared" si="13"/>
        <v>4333</v>
      </c>
      <c r="I346" s="268" t="s">
        <v>334</v>
      </c>
      <c r="J346" s="268">
        <v>451</v>
      </c>
    </row>
    <row r="347" spans="2:10" x14ac:dyDescent="0.25">
      <c r="B347">
        <f t="shared" si="12"/>
        <v>184</v>
      </c>
      <c r="C347" s="274" t="s">
        <v>335</v>
      </c>
      <c r="D347">
        <v>1408</v>
      </c>
      <c r="E347">
        <v>0</v>
      </c>
      <c r="F347">
        <v>328</v>
      </c>
      <c r="G347">
        <f t="shared" si="13"/>
        <v>1736</v>
      </c>
      <c r="I347" s="268" t="s">
        <v>335</v>
      </c>
      <c r="J347" s="268">
        <v>184</v>
      </c>
    </row>
    <row r="348" spans="2:10" x14ac:dyDescent="0.25">
      <c r="B348">
        <f t="shared" si="12"/>
        <v>344</v>
      </c>
      <c r="C348" s="274" t="s">
        <v>336</v>
      </c>
      <c r="D348">
        <v>26993</v>
      </c>
      <c r="E348">
        <v>6718</v>
      </c>
      <c r="F348">
        <v>6010</v>
      </c>
      <c r="G348">
        <f t="shared" si="13"/>
        <v>39721</v>
      </c>
      <c r="I348" s="268" t="s">
        <v>336</v>
      </c>
      <c r="J348" s="268">
        <v>344</v>
      </c>
    </row>
    <row r="349" spans="2:10" x14ac:dyDescent="0.25">
      <c r="B349">
        <f t="shared" si="12"/>
        <v>1581</v>
      </c>
      <c r="C349" s="274" t="s">
        <v>337</v>
      </c>
      <c r="D349">
        <v>3287</v>
      </c>
      <c r="E349">
        <v>580</v>
      </c>
      <c r="F349">
        <v>692</v>
      </c>
      <c r="G349">
        <f t="shared" si="13"/>
        <v>4559</v>
      </c>
      <c r="I349" s="268" t="s">
        <v>337</v>
      </c>
      <c r="J349" s="268">
        <v>1581</v>
      </c>
    </row>
    <row r="350" spans="2:10" x14ac:dyDescent="0.25">
      <c r="B350">
        <f t="shared" si="12"/>
        <v>981</v>
      </c>
      <c r="C350" s="274" t="s">
        <v>338</v>
      </c>
      <c r="D350">
        <v>174</v>
      </c>
      <c r="E350">
        <v>0</v>
      </c>
      <c r="F350">
        <v>0</v>
      </c>
      <c r="G350">
        <f t="shared" si="13"/>
        <v>174</v>
      </c>
      <c r="I350" s="268" t="s">
        <v>338</v>
      </c>
      <c r="J350" s="268">
        <v>981</v>
      </c>
    </row>
    <row r="351" spans="2:10" x14ac:dyDescent="0.25">
      <c r="B351">
        <f t="shared" si="12"/>
        <v>994</v>
      </c>
      <c r="C351" s="274" t="s">
        <v>339</v>
      </c>
      <c r="D351">
        <v>445</v>
      </c>
      <c r="E351">
        <v>733</v>
      </c>
      <c r="F351">
        <v>199</v>
      </c>
      <c r="G351">
        <f t="shared" si="13"/>
        <v>1377</v>
      </c>
      <c r="I351" s="268" t="s">
        <v>339</v>
      </c>
      <c r="J351" s="268">
        <v>994</v>
      </c>
    </row>
    <row r="352" spans="2:10" x14ac:dyDescent="0.25">
      <c r="B352">
        <f t="shared" si="12"/>
        <v>858</v>
      </c>
      <c r="C352" s="274" t="s">
        <v>340</v>
      </c>
      <c r="D352">
        <v>1600</v>
      </c>
      <c r="E352">
        <v>0</v>
      </c>
      <c r="F352">
        <v>829</v>
      </c>
      <c r="G352">
        <f t="shared" si="13"/>
        <v>2429</v>
      </c>
      <c r="I352" s="268" t="s">
        <v>340</v>
      </c>
      <c r="J352" s="268">
        <v>858</v>
      </c>
    </row>
    <row r="353" spans="2:10" x14ac:dyDescent="0.25">
      <c r="B353">
        <f t="shared" si="12"/>
        <v>47</v>
      </c>
      <c r="C353" s="274" t="s">
        <v>341</v>
      </c>
      <c r="D353">
        <v>1298</v>
      </c>
      <c r="E353">
        <v>195</v>
      </c>
      <c r="F353">
        <v>725</v>
      </c>
      <c r="G353">
        <f t="shared" si="13"/>
        <v>2218</v>
      </c>
      <c r="I353" s="268" t="s">
        <v>341</v>
      </c>
      <c r="J353" s="268">
        <v>47</v>
      </c>
    </row>
    <row r="354" spans="2:10" x14ac:dyDescent="0.25">
      <c r="B354">
        <f t="shared" si="12"/>
        <v>345</v>
      </c>
      <c r="C354" s="274" t="s">
        <v>342</v>
      </c>
      <c r="D354">
        <v>3129</v>
      </c>
      <c r="E354">
        <v>142</v>
      </c>
      <c r="F354">
        <v>2781</v>
      </c>
      <c r="G354">
        <f t="shared" si="13"/>
        <v>6052</v>
      </c>
      <c r="I354" s="268" t="s">
        <v>342</v>
      </c>
      <c r="J354" s="268">
        <v>345</v>
      </c>
    </row>
    <row r="355" spans="2:10" x14ac:dyDescent="0.25">
      <c r="B355">
        <f t="shared" si="12"/>
        <v>717</v>
      </c>
      <c r="C355" s="274" t="s">
        <v>343</v>
      </c>
      <c r="D355">
        <v>872</v>
      </c>
      <c r="E355">
        <v>0</v>
      </c>
      <c r="F355">
        <v>0</v>
      </c>
      <c r="G355">
        <f t="shared" si="13"/>
        <v>872</v>
      </c>
      <c r="I355" s="268" t="s">
        <v>343</v>
      </c>
      <c r="J355" s="268">
        <v>717</v>
      </c>
    </row>
    <row r="356" spans="2:10" x14ac:dyDescent="0.25">
      <c r="B356" t="e">
        <f t="shared" si="12"/>
        <v>#N/A</v>
      </c>
      <c r="C356" s="274" t="s">
        <v>344</v>
      </c>
      <c r="D356">
        <v>2763</v>
      </c>
      <c r="E356">
        <v>314</v>
      </c>
      <c r="F356">
        <v>1100</v>
      </c>
      <c r="G356">
        <f t="shared" si="13"/>
        <v>4177</v>
      </c>
      <c r="I356" s="268" t="s">
        <v>344</v>
      </c>
      <c r="J356" s="268">
        <v>860</v>
      </c>
    </row>
    <row r="357" spans="2:10" x14ac:dyDescent="0.25">
      <c r="B357">
        <f t="shared" si="12"/>
        <v>861</v>
      </c>
      <c r="C357" s="274" t="s">
        <v>345</v>
      </c>
      <c r="D357">
        <v>3604</v>
      </c>
      <c r="E357">
        <v>160</v>
      </c>
      <c r="F357">
        <v>1806</v>
      </c>
      <c r="G357">
        <f t="shared" si="13"/>
        <v>5570</v>
      </c>
      <c r="I357" s="268" t="s">
        <v>345</v>
      </c>
      <c r="J357" s="268">
        <v>861</v>
      </c>
    </row>
    <row r="358" spans="2:10" x14ac:dyDescent="0.25">
      <c r="B358">
        <f t="shared" si="12"/>
        <v>453</v>
      </c>
      <c r="C358" s="274" t="s">
        <v>346</v>
      </c>
      <c r="D358">
        <v>3841</v>
      </c>
      <c r="E358">
        <v>815</v>
      </c>
      <c r="F358">
        <v>1503</v>
      </c>
      <c r="G358">
        <f t="shared" si="13"/>
        <v>6159</v>
      </c>
      <c r="I358" s="268" t="s">
        <v>346</v>
      </c>
      <c r="J358" s="268">
        <v>453</v>
      </c>
    </row>
    <row r="359" spans="2:10" x14ac:dyDescent="0.25">
      <c r="B359">
        <f t="shared" si="12"/>
        <v>983</v>
      </c>
      <c r="C359" s="274" t="s">
        <v>347</v>
      </c>
      <c r="D359">
        <v>4526</v>
      </c>
      <c r="E359">
        <v>2089</v>
      </c>
      <c r="F359">
        <v>2595</v>
      </c>
      <c r="G359">
        <f t="shared" si="13"/>
        <v>9210</v>
      </c>
      <c r="I359" s="268" t="s">
        <v>347</v>
      </c>
      <c r="J359" s="268">
        <v>983</v>
      </c>
    </row>
    <row r="360" spans="2:10" x14ac:dyDescent="0.25">
      <c r="B360">
        <f t="shared" si="12"/>
        <v>984</v>
      </c>
      <c r="C360" s="274" t="s">
        <v>348</v>
      </c>
      <c r="D360">
        <v>2211</v>
      </c>
      <c r="E360">
        <v>0</v>
      </c>
      <c r="F360">
        <v>1145</v>
      </c>
      <c r="G360">
        <f t="shared" si="13"/>
        <v>3356</v>
      </c>
      <c r="I360" s="268" t="s">
        <v>348</v>
      </c>
      <c r="J360" s="268">
        <v>984</v>
      </c>
    </row>
    <row r="361" spans="2:10" x14ac:dyDescent="0.25">
      <c r="B361" t="e">
        <f t="shared" si="12"/>
        <v>#N/A</v>
      </c>
      <c r="C361" s="274" t="s">
        <v>349</v>
      </c>
      <c r="D361">
        <v>633</v>
      </c>
      <c r="E361">
        <v>177</v>
      </c>
      <c r="F361">
        <v>276</v>
      </c>
      <c r="G361">
        <f t="shared" si="13"/>
        <v>1086</v>
      </c>
      <c r="I361" s="268" t="s">
        <v>349</v>
      </c>
      <c r="J361" s="268">
        <v>620</v>
      </c>
    </row>
    <row r="362" spans="2:10" x14ac:dyDescent="0.25">
      <c r="B362">
        <f t="shared" si="12"/>
        <v>622</v>
      </c>
      <c r="C362" s="274" t="s">
        <v>350</v>
      </c>
      <c r="D362">
        <v>2831</v>
      </c>
      <c r="E362">
        <v>754</v>
      </c>
      <c r="F362">
        <v>2077</v>
      </c>
      <c r="G362">
        <f t="shared" si="13"/>
        <v>5662</v>
      </c>
      <c r="I362" s="268" t="s">
        <v>350</v>
      </c>
      <c r="J362" s="268">
        <v>622</v>
      </c>
    </row>
    <row r="363" spans="2:10" x14ac:dyDescent="0.25">
      <c r="B363" t="e">
        <f t="shared" si="12"/>
        <v>#N/A</v>
      </c>
      <c r="C363" s="274" t="s">
        <v>351</v>
      </c>
      <c r="D363">
        <v>856</v>
      </c>
      <c r="E363">
        <v>0</v>
      </c>
      <c r="F363">
        <v>379</v>
      </c>
      <c r="G363">
        <f t="shared" si="13"/>
        <v>1235</v>
      </c>
      <c r="I363" s="268" t="s">
        <v>351</v>
      </c>
      <c r="J363" s="268">
        <v>48</v>
      </c>
    </row>
    <row r="364" spans="2:10" x14ac:dyDescent="0.25">
      <c r="B364">
        <f t="shared" si="12"/>
        <v>96</v>
      </c>
      <c r="C364" s="274" t="s">
        <v>352</v>
      </c>
      <c r="D364">
        <v>190</v>
      </c>
      <c r="E364">
        <v>0</v>
      </c>
      <c r="F364">
        <v>124</v>
      </c>
      <c r="G364">
        <f t="shared" si="13"/>
        <v>314</v>
      </c>
      <c r="I364" s="268" t="s">
        <v>352</v>
      </c>
      <c r="J364" s="268">
        <v>96</v>
      </c>
    </row>
    <row r="365" spans="2:10" x14ac:dyDescent="0.25">
      <c r="B365">
        <f t="shared" si="12"/>
        <v>718</v>
      </c>
      <c r="C365" s="274" t="s">
        <v>353</v>
      </c>
      <c r="D365">
        <v>4146</v>
      </c>
      <c r="E365">
        <v>594</v>
      </c>
      <c r="F365">
        <v>0</v>
      </c>
      <c r="G365">
        <f t="shared" si="13"/>
        <v>4740</v>
      </c>
      <c r="I365" s="268" t="s">
        <v>353</v>
      </c>
      <c r="J365" s="268">
        <v>718</v>
      </c>
    </row>
    <row r="366" spans="2:10" x14ac:dyDescent="0.25">
      <c r="B366" t="e">
        <f t="shared" si="12"/>
        <v>#N/A</v>
      </c>
      <c r="C366" s="274" t="s">
        <v>354</v>
      </c>
      <c r="D366">
        <v>270</v>
      </c>
      <c r="E366">
        <v>0</v>
      </c>
      <c r="F366">
        <v>0</v>
      </c>
      <c r="G366">
        <f t="shared" si="13"/>
        <v>270</v>
      </c>
      <c r="I366" s="268" t="s">
        <v>354</v>
      </c>
      <c r="J366" s="268">
        <v>623</v>
      </c>
    </row>
    <row r="367" spans="2:10" x14ac:dyDescent="0.25">
      <c r="B367">
        <f t="shared" si="12"/>
        <v>986</v>
      </c>
      <c r="C367" s="274" t="s">
        <v>355</v>
      </c>
      <c r="D367">
        <v>667</v>
      </c>
      <c r="E367">
        <v>0</v>
      </c>
      <c r="F367">
        <v>0</v>
      </c>
      <c r="G367">
        <f t="shared" si="13"/>
        <v>667</v>
      </c>
      <c r="I367" s="268" t="s">
        <v>355</v>
      </c>
      <c r="J367" s="268">
        <v>986</v>
      </c>
    </row>
    <row r="368" spans="2:10" x14ac:dyDescent="0.25">
      <c r="B368">
        <f t="shared" si="12"/>
        <v>626</v>
      </c>
      <c r="C368" s="274" t="s">
        <v>356</v>
      </c>
      <c r="D368">
        <v>1439</v>
      </c>
      <c r="E368">
        <v>0</v>
      </c>
      <c r="F368">
        <v>0</v>
      </c>
      <c r="G368">
        <f t="shared" si="13"/>
        <v>1439</v>
      </c>
      <c r="I368" s="268" t="s">
        <v>356</v>
      </c>
      <c r="J368" s="268">
        <v>626</v>
      </c>
    </row>
    <row r="369" spans="2:10" x14ac:dyDescent="0.25">
      <c r="B369">
        <f t="shared" si="12"/>
        <v>285</v>
      </c>
      <c r="C369" s="274" t="s">
        <v>357</v>
      </c>
      <c r="D369">
        <v>887</v>
      </c>
      <c r="E369">
        <v>280</v>
      </c>
      <c r="F369">
        <v>98</v>
      </c>
      <c r="G369">
        <f t="shared" si="13"/>
        <v>1265</v>
      </c>
      <c r="I369" s="268" t="s">
        <v>357</v>
      </c>
      <c r="J369" s="268">
        <v>285</v>
      </c>
    </row>
    <row r="370" spans="2:10" x14ac:dyDescent="0.25">
      <c r="B370">
        <f t="shared" si="12"/>
        <v>865</v>
      </c>
      <c r="C370" s="274" t="s">
        <v>358</v>
      </c>
      <c r="D370">
        <v>2035</v>
      </c>
      <c r="E370">
        <v>473</v>
      </c>
      <c r="F370">
        <v>722</v>
      </c>
      <c r="G370">
        <f t="shared" si="13"/>
        <v>3230</v>
      </c>
      <c r="I370" s="268" t="s">
        <v>358</v>
      </c>
      <c r="J370" s="268">
        <v>865</v>
      </c>
    </row>
    <row r="371" spans="2:10" x14ac:dyDescent="0.25">
      <c r="B371">
        <f t="shared" si="12"/>
        <v>866</v>
      </c>
      <c r="C371" s="274" t="s">
        <v>359</v>
      </c>
      <c r="D371">
        <v>673</v>
      </c>
      <c r="E371">
        <v>0</v>
      </c>
      <c r="F371">
        <v>0</v>
      </c>
      <c r="G371">
        <f t="shared" si="13"/>
        <v>673</v>
      </c>
      <c r="I371" s="268" t="s">
        <v>359</v>
      </c>
      <c r="J371" s="268">
        <v>866</v>
      </c>
    </row>
    <row r="372" spans="2:10" x14ac:dyDescent="0.25">
      <c r="B372">
        <f t="shared" si="12"/>
        <v>867</v>
      </c>
      <c r="C372" s="274" t="s">
        <v>360</v>
      </c>
      <c r="D372">
        <v>3208</v>
      </c>
      <c r="E372">
        <v>104</v>
      </c>
      <c r="F372">
        <v>2519</v>
      </c>
      <c r="G372">
        <f t="shared" si="13"/>
        <v>5831</v>
      </c>
      <c r="I372" s="268" t="s">
        <v>360</v>
      </c>
      <c r="J372" s="268">
        <v>867</v>
      </c>
    </row>
    <row r="373" spans="2:10" x14ac:dyDescent="0.25">
      <c r="B373">
        <f t="shared" si="12"/>
        <v>627</v>
      </c>
      <c r="C373" s="274" t="s">
        <v>361</v>
      </c>
      <c r="D373">
        <v>1360</v>
      </c>
      <c r="E373">
        <v>0</v>
      </c>
      <c r="F373">
        <v>50</v>
      </c>
      <c r="G373">
        <f t="shared" si="13"/>
        <v>1410</v>
      </c>
      <c r="I373" s="268" t="s">
        <v>361</v>
      </c>
      <c r="J373" s="268">
        <v>627</v>
      </c>
    </row>
    <row r="374" spans="2:10" x14ac:dyDescent="0.25">
      <c r="B374">
        <f t="shared" si="12"/>
        <v>289</v>
      </c>
      <c r="C374" s="274" t="s">
        <v>362</v>
      </c>
      <c r="D374">
        <v>1335</v>
      </c>
      <c r="E374">
        <v>112</v>
      </c>
      <c r="F374">
        <v>1638</v>
      </c>
      <c r="G374">
        <f t="shared" si="13"/>
        <v>3085</v>
      </c>
      <c r="I374" s="268" t="s">
        <v>362</v>
      </c>
      <c r="J374" s="268">
        <v>289</v>
      </c>
    </row>
    <row r="375" spans="2:10" x14ac:dyDescent="0.25">
      <c r="B375">
        <f t="shared" si="12"/>
        <v>629</v>
      </c>
      <c r="C375" s="274" t="s">
        <v>363</v>
      </c>
      <c r="D375">
        <v>941</v>
      </c>
      <c r="E375">
        <v>0</v>
      </c>
      <c r="F375">
        <v>1038</v>
      </c>
      <c r="G375">
        <f t="shared" si="13"/>
        <v>1979</v>
      </c>
      <c r="I375" s="268" t="s">
        <v>363</v>
      </c>
      <c r="J375" s="268">
        <v>629</v>
      </c>
    </row>
    <row r="376" spans="2:10" x14ac:dyDescent="0.25">
      <c r="B376">
        <f t="shared" si="12"/>
        <v>852</v>
      </c>
      <c r="C376" s="274" t="s">
        <v>364</v>
      </c>
      <c r="D376">
        <v>589</v>
      </c>
      <c r="E376">
        <v>0</v>
      </c>
      <c r="F376">
        <v>97</v>
      </c>
      <c r="G376">
        <f t="shared" si="13"/>
        <v>686</v>
      </c>
      <c r="I376" s="268" t="s">
        <v>364</v>
      </c>
      <c r="J376" s="268">
        <v>852</v>
      </c>
    </row>
    <row r="377" spans="2:10" x14ac:dyDescent="0.25">
      <c r="B377">
        <f t="shared" si="12"/>
        <v>988</v>
      </c>
      <c r="C377" s="274" t="s">
        <v>365</v>
      </c>
      <c r="D377">
        <v>2226</v>
      </c>
      <c r="E377">
        <v>505</v>
      </c>
      <c r="F377">
        <v>1122</v>
      </c>
      <c r="G377">
        <f t="shared" si="13"/>
        <v>3853</v>
      </c>
      <c r="I377" s="268" t="s">
        <v>365</v>
      </c>
      <c r="J377" s="268">
        <v>988</v>
      </c>
    </row>
    <row r="378" spans="2:10" x14ac:dyDescent="0.25">
      <c r="B378">
        <f t="shared" si="12"/>
        <v>457</v>
      </c>
      <c r="C378" s="274" t="s">
        <v>366</v>
      </c>
      <c r="D378">
        <v>1154</v>
      </c>
      <c r="E378">
        <v>0</v>
      </c>
      <c r="F378">
        <v>488</v>
      </c>
      <c r="G378">
        <f t="shared" si="13"/>
        <v>1642</v>
      </c>
      <c r="I378" s="268" t="s">
        <v>366</v>
      </c>
      <c r="J378" s="268">
        <v>457</v>
      </c>
    </row>
    <row r="379" spans="2:10" x14ac:dyDescent="0.25">
      <c r="B379" t="e">
        <f t="shared" si="12"/>
        <v>#N/A</v>
      </c>
      <c r="C379" s="274" t="s">
        <v>367</v>
      </c>
      <c r="D379">
        <v>1672</v>
      </c>
      <c r="E379">
        <v>63</v>
      </c>
      <c r="F379">
        <v>477</v>
      </c>
      <c r="G379">
        <f t="shared" si="13"/>
        <v>2212</v>
      </c>
      <c r="I379" s="268" t="s">
        <v>367</v>
      </c>
      <c r="J379" s="268">
        <v>870</v>
      </c>
    </row>
    <row r="380" spans="2:10" x14ac:dyDescent="0.25">
      <c r="B380">
        <f t="shared" si="12"/>
        <v>668</v>
      </c>
      <c r="C380" s="274" t="s">
        <v>368</v>
      </c>
      <c r="D380">
        <v>685</v>
      </c>
      <c r="E380">
        <v>0</v>
      </c>
      <c r="F380">
        <v>193</v>
      </c>
      <c r="G380">
        <f t="shared" si="13"/>
        <v>878</v>
      </c>
      <c r="I380" s="268" t="s">
        <v>368</v>
      </c>
      <c r="J380" s="268">
        <v>668</v>
      </c>
    </row>
    <row r="381" spans="2:10" x14ac:dyDescent="0.25">
      <c r="B381">
        <f t="shared" si="12"/>
        <v>1701</v>
      </c>
      <c r="C381" s="274" t="s">
        <v>369</v>
      </c>
      <c r="D381">
        <v>1061</v>
      </c>
      <c r="E381">
        <v>0</v>
      </c>
      <c r="F381">
        <v>53</v>
      </c>
      <c r="G381">
        <f t="shared" si="13"/>
        <v>1114</v>
      </c>
      <c r="I381" s="268" t="s">
        <v>369</v>
      </c>
      <c r="J381" s="268">
        <v>1701</v>
      </c>
    </row>
    <row r="382" spans="2:10" x14ac:dyDescent="0.25">
      <c r="B382">
        <f t="shared" si="12"/>
        <v>293</v>
      </c>
      <c r="C382" s="274" t="s">
        <v>370</v>
      </c>
      <c r="D382">
        <v>672</v>
      </c>
      <c r="E382">
        <v>0</v>
      </c>
      <c r="F382">
        <v>0</v>
      </c>
      <c r="G382">
        <f t="shared" si="13"/>
        <v>672</v>
      </c>
      <c r="I382" s="268" t="s">
        <v>370</v>
      </c>
      <c r="J382" s="268">
        <v>293</v>
      </c>
    </row>
    <row r="383" spans="2:10" x14ac:dyDescent="0.25">
      <c r="B383">
        <f t="shared" ref="B383:B416" si="14">VLOOKUP(C383,gemeentenaam,2,FALSE)</f>
        <v>1783</v>
      </c>
      <c r="C383" s="274" t="s">
        <v>371</v>
      </c>
      <c r="D383">
        <v>5172</v>
      </c>
      <c r="E383">
        <v>341</v>
      </c>
      <c r="F383">
        <v>2285</v>
      </c>
      <c r="G383">
        <f t="shared" si="13"/>
        <v>7798</v>
      </c>
      <c r="I383" s="268" t="s">
        <v>371</v>
      </c>
      <c r="J383" s="268">
        <v>1783</v>
      </c>
    </row>
    <row r="384" spans="2:10" x14ac:dyDescent="0.25">
      <c r="B384">
        <f t="shared" si="14"/>
        <v>98</v>
      </c>
      <c r="C384" s="274" t="s">
        <v>372</v>
      </c>
      <c r="D384">
        <v>2096</v>
      </c>
      <c r="E384">
        <v>124</v>
      </c>
      <c r="F384">
        <v>475</v>
      </c>
      <c r="G384">
        <f t="shared" ref="G384:G415" si="15">SUM(D384:F384)</f>
        <v>2695</v>
      </c>
      <c r="I384" s="268" t="s">
        <v>372</v>
      </c>
      <c r="J384" s="268">
        <v>98</v>
      </c>
    </row>
    <row r="385" spans="2:10" x14ac:dyDescent="0.25">
      <c r="B385">
        <f t="shared" si="14"/>
        <v>614</v>
      </c>
      <c r="C385" s="274" t="s">
        <v>373</v>
      </c>
      <c r="D385">
        <v>735</v>
      </c>
      <c r="E385">
        <v>207</v>
      </c>
      <c r="F385">
        <v>0</v>
      </c>
      <c r="G385">
        <f t="shared" si="15"/>
        <v>942</v>
      </c>
      <c r="I385" s="268" t="s">
        <v>373</v>
      </c>
      <c r="J385" s="268">
        <v>614</v>
      </c>
    </row>
    <row r="386" spans="2:10" x14ac:dyDescent="0.25">
      <c r="B386">
        <f t="shared" si="14"/>
        <v>189</v>
      </c>
      <c r="C386" s="274" t="s">
        <v>374</v>
      </c>
      <c r="D386">
        <v>665</v>
      </c>
      <c r="E386">
        <v>0</v>
      </c>
      <c r="F386">
        <v>189</v>
      </c>
      <c r="G386">
        <f t="shared" si="15"/>
        <v>854</v>
      </c>
      <c r="I386" s="268" t="s">
        <v>374</v>
      </c>
      <c r="J386" s="268">
        <v>189</v>
      </c>
    </row>
    <row r="387" spans="2:10" x14ac:dyDescent="0.25">
      <c r="B387">
        <f t="shared" si="14"/>
        <v>296</v>
      </c>
      <c r="C387" s="274" t="s">
        <v>375</v>
      </c>
      <c r="D387">
        <v>1739</v>
      </c>
      <c r="E387">
        <v>7</v>
      </c>
      <c r="F387">
        <v>1339</v>
      </c>
      <c r="G387">
        <f t="shared" si="15"/>
        <v>3085</v>
      </c>
      <c r="I387" s="268" t="s">
        <v>375</v>
      </c>
      <c r="J387" s="268">
        <v>296</v>
      </c>
    </row>
    <row r="388" spans="2:10" x14ac:dyDescent="0.25">
      <c r="B388">
        <f t="shared" si="14"/>
        <v>1696</v>
      </c>
      <c r="C388" s="274" t="s">
        <v>376</v>
      </c>
      <c r="D388">
        <v>0</v>
      </c>
      <c r="E388">
        <v>0</v>
      </c>
      <c r="F388">
        <v>0</v>
      </c>
      <c r="G388">
        <f t="shared" si="15"/>
        <v>0</v>
      </c>
      <c r="I388" s="268" t="s">
        <v>376</v>
      </c>
      <c r="J388" s="268">
        <v>1696</v>
      </c>
    </row>
    <row r="389" spans="2:10" x14ac:dyDescent="0.25">
      <c r="B389">
        <f t="shared" si="14"/>
        <v>352</v>
      </c>
      <c r="C389" s="274" t="s">
        <v>377</v>
      </c>
      <c r="D389">
        <v>1418</v>
      </c>
      <c r="E389">
        <v>0</v>
      </c>
      <c r="F389">
        <v>658</v>
      </c>
      <c r="G389">
        <f t="shared" si="15"/>
        <v>2076</v>
      </c>
      <c r="I389" s="268" t="s">
        <v>377</v>
      </c>
      <c r="J389" s="268">
        <v>352</v>
      </c>
    </row>
    <row r="390" spans="2:10" x14ac:dyDescent="0.25">
      <c r="B390" t="e">
        <f t="shared" si="14"/>
        <v>#N/A</v>
      </c>
      <c r="C390" s="274" t="s">
        <v>378</v>
      </c>
      <c r="D390">
        <v>622</v>
      </c>
      <c r="E390">
        <v>0</v>
      </c>
      <c r="F390">
        <v>41</v>
      </c>
      <c r="G390">
        <f t="shared" si="15"/>
        <v>663</v>
      </c>
      <c r="I390" s="268" t="s">
        <v>378</v>
      </c>
      <c r="J390" s="268">
        <v>53</v>
      </c>
    </row>
    <row r="391" spans="2:10" x14ac:dyDescent="0.25">
      <c r="B391">
        <f t="shared" si="14"/>
        <v>294</v>
      </c>
      <c r="C391" s="274" t="s">
        <v>379</v>
      </c>
      <c r="D391">
        <v>1751</v>
      </c>
      <c r="E391">
        <v>356</v>
      </c>
      <c r="F391">
        <v>836</v>
      </c>
      <c r="G391">
        <f t="shared" si="15"/>
        <v>2943</v>
      </c>
      <c r="I391" s="268" t="s">
        <v>379</v>
      </c>
      <c r="J391" s="268">
        <v>294</v>
      </c>
    </row>
    <row r="392" spans="2:10" x14ac:dyDescent="0.25">
      <c r="B392">
        <f t="shared" si="14"/>
        <v>873</v>
      </c>
      <c r="C392" s="274" t="s">
        <v>380</v>
      </c>
      <c r="D392">
        <v>450</v>
      </c>
      <c r="E392">
        <v>0</v>
      </c>
      <c r="F392">
        <v>499</v>
      </c>
      <c r="G392">
        <f t="shared" si="15"/>
        <v>949</v>
      </c>
      <c r="I392" s="268" t="s">
        <v>380</v>
      </c>
      <c r="J392" s="268">
        <v>873</v>
      </c>
    </row>
    <row r="393" spans="2:10" x14ac:dyDescent="0.25">
      <c r="B393">
        <f t="shared" si="14"/>
        <v>632</v>
      </c>
      <c r="C393" s="274" t="s">
        <v>381</v>
      </c>
      <c r="D393">
        <v>1978</v>
      </c>
      <c r="E393">
        <v>185</v>
      </c>
      <c r="F393">
        <v>3024</v>
      </c>
      <c r="G393">
        <f t="shared" si="15"/>
        <v>5187</v>
      </c>
      <c r="I393" s="268" t="s">
        <v>381</v>
      </c>
      <c r="J393" s="268">
        <v>632</v>
      </c>
    </row>
    <row r="394" spans="2:10" x14ac:dyDescent="0.25">
      <c r="B394">
        <f t="shared" si="14"/>
        <v>1690</v>
      </c>
      <c r="C394" s="274" t="s">
        <v>73</v>
      </c>
      <c r="D394">
        <v>1644</v>
      </c>
      <c r="E394">
        <v>0</v>
      </c>
      <c r="F394">
        <v>0</v>
      </c>
      <c r="G394">
        <f t="shared" si="15"/>
        <v>1644</v>
      </c>
      <c r="I394" s="268"/>
      <c r="J394" s="268"/>
    </row>
    <row r="395" spans="2:10" x14ac:dyDescent="0.25">
      <c r="B395">
        <f t="shared" si="14"/>
        <v>880</v>
      </c>
      <c r="C395" s="274" t="s">
        <v>382</v>
      </c>
      <c r="D395">
        <v>626</v>
      </c>
      <c r="E395">
        <v>0</v>
      </c>
      <c r="F395">
        <v>0</v>
      </c>
      <c r="G395">
        <f t="shared" si="15"/>
        <v>626</v>
      </c>
      <c r="I395" s="268" t="s">
        <v>382</v>
      </c>
      <c r="J395" s="268">
        <v>880</v>
      </c>
    </row>
    <row r="396" spans="2:10" x14ac:dyDescent="0.25">
      <c r="B396">
        <f t="shared" si="14"/>
        <v>351</v>
      </c>
      <c r="C396" s="274" t="s">
        <v>383</v>
      </c>
      <c r="D396">
        <v>0</v>
      </c>
      <c r="E396">
        <v>0</v>
      </c>
      <c r="F396">
        <v>0</v>
      </c>
      <c r="G396">
        <f t="shared" si="15"/>
        <v>0</v>
      </c>
      <c r="I396" s="268" t="s">
        <v>383</v>
      </c>
      <c r="J396" s="268">
        <v>351</v>
      </c>
    </row>
    <row r="397" spans="2:10" x14ac:dyDescent="0.25">
      <c r="B397" t="e">
        <f t="shared" si="14"/>
        <v>#N/A</v>
      </c>
      <c r="C397" s="274" t="s">
        <v>384</v>
      </c>
      <c r="D397">
        <v>675</v>
      </c>
      <c r="E397">
        <v>0</v>
      </c>
      <c r="F397">
        <v>0</v>
      </c>
      <c r="G397">
        <f t="shared" si="15"/>
        <v>675</v>
      </c>
      <c r="I397" s="268" t="s">
        <v>384</v>
      </c>
      <c r="J397" s="268">
        <v>874</v>
      </c>
    </row>
    <row r="398" spans="2:10" x14ac:dyDescent="0.25">
      <c r="B398">
        <f t="shared" si="14"/>
        <v>479</v>
      </c>
      <c r="C398" s="274" t="s">
        <v>385</v>
      </c>
      <c r="D398">
        <v>14771</v>
      </c>
      <c r="E398">
        <v>2724</v>
      </c>
      <c r="F398">
        <v>1446</v>
      </c>
      <c r="G398">
        <f t="shared" si="15"/>
        <v>18941</v>
      </c>
      <c r="I398" s="268" t="s">
        <v>385</v>
      </c>
      <c r="J398" s="268">
        <v>479</v>
      </c>
    </row>
    <row r="399" spans="2:10" x14ac:dyDescent="0.25">
      <c r="B399">
        <f t="shared" si="14"/>
        <v>297</v>
      </c>
      <c r="C399" s="274" t="s">
        <v>386</v>
      </c>
      <c r="D399">
        <v>1962</v>
      </c>
      <c r="E399">
        <v>260</v>
      </c>
      <c r="F399">
        <v>971</v>
      </c>
      <c r="G399">
        <f t="shared" si="15"/>
        <v>3193</v>
      </c>
      <c r="I399" s="268" t="s">
        <v>386</v>
      </c>
      <c r="J399" s="268">
        <v>297</v>
      </c>
    </row>
    <row r="400" spans="2:10" x14ac:dyDescent="0.25">
      <c r="B400">
        <f t="shared" si="14"/>
        <v>473</v>
      </c>
      <c r="C400" s="274" t="s">
        <v>387</v>
      </c>
      <c r="D400">
        <v>870</v>
      </c>
      <c r="E400">
        <v>0</v>
      </c>
      <c r="F400">
        <v>16</v>
      </c>
      <c r="G400">
        <f t="shared" si="15"/>
        <v>886</v>
      </c>
      <c r="I400" s="268" t="s">
        <v>387</v>
      </c>
      <c r="J400" s="268">
        <v>473</v>
      </c>
    </row>
    <row r="401" spans="2:10" x14ac:dyDescent="0.25">
      <c r="B401" t="e">
        <f t="shared" si="14"/>
        <v>#N/A</v>
      </c>
      <c r="C401" s="274" t="s">
        <v>388</v>
      </c>
      <c r="D401">
        <v>438</v>
      </c>
      <c r="E401">
        <v>0</v>
      </c>
      <c r="F401">
        <v>0</v>
      </c>
      <c r="G401">
        <f t="shared" si="15"/>
        <v>438</v>
      </c>
      <c r="I401" s="268" t="s">
        <v>388</v>
      </c>
      <c r="J401" s="268">
        <v>707</v>
      </c>
    </row>
    <row r="402" spans="2:10" x14ac:dyDescent="0.25">
      <c r="B402" t="e">
        <f t="shared" si="14"/>
        <v>#N/A</v>
      </c>
      <c r="C402" s="274" t="s">
        <v>389</v>
      </c>
      <c r="D402">
        <v>349</v>
      </c>
      <c r="E402">
        <v>0</v>
      </c>
      <c r="F402">
        <v>0</v>
      </c>
      <c r="G402">
        <f t="shared" si="15"/>
        <v>349</v>
      </c>
      <c r="I402" s="268" t="s">
        <v>389</v>
      </c>
      <c r="J402" s="268">
        <v>478</v>
      </c>
    </row>
    <row r="403" spans="2:10" x14ac:dyDescent="0.25">
      <c r="B403">
        <f t="shared" si="14"/>
        <v>50</v>
      </c>
      <c r="C403" s="274" t="s">
        <v>390</v>
      </c>
      <c r="D403">
        <v>1288</v>
      </c>
      <c r="E403">
        <v>0</v>
      </c>
      <c r="F403">
        <v>306</v>
      </c>
      <c r="G403">
        <f t="shared" si="15"/>
        <v>1594</v>
      </c>
      <c r="I403" s="268" t="s">
        <v>390</v>
      </c>
      <c r="J403" s="268">
        <v>50</v>
      </c>
    </row>
    <row r="404" spans="2:10" x14ac:dyDescent="0.25">
      <c r="B404">
        <f t="shared" si="14"/>
        <v>355</v>
      </c>
      <c r="C404" s="274" t="s">
        <v>391</v>
      </c>
      <c r="D404">
        <v>2181</v>
      </c>
      <c r="E404">
        <v>1743</v>
      </c>
      <c r="F404">
        <v>1051</v>
      </c>
      <c r="G404">
        <f t="shared" si="15"/>
        <v>4975</v>
      </c>
      <c r="I404" s="268" t="s">
        <v>391</v>
      </c>
      <c r="J404" s="268">
        <v>355</v>
      </c>
    </row>
    <row r="405" spans="2:10" x14ac:dyDescent="0.25">
      <c r="B405">
        <f t="shared" si="14"/>
        <v>299</v>
      </c>
      <c r="C405" s="274" t="s">
        <v>392</v>
      </c>
      <c r="D405">
        <v>2363</v>
      </c>
      <c r="E405">
        <v>513</v>
      </c>
      <c r="F405">
        <v>1222</v>
      </c>
      <c r="G405">
        <f t="shared" si="15"/>
        <v>4098</v>
      </c>
      <c r="I405" s="268" t="s">
        <v>392</v>
      </c>
      <c r="J405" s="268">
        <v>299</v>
      </c>
    </row>
    <row r="406" spans="2:10" x14ac:dyDescent="0.25">
      <c r="B406" t="e">
        <f t="shared" si="14"/>
        <v>#N/A</v>
      </c>
      <c r="C406" s="274" t="s">
        <v>393</v>
      </c>
      <c r="D406">
        <v>0</v>
      </c>
      <c r="E406">
        <v>0</v>
      </c>
      <c r="F406">
        <v>0</v>
      </c>
      <c r="G406">
        <f t="shared" si="15"/>
        <v>0</v>
      </c>
      <c r="I406" s="268" t="s">
        <v>393</v>
      </c>
      <c r="J406" s="268">
        <v>476</v>
      </c>
    </row>
    <row r="407" spans="2:10" x14ac:dyDescent="0.25">
      <c r="B407">
        <f t="shared" si="14"/>
        <v>637</v>
      </c>
      <c r="C407" s="274" t="s">
        <v>394</v>
      </c>
      <c r="D407">
        <v>8232</v>
      </c>
      <c r="E407">
        <v>1946</v>
      </c>
      <c r="F407">
        <v>2629</v>
      </c>
      <c r="G407">
        <f t="shared" si="15"/>
        <v>12807</v>
      </c>
      <c r="I407" s="268" t="s">
        <v>394</v>
      </c>
      <c r="J407" s="268">
        <v>637</v>
      </c>
    </row>
    <row r="408" spans="2:10" x14ac:dyDescent="0.25">
      <c r="B408">
        <f t="shared" si="14"/>
        <v>638</v>
      </c>
      <c r="C408" s="274" t="s">
        <v>395</v>
      </c>
      <c r="D408">
        <v>242</v>
      </c>
      <c r="E408">
        <v>0</v>
      </c>
      <c r="F408">
        <v>0</v>
      </c>
      <c r="G408">
        <f t="shared" si="15"/>
        <v>242</v>
      </c>
      <c r="I408" s="268" t="s">
        <v>395</v>
      </c>
      <c r="J408" s="268">
        <v>638</v>
      </c>
    </row>
    <row r="409" spans="2:10" x14ac:dyDescent="0.25">
      <c r="B409" t="e">
        <f t="shared" si="14"/>
        <v>#N/A</v>
      </c>
      <c r="C409" s="274" t="s">
        <v>396</v>
      </c>
      <c r="D409">
        <v>999</v>
      </c>
      <c r="E409">
        <v>0</v>
      </c>
      <c r="F409">
        <v>188</v>
      </c>
      <c r="G409">
        <f t="shared" si="15"/>
        <v>1187</v>
      </c>
      <c r="I409" s="268" t="s">
        <v>396</v>
      </c>
      <c r="J409" s="268">
        <v>56</v>
      </c>
    </row>
    <row r="410" spans="2:10" x14ac:dyDescent="0.25">
      <c r="B410">
        <f t="shared" si="14"/>
        <v>1892</v>
      </c>
      <c r="C410" s="274" t="s">
        <v>497</v>
      </c>
      <c r="D410">
        <v>1854</v>
      </c>
      <c r="E410">
        <v>0</v>
      </c>
      <c r="F410">
        <v>387</v>
      </c>
      <c r="G410">
        <f t="shared" si="15"/>
        <v>2241</v>
      </c>
      <c r="I410" s="268" t="s">
        <v>497</v>
      </c>
      <c r="J410" s="268">
        <v>1892</v>
      </c>
    </row>
    <row r="411" spans="2:10" x14ac:dyDescent="0.25">
      <c r="B411">
        <f t="shared" si="14"/>
        <v>879</v>
      </c>
      <c r="C411" s="274" t="s">
        <v>397</v>
      </c>
      <c r="D411">
        <v>336</v>
      </c>
      <c r="E411">
        <v>147</v>
      </c>
      <c r="F411">
        <v>149</v>
      </c>
      <c r="G411">
        <f t="shared" si="15"/>
        <v>632</v>
      </c>
      <c r="I411" s="268" t="s">
        <v>397</v>
      </c>
      <c r="J411" s="268">
        <v>879</v>
      </c>
    </row>
    <row r="412" spans="2:10" x14ac:dyDescent="0.25">
      <c r="B412">
        <f t="shared" si="14"/>
        <v>301</v>
      </c>
      <c r="C412" s="274" t="s">
        <v>398</v>
      </c>
      <c r="D412">
        <v>2365</v>
      </c>
      <c r="E412">
        <v>629</v>
      </c>
      <c r="F412">
        <v>1821</v>
      </c>
      <c r="G412">
        <f t="shared" si="15"/>
        <v>4815</v>
      </c>
      <c r="I412" s="268" t="s">
        <v>398</v>
      </c>
      <c r="J412" s="268">
        <v>301</v>
      </c>
    </row>
    <row r="413" spans="2:10" x14ac:dyDescent="0.25">
      <c r="B413">
        <f t="shared" si="14"/>
        <v>1896</v>
      </c>
      <c r="C413" s="274" t="s">
        <v>399</v>
      </c>
      <c r="D413">
        <v>1133</v>
      </c>
      <c r="E413">
        <v>0</v>
      </c>
      <c r="F413">
        <v>351</v>
      </c>
      <c r="G413">
        <f t="shared" si="15"/>
        <v>1484</v>
      </c>
      <c r="I413" s="268" t="s">
        <v>399</v>
      </c>
      <c r="J413" s="268">
        <v>1896</v>
      </c>
    </row>
    <row r="414" spans="2:10" x14ac:dyDescent="0.25">
      <c r="B414">
        <f t="shared" si="14"/>
        <v>642</v>
      </c>
      <c r="C414" s="274" t="s">
        <v>400</v>
      </c>
      <c r="D414">
        <v>1277</v>
      </c>
      <c r="E414">
        <v>209</v>
      </c>
      <c r="F414">
        <v>580</v>
      </c>
      <c r="G414">
        <f t="shared" si="15"/>
        <v>2066</v>
      </c>
      <c r="I414" s="268" t="s">
        <v>400</v>
      </c>
      <c r="J414" s="268">
        <v>642</v>
      </c>
    </row>
    <row r="415" spans="2:10" x14ac:dyDescent="0.25">
      <c r="B415">
        <f t="shared" si="14"/>
        <v>193</v>
      </c>
      <c r="C415" s="274" t="s">
        <v>401</v>
      </c>
      <c r="D415">
        <v>8679</v>
      </c>
      <c r="E415">
        <v>2710</v>
      </c>
      <c r="F415">
        <v>2037</v>
      </c>
      <c r="G415">
        <f t="shared" si="15"/>
        <v>13426</v>
      </c>
      <c r="I415" s="268" t="s">
        <v>401</v>
      </c>
      <c r="J415" s="268">
        <v>193</v>
      </c>
    </row>
    <row r="416" spans="2:10" x14ac:dyDescent="0.25">
      <c r="B416">
        <f t="shared" si="14"/>
        <v>9999</v>
      </c>
      <c r="C416" s="274" t="s">
        <v>527</v>
      </c>
      <c r="D416" s="277">
        <f>SUM(D3:D415)</f>
        <v>878050</v>
      </c>
      <c r="E416" s="277">
        <f>SUM(E3:E415)</f>
        <v>140651</v>
      </c>
      <c r="F416" s="277">
        <f>SUM(F3:F415)</f>
        <v>370559</v>
      </c>
      <c r="G416" s="277">
        <f>SUM(G3:G415)</f>
        <v>1389260</v>
      </c>
      <c r="I416" s="268" t="s">
        <v>527</v>
      </c>
      <c r="J416" s="268">
        <v>9999</v>
      </c>
    </row>
  </sheetData>
  <dataValidations count="1">
    <dataValidation type="list" allowBlank="1" showInputMessage="1" showErrorMessage="1" sqref="L4" xr:uid="{00000000-0002-0000-0B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1"/>
  <sheetViews>
    <sheetView showGridLines="0" zoomScaleSheetLayoutView="70" workbookViewId="0">
      <selection activeCell="B3" sqref="B3:C3"/>
    </sheetView>
  </sheetViews>
  <sheetFormatPr defaultRowHeight="13.2" x14ac:dyDescent="0.25"/>
  <cols>
    <col min="1" max="1" width="42.5546875" style="84" customWidth="1"/>
    <col min="2" max="3" width="12.33203125" style="45" customWidth="1"/>
    <col min="4" max="4" width="11" style="45" customWidth="1"/>
    <col min="5" max="5" width="9.88671875" style="45" customWidth="1"/>
    <col min="6" max="6" width="0.5546875" style="45" customWidth="1"/>
    <col min="7" max="7" width="11.5546875" style="45" customWidth="1"/>
    <col min="8" max="8" width="12.44140625" style="45" customWidth="1"/>
    <col min="9" max="9" width="10.6640625" style="45" customWidth="1"/>
    <col min="10" max="10" width="9.88671875" style="45" customWidth="1"/>
    <col min="11" max="11" width="0.6640625" style="45" customWidth="1"/>
    <col min="12" max="12" width="9.109375" style="85"/>
    <col min="13" max="15" width="9.109375" style="46"/>
    <col min="16" max="16" width="12.44140625" style="46" bestFit="1" customWidth="1"/>
    <col min="17" max="256" width="9.109375" style="46"/>
    <col min="257" max="257" width="42.5546875" style="46" customWidth="1"/>
    <col min="258" max="259" width="12.33203125" style="46" customWidth="1"/>
    <col min="260" max="260" width="11" style="46" customWidth="1"/>
    <col min="261" max="261" width="9.88671875" style="46" customWidth="1"/>
    <col min="262" max="262" width="0.5546875" style="46" customWidth="1"/>
    <col min="263" max="263" width="11.5546875" style="46" customWidth="1"/>
    <col min="264" max="264" width="12.44140625" style="46" customWidth="1"/>
    <col min="265" max="265" width="10.6640625" style="46" customWidth="1"/>
    <col min="266" max="266" width="9.88671875" style="46" customWidth="1"/>
    <col min="267" max="267" width="0.6640625" style="46" customWidth="1"/>
    <col min="268" max="271" width="9.109375" style="46"/>
    <col min="272" max="272" width="12.44140625" style="46" bestFit="1" customWidth="1"/>
    <col min="273" max="512" width="9.109375" style="46"/>
    <col min="513" max="513" width="42.5546875" style="46" customWidth="1"/>
    <col min="514" max="515" width="12.33203125" style="46" customWidth="1"/>
    <col min="516" max="516" width="11" style="46" customWidth="1"/>
    <col min="517" max="517" width="9.88671875" style="46" customWidth="1"/>
    <col min="518" max="518" width="0.5546875" style="46" customWidth="1"/>
    <col min="519" max="519" width="11.5546875" style="46" customWidth="1"/>
    <col min="520" max="520" width="12.44140625" style="46" customWidth="1"/>
    <col min="521" max="521" width="10.6640625" style="46" customWidth="1"/>
    <col min="522" max="522" width="9.88671875" style="46" customWidth="1"/>
    <col min="523" max="523" width="0.6640625" style="46" customWidth="1"/>
    <col min="524" max="527" width="9.109375" style="46"/>
    <col min="528" max="528" width="12.44140625" style="46" bestFit="1" customWidth="1"/>
    <col min="529" max="768" width="9.109375" style="46"/>
    <col min="769" max="769" width="42.5546875" style="46" customWidth="1"/>
    <col min="770" max="771" width="12.33203125" style="46" customWidth="1"/>
    <col min="772" max="772" width="11" style="46" customWidth="1"/>
    <col min="773" max="773" width="9.88671875" style="46" customWidth="1"/>
    <col min="774" max="774" width="0.5546875" style="46" customWidth="1"/>
    <col min="775" max="775" width="11.5546875" style="46" customWidth="1"/>
    <col min="776" max="776" width="12.44140625" style="46" customWidth="1"/>
    <col min="777" max="777" width="10.6640625" style="46" customWidth="1"/>
    <col min="778" max="778" width="9.88671875" style="46" customWidth="1"/>
    <col min="779" max="779" width="0.6640625" style="46" customWidth="1"/>
    <col min="780" max="783" width="9.109375" style="46"/>
    <col min="784" max="784" width="12.44140625" style="46" bestFit="1" customWidth="1"/>
    <col min="785" max="1024" width="9.109375" style="46"/>
    <col min="1025" max="1025" width="42.5546875" style="46" customWidth="1"/>
    <col min="1026" max="1027" width="12.33203125" style="46" customWidth="1"/>
    <col min="1028" max="1028" width="11" style="46" customWidth="1"/>
    <col min="1029" max="1029" width="9.88671875" style="46" customWidth="1"/>
    <col min="1030" max="1030" width="0.5546875" style="46" customWidth="1"/>
    <col min="1031" max="1031" width="11.5546875" style="46" customWidth="1"/>
    <col min="1032" max="1032" width="12.44140625" style="46" customWidth="1"/>
    <col min="1033" max="1033" width="10.6640625" style="46" customWidth="1"/>
    <col min="1034" max="1034" width="9.88671875" style="46" customWidth="1"/>
    <col min="1035" max="1035" width="0.6640625" style="46" customWidth="1"/>
    <col min="1036" max="1039" width="9.109375" style="46"/>
    <col min="1040" max="1040" width="12.44140625" style="46" bestFit="1" customWidth="1"/>
    <col min="1041" max="1280" width="9.109375" style="46"/>
    <col min="1281" max="1281" width="42.5546875" style="46" customWidth="1"/>
    <col min="1282" max="1283" width="12.33203125" style="46" customWidth="1"/>
    <col min="1284" max="1284" width="11" style="46" customWidth="1"/>
    <col min="1285" max="1285" width="9.88671875" style="46" customWidth="1"/>
    <col min="1286" max="1286" width="0.5546875" style="46" customWidth="1"/>
    <col min="1287" max="1287" width="11.5546875" style="46" customWidth="1"/>
    <col min="1288" max="1288" width="12.44140625" style="46" customWidth="1"/>
    <col min="1289" max="1289" width="10.6640625" style="46" customWidth="1"/>
    <col min="1290" max="1290" width="9.88671875" style="46" customWidth="1"/>
    <col min="1291" max="1291" width="0.6640625" style="46" customWidth="1"/>
    <col min="1292" max="1295" width="9.109375" style="46"/>
    <col min="1296" max="1296" width="12.44140625" style="46" bestFit="1" customWidth="1"/>
    <col min="1297" max="1536" width="9.109375" style="46"/>
    <col min="1537" max="1537" width="42.5546875" style="46" customWidth="1"/>
    <col min="1538" max="1539" width="12.33203125" style="46" customWidth="1"/>
    <col min="1540" max="1540" width="11" style="46" customWidth="1"/>
    <col min="1541" max="1541" width="9.88671875" style="46" customWidth="1"/>
    <col min="1542" max="1542" width="0.5546875" style="46" customWidth="1"/>
    <col min="1543" max="1543" width="11.5546875" style="46" customWidth="1"/>
    <col min="1544" max="1544" width="12.44140625" style="46" customWidth="1"/>
    <col min="1545" max="1545" width="10.6640625" style="46" customWidth="1"/>
    <col min="1546" max="1546" width="9.88671875" style="46" customWidth="1"/>
    <col min="1547" max="1547" width="0.6640625" style="46" customWidth="1"/>
    <col min="1548" max="1551" width="9.109375" style="46"/>
    <col min="1552" max="1552" width="12.44140625" style="46" bestFit="1" customWidth="1"/>
    <col min="1553" max="1792" width="9.109375" style="46"/>
    <col min="1793" max="1793" width="42.5546875" style="46" customWidth="1"/>
    <col min="1794" max="1795" width="12.33203125" style="46" customWidth="1"/>
    <col min="1796" max="1796" width="11" style="46" customWidth="1"/>
    <col min="1797" max="1797" width="9.88671875" style="46" customWidth="1"/>
    <col min="1798" max="1798" width="0.5546875" style="46" customWidth="1"/>
    <col min="1799" max="1799" width="11.5546875" style="46" customWidth="1"/>
    <col min="1800" max="1800" width="12.44140625" style="46" customWidth="1"/>
    <col min="1801" max="1801" width="10.6640625" style="46" customWidth="1"/>
    <col min="1802" max="1802" width="9.88671875" style="46" customWidth="1"/>
    <col min="1803" max="1803" width="0.6640625" style="46" customWidth="1"/>
    <col min="1804" max="1807" width="9.109375" style="46"/>
    <col min="1808" max="1808" width="12.44140625" style="46" bestFit="1" customWidth="1"/>
    <col min="1809" max="2048" width="9.109375" style="46"/>
    <col min="2049" max="2049" width="42.5546875" style="46" customWidth="1"/>
    <col min="2050" max="2051" width="12.33203125" style="46" customWidth="1"/>
    <col min="2052" max="2052" width="11" style="46" customWidth="1"/>
    <col min="2053" max="2053" width="9.88671875" style="46" customWidth="1"/>
    <col min="2054" max="2054" width="0.5546875" style="46" customWidth="1"/>
    <col min="2055" max="2055" width="11.5546875" style="46" customWidth="1"/>
    <col min="2056" max="2056" width="12.44140625" style="46" customWidth="1"/>
    <col min="2057" max="2057" width="10.6640625" style="46" customWidth="1"/>
    <col min="2058" max="2058" width="9.88671875" style="46" customWidth="1"/>
    <col min="2059" max="2059" width="0.6640625" style="46" customWidth="1"/>
    <col min="2060" max="2063" width="9.109375" style="46"/>
    <col min="2064" max="2064" width="12.44140625" style="46" bestFit="1" customWidth="1"/>
    <col min="2065" max="2304" width="9.109375" style="46"/>
    <col min="2305" max="2305" width="42.5546875" style="46" customWidth="1"/>
    <col min="2306" max="2307" width="12.33203125" style="46" customWidth="1"/>
    <col min="2308" max="2308" width="11" style="46" customWidth="1"/>
    <col min="2309" max="2309" width="9.88671875" style="46" customWidth="1"/>
    <col min="2310" max="2310" width="0.5546875" style="46" customWidth="1"/>
    <col min="2311" max="2311" width="11.5546875" style="46" customWidth="1"/>
    <col min="2312" max="2312" width="12.44140625" style="46" customWidth="1"/>
    <col min="2313" max="2313" width="10.6640625" style="46" customWidth="1"/>
    <col min="2314" max="2314" width="9.88671875" style="46" customWidth="1"/>
    <col min="2315" max="2315" width="0.6640625" style="46" customWidth="1"/>
    <col min="2316" max="2319" width="9.109375" style="46"/>
    <col min="2320" max="2320" width="12.44140625" style="46" bestFit="1" customWidth="1"/>
    <col min="2321" max="2560" width="9.109375" style="46"/>
    <col min="2561" max="2561" width="42.5546875" style="46" customWidth="1"/>
    <col min="2562" max="2563" width="12.33203125" style="46" customWidth="1"/>
    <col min="2564" max="2564" width="11" style="46" customWidth="1"/>
    <col min="2565" max="2565" width="9.88671875" style="46" customWidth="1"/>
    <col min="2566" max="2566" width="0.5546875" style="46" customWidth="1"/>
    <col min="2567" max="2567" width="11.5546875" style="46" customWidth="1"/>
    <col min="2568" max="2568" width="12.44140625" style="46" customWidth="1"/>
    <col min="2569" max="2569" width="10.6640625" style="46" customWidth="1"/>
    <col min="2570" max="2570" width="9.88671875" style="46" customWidth="1"/>
    <col min="2571" max="2571" width="0.6640625" style="46" customWidth="1"/>
    <col min="2572" max="2575" width="9.109375" style="46"/>
    <col min="2576" max="2576" width="12.44140625" style="46" bestFit="1" customWidth="1"/>
    <col min="2577" max="2816" width="9.109375" style="46"/>
    <col min="2817" max="2817" width="42.5546875" style="46" customWidth="1"/>
    <col min="2818" max="2819" width="12.33203125" style="46" customWidth="1"/>
    <col min="2820" max="2820" width="11" style="46" customWidth="1"/>
    <col min="2821" max="2821" width="9.88671875" style="46" customWidth="1"/>
    <col min="2822" max="2822" width="0.5546875" style="46" customWidth="1"/>
    <col min="2823" max="2823" width="11.5546875" style="46" customWidth="1"/>
    <col min="2824" max="2824" width="12.44140625" style="46" customWidth="1"/>
    <col min="2825" max="2825" width="10.6640625" style="46" customWidth="1"/>
    <col min="2826" max="2826" width="9.88671875" style="46" customWidth="1"/>
    <col min="2827" max="2827" width="0.6640625" style="46" customWidth="1"/>
    <col min="2828" max="2831" width="9.109375" style="46"/>
    <col min="2832" max="2832" width="12.44140625" style="46" bestFit="1" customWidth="1"/>
    <col min="2833" max="3072" width="9.109375" style="46"/>
    <col min="3073" max="3073" width="42.5546875" style="46" customWidth="1"/>
    <col min="3074" max="3075" width="12.33203125" style="46" customWidth="1"/>
    <col min="3076" max="3076" width="11" style="46" customWidth="1"/>
    <col min="3077" max="3077" width="9.88671875" style="46" customWidth="1"/>
    <col min="3078" max="3078" width="0.5546875" style="46" customWidth="1"/>
    <col min="3079" max="3079" width="11.5546875" style="46" customWidth="1"/>
    <col min="3080" max="3080" width="12.44140625" style="46" customWidth="1"/>
    <col min="3081" max="3081" width="10.6640625" style="46" customWidth="1"/>
    <col min="3082" max="3082" width="9.88671875" style="46" customWidth="1"/>
    <col min="3083" max="3083" width="0.6640625" style="46" customWidth="1"/>
    <col min="3084" max="3087" width="9.109375" style="46"/>
    <col min="3088" max="3088" width="12.44140625" style="46" bestFit="1" customWidth="1"/>
    <col min="3089" max="3328" width="9.109375" style="46"/>
    <col min="3329" max="3329" width="42.5546875" style="46" customWidth="1"/>
    <col min="3330" max="3331" width="12.33203125" style="46" customWidth="1"/>
    <col min="3332" max="3332" width="11" style="46" customWidth="1"/>
    <col min="3333" max="3333" width="9.88671875" style="46" customWidth="1"/>
    <col min="3334" max="3334" width="0.5546875" style="46" customWidth="1"/>
    <col min="3335" max="3335" width="11.5546875" style="46" customWidth="1"/>
    <col min="3336" max="3336" width="12.44140625" style="46" customWidth="1"/>
    <col min="3337" max="3337" width="10.6640625" style="46" customWidth="1"/>
    <col min="3338" max="3338" width="9.88671875" style="46" customWidth="1"/>
    <col min="3339" max="3339" width="0.6640625" style="46" customWidth="1"/>
    <col min="3340" max="3343" width="9.109375" style="46"/>
    <col min="3344" max="3344" width="12.44140625" style="46" bestFit="1" customWidth="1"/>
    <col min="3345" max="3584" width="9.109375" style="46"/>
    <col min="3585" max="3585" width="42.5546875" style="46" customWidth="1"/>
    <col min="3586" max="3587" width="12.33203125" style="46" customWidth="1"/>
    <col min="3588" max="3588" width="11" style="46" customWidth="1"/>
    <col min="3589" max="3589" width="9.88671875" style="46" customWidth="1"/>
    <col min="3590" max="3590" width="0.5546875" style="46" customWidth="1"/>
    <col min="3591" max="3591" width="11.5546875" style="46" customWidth="1"/>
    <col min="3592" max="3592" width="12.44140625" style="46" customWidth="1"/>
    <col min="3593" max="3593" width="10.6640625" style="46" customWidth="1"/>
    <col min="3594" max="3594" width="9.88671875" style="46" customWidth="1"/>
    <col min="3595" max="3595" width="0.6640625" style="46" customWidth="1"/>
    <col min="3596" max="3599" width="9.109375" style="46"/>
    <col min="3600" max="3600" width="12.44140625" style="46" bestFit="1" customWidth="1"/>
    <col min="3601" max="3840" width="9.109375" style="46"/>
    <col min="3841" max="3841" width="42.5546875" style="46" customWidth="1"/>
    <col min="3842" max="3843" width="12.33203125" style="46" customWidth="1"/>
    <col min="3844" max="3844" width="11" style="46" customWidth="1"/>
    <col min="3845" max="3845" width="9.88671875" style="46" customWidth="1"/>
    <col min="3846" max="3846" width="0.5546875" style="46" customWidth="1"/>
    <col min="3847" max="3847" width="11.5546875" style="46" customWidth="1"/>
    <col min="3848" max="3848" width="12.44140625" style="46" customWidth="1"/>
    <col min="3849" max="3849" width="10.6640625" style="46" customWidth="1"/>
    <col min="3850" max="3850" width="9.88671875" style="46" customWidth="1"/>
    <col min="3851" max="3851" width="0.6640625" style="46" customWidth="1"/>
    <col min="3852" max="3855" width="9.109375" style="46"/>
    <col min="3856" max="3856" width="12.44140625" style="46" bestFit="1" customWidth="1"/>
    <col min="3857" max="4096" width="9.109375" style="46"/>
    <col min="4097" max="4097" width="42.5546875" style="46" customWidth="1"/>
    <col min="4098" max="4099" width="12.33203125" style="46" customWidth="1"/>
    <col min="4100" max="4100" width="11" style="46" customWidth="1"/>
    <col min="4101" max="4101" width="9.88671875" style="46" customWidth="1"/>
    <col min="4102" max="4102" width="0.5546875" style="46" customWidth="1"/>
    <col min="4103" max="4103" width="11.5546875" style="46" customWidth="1"/>
    <col min="4104" max="4104" width="12.44140625" style="46" customWidth="1"/>
    <col min="4105" max="4105" width="10.6640625" style="46" customWidth="1"/>
    <col min="4106" max="4106" width="9.88671875" style="46" customWidth="1"/>
    <col min="4107" max="4107" width="0.6640625" style="46" customWidth="1"/>
    <col min="4108" max="4111" width="9.109375" style="46"/>
    <col min="4112" max="4112" width="12.44140625" style="46" bestFit="1" customWidth="1"/>
    <col min="4113" max="4352" width="9.109375" style="46"/>
    <col min="4353" max="4353" width="42.5546875" style="46" customWidth="1"/>
    <col min="4354" max="4355" width="12.33203125" style="46" customWidth="1"/>
    <col min="4356" max="4356" width="11" style="46" customWidth="1"/>
    <col min="4357" max="4357" width="9.88671875" style="46" customWidth="1"/>
    <col min="4358" max="4358" width="0.5546875" style="46" customWidth="1"/>
    <col min="4359" max="4359" width="11.5546875" style="46" customWidth="1"/>
    <col min="4360" max="4360" width="12.44140625" style="46" customWidth="1"/>
    <col min="4361" max="4361" width="10.6640625" style="46" customWidth="1"/>
    <col min="4362" max="4362" width="9.88671875" style="46" customWidth="1"/>
    <col min="4363" max="4363" width="0.6640625" style="46" customWidth="1"/>
    <col min="4364" max="4367" width="9.109375" style="46"/>
    <col min="4368" max="4368" width="12.44140625" style="46" bestFit="1" customWidth="1"/>
    <col min="4369" max="4608" width="9.109375" style="46"/>
    <col min="4609" max="4609" width="42.5546875" style="46" customWidth="1"/>
    <col min="4610" max="4611" width="12.33203125" style="46" customWidth="1"/>
    <col min="4612" max="4612" width="11" style="46" customWidth="1"/>
    <col min="4613" max="4613" width="9.88671875" style="46" customWidth="1"/>
    <col min="4614" max="4614" width="0.5546875" style="46" customWidth="1"/>
    <col min="4615" max="4615" width="11.5546875" style="46" customWidth="1"/>
    <col min="4616" max="4616" width="12.44140625" style="46" customWidth="1"/>
    <col min="4617" max="4617" width="10.6640625" style="46" customWidth="1"/>
    <col min="4618" max="4618" width="9.88671875" style="46" customWidth="1"/>
    <col min="4619" max="4619" width="0.6640625" style="46" customWidth="1"/>
    <col min="4620" max="4623" width="9.109375" style="46"/>
    <col min="4624" max="4624" width="12.44140625" style="46" bestFit="1" customWidth="1"/>
    <col min="4625" max="4864" width="9.109375" style="46"/>
    <col min="4865" max="4865" width="42.5546875" style="46" customWidth="1"/>
    <col min="4866" max="4867" width="12.33203125" style="46" customWidth="1"/>
    <col min="4868" max="4868" width="11" style="46" customWidth="1"/>
    <col min="4869" max="4869" width="9.88671875" style="46" customWidth="1"/>
    <col min="4870" max="4870" width="0.5546875" style="46" customWidth="1"/>
    <col min="4871" max="4871" width="11.5546875" style="46" customWidth="1"/>
    <col min="4872" max="4872" width="12.44140625" style="46" customWidth="1"/>
    <col min="4873" max="4873" width="10.6640625" style="46" customWidth="1"/>
    <col min="4874" max="4874" width="9.88671875" style="46" customWidth="1"/>
    <col min="4875" max="4875" width="0.6640625" style="46" customWidth="1"/>
    <col min="4876" max="4879" width="9.109375" style="46"/>
    <col min="4880" max="4880" width="12.44140625" style="46" bestFit="1" customWidth="1"/>
    <col min="4881" max="5120" width="9.109375" style="46"/>
    <col min="5121" max="5121" width="42.5546875" style="46" customWidth="1"/>
    <col min="5122" max="5123" width="12.33203125" style="46" customWidth="1"/>
    <col min="5124" max="5124" width="11" style="46" customWidth="1"/>
    <col min="5125" max="5125" width="9.88671875" style="46" customWidth="1"/>
    <col min="5126" max="5126" width="0.5546875" style="46" customWidth="1"/>
    <col min="5127" max="5127" width="11.5546875" style="46" customWidth="1"/>
    <col min="5128" max="5128" width="12.44140625" style="46" customWidth="1"/>
    <col min="5129" max="5129" width="10.6640625" style="46" customWidth="1"/>
    <col min="5130" max="5130" width="9.88671875" style="46" customWidth="1"/>
    <col min="5131" max="5131" width="0.6640625" style="46" customWidth="1"/>
    <col min="5132" max="5135" width="9.109375" style="46"/>
    <col min="5136" max="5136" width="12.44140625" style="46" bestFit="1" customWidth="1"/>
    <col min="5137" max="5376" width="9.109375" style="46"/>
    <col min="5377" max="5377" width="42.5546875" style="46" customWidth="1"/>
    <col min="5378" max="5379" width="12.33203125" style="46" customWidth="1"/>
    <col min="5380" max="5380" width="11" style="46" customWidth="1"/>
    <col min="5381" max="5381" width="9.88671875" style="46" customWidth="1"/>
    <col min="5382" max="5382" width="0.5546875" style="46" customWidth="1"/>
    <col min="5383" max="5383" width="11.5546875" style="46" customWidth="1"/>
    <col min="5384" max="5384" width="12.44140625" style="46" customWidth="1"/>
    <col min="5385" max="5385" width="10.6640625" style="46" customWidth="1"/>
    <col min="5386" max="5386" width="9.88671875" style="46" customWidth="1"/>
    <col min="5387" max="5387" width="0.6640625" style="46" customWidth="1"/>
    <col min="5388" max="5391" width="9.109375" style="46"/>
    <col min="5392" max="5392" width="12.44140625" style="46" bestFit="1" customWidth="1"/>
    <col min="5393" max="5632" width="9.109375" style="46"/>
    <col min="5633" max="5633" width="42.5546875" style="46" customWidth="1"/>
    <col min="5634" max="5635" width="12.33203125" style="46" customWidth="1"/>
    <col min="5636" max="5636" width="11" style="46" customWidth="1"/>
    <col min="5637" max="5637" width="9.88671875" style="46" customWidth="1"/>
    <col min="5638" max="5638" width="0.5546875" style="46" customWidth="1"/>
    <col min="5639" max="5639" width="11.5546875" style="46" customWidth="1"/>
    <col min="5640" max="5640" width="12.44140625" style="46" customWidth="1"/>
    <col min="5641" max="5641" width="10.6640625" style="46" customWidth="1"/>
    <col min="5642" max="5642" width="9.88671875" style="46" customWidth="1"/>
    <col min="5643" max="5643" width="0.6640625" style="46" customWidth="1"/>
    <col min="5644" max="5647" width="9.109375" style="46"/>
    <col min="5648" max="5648" width="12.44140625" style="46" bestFit="1" customWidth="1"/>
    <col min="5649" max="5888" width="9.109375" style="46"/>
    <col min="5889" max="5889" width="42.5546875" style="46" customWidth="1"/>
    <col min="5890" max="5891" width="12.33203125" style="46" customWidth="1"/>
    <col min="5892" max="5892" width="11" style="46" customWidth="1"/>
    <col min="5893" max="5893" width="9.88671875" style="46" customWidth="1"/>
    <col min="5894" max="5894" width="0.5546875" style="46" customWidth="1"/>
    <col min="5895" max="5895" width="11.5546875" style="46" customWidth="1"/>
    <col min="5896" max="5896" width="12.44140625" style="46" customWidth="1"/>
    <col min="5897" max="5897" width="10.6640625" style="46" customWidth="1"/>
    <col min="5898" max="5898" width="9.88671875" style="46" customWidth="1"/>
    <col min="5899" max="5899" width="0.6640625" style="46" customWidth="1"/>
    <col min="5900" max="5903" width="9.109375" style="46"/>
    <col min="5904" max="5904" width="12.44140625" style="46" bestFit="1" customWidth="1"/>
    <col min="5905" max="6144" width="9.109375" style="46"/>
    <col min="6145" max="6145" width="42.5546875" style="46" customWidth="1"/>
    <col min="6146" max="6147" width="12.33203125" style="46" customWidth="1"/>
    <col min="6148" max="6148" width="11" style="46" customWidth="1"/>
    <col min="6149" max="6149" width="9.88671875" style="46" customWidth="1"/>
    <col min="6150" max="6150" width="0.5546875" style="46" customWidth="1"/>
    <col min="6151" max="6151" width="11.5546875" style="46" customWidth="1"/>
    <col min="6152" max="6152" width="12.44140625" style="46" customWidth="1"/>
    <col min="6153" max="6153" width="10.6640625" style="46" customWidth="1"/>
    <col min="6154" max="6154" width="9.88671875" style="46" customWidth="1"/>
    <col min="6155" max="6155" width="0.6640625" style="46" customWidth="1"/>
    <col min="6156" max="6159" width="9.109375" style="46"/>
    <col min="6160" max="6160" width="12.44140625" style="46" bestFit="1" customWidth="1"/>
    <col min="6161" max="6400" width="9.109375" style="46"/>
    <col min="6401" max="6401" width="42.5546875" style="46" customWidth="1"/>
    <col min="6402" max="6403" width="12.33203125" style="46" customWidth="1"/>
    <col min="6404" max="6404" width="11" style="46" customWidth="1"/>
    <col min="6405" max="6405" width="9.88671875" style="46" customWidth="1"/>
    <col min="6406" max="6406" width="0.5546875" style="46" customWidth="1"/>
    <col min="6407" max="6407" width="11.5546875" style="46" customWidth="1"/>
    <col min="6408" max="6408" width="12.44140625" style="46" customWidth="1"/>
    <col min="6409" max="6409" width="10.6640625" style="46" customWidth="1"/>
    <col min="6410" max="6410" width="9.88671875" style="46" customWidth="1"/>
    <col min="6411" max="6411" width="0.6640625" style="46" customWidth="1"/>
    <col min="6412" max="6415" width="9.109375" style="46"/>
    <col min="6416" max="6416" width="12.44140625" style="46" bestFit="1" customWidth="1"/>
    <col min="6417" max="6656" width="9.109375" style="46"/>
    <col min="6657" max="6657" width="42.5546875" style="46" customWidth="1"/>
    <col min="6658" max="6659" width="12.33203125" style="46" customWidth="1"/>
    <col min="6660" max="6660" width="11" style="46" customWidth="1"/>
    <col min="6661" max="6661" width="9.88671875" style="46" customWidth="1"/>
    <col min="6662" max="6662" width="0.5546875" style="46" customWidth="1"/>
    <col min="6663" max="6663" width="11.5546875" style="46" customWidth="1"/>
    <col min="6664" max="6664" width="12.44140625" style="46" customWidth="1"/>
    <col min="6665" max="6665" width="10.6640625" style="46" customWidth="1"/>
    <col min="6666" max="6666" width="9.88671875" style="46" customWidth="1"/>
    <col min="6667" max="6667" width="0.6640625" style="46" customWidth="1"/>
    <col min="6668" max="6671" width="9.109375" style="46"/>
    <col min="6672" max="6672" width="12.44140625" style="46" bestFit="1" customWidth="1"/>
    <col min="6673" max="6912" width="9.109375" style="46"/>
    <col min="6913" max="6913" width="42.5546875" style="46" customWidth="1"/>
    <col min="6914" max="6915" width="12.33203125" style="46" customWidth="1"/>
    <col min="6916" max="6916" width="11" style="46" customWidth="1"/>
    <col min="6917" max="6917" width="9.88671875" style="46" customWidth="1"/>
    <col min="6918" max="6918" width="0.5546875" style="46" customWidth="1"/>
    <col min="6919" max="6919" width="11.5546875" style="46" customWidth="1"/>
    <col min="6920" max="6920" width="12.44140625" style="46" customWidth="1"/>
    <col min="6921" max="6921" width="10.6640625" style="46" customWidth="1"/>
    <col min="6922" max="6922" width="9.88671875" style="46" customWidth="1"/>
    <col min="6923" max="6923" width="0.6640625" style="46" customWidth="1"/>
    <col min="6924" max="6927" width="9.109375" style="46"/>
    <col min="6928" max="6928" width="12.44140625" style="46" bestFit="1" customWidth="1"/>
    <col min="6929" max="7168" width="9.109375" style="46"/>
    <col min="7169" max="7169" width="42.5546875" style="46" customWidth="1"/>
    <col min="7170" max="7171" width="12.33203125" style="46" customWidth="1"/>
    <col min="7172" max="7172" width="11" style="46" customWidth="1"/>
    <col min="7173" max="7173" width="9.88671875" style="46" customWidth="1"/>
    <col min="7174" max="7174" width="0.5546875" style="46" customWidth="1"/>
    <col min="7175" max="7175" width="11.5546875" style="46" customWidth="1"/>
    <col min="7176" max="7176" width="12.44140625" style="46" customWidth="1"/>
    <col min="7177" max="7177" width="10.6640625" style="46" customWidth="1"/>
    <col min="7178" max="7178" width="9.88671875" style="46" customWidth="1"/>
    <col min="7179" max="7179" width="0.6640625" style="46" customWidth="1"/>
    <col min="7180" max="7183" width="9.109375" style="46"/>
    <col min="7184" max="7184" width="12.44140625" style="46" bestFit="1" customWidth="1"/>
    <col min="7185" max="7424" width="9.109375" style="46"/>
    <col min="7425" max="7425" width="42.5546875" style="46" customWidth="1"/>
    <col min="7426" max="7427" width="12.33203125" style="46" customWidth="1"/>
    <col min="7428" max="7428" width="11" style="46" customWidth="1"/>
    <col min="7429" max="7429" width="9.88671875" style="46" customWidth="1"/>
    <col min="7430" max="7430" width="0.5546875" style="46" customWidth="1"/>
    <col min="7431" max="7431" width="11.5546875" style="46" customWidth="1"/>
    <col min="7432" max="7432" width="12.44140625" style="46" customWidth="1"/>
    <col min="7433" max="7433" width="10.6640625" style="46" customWidth="1"/>
    <col min="7434" max="7434" width="9.88671875" style="46" customWidth="1"/>
    <col min="7435" max="7435" width="0.6640625" style="46" customWidth="1"/>
    <col min="7436" max="7439" width="9.109375" style="46"/>
    <col min="7440" max="7440" width="12.44140625" style="46" bestFit="1" customWidth="1"/>
    <col min="7441" max="7680" width="9.109375" style="46"/>
    <col min="7681" max="7681" width="42.5546875" style="46" customWidth="1"/>
    <col min="7682" max="7683" width="12.33203125" style="46" customWidth="1"/>
    <col min="7684" max="7684" width="11" style="46" customWidth="1"/>
    <col min="7685" max="7685" width="9.88671875" style="46" customWidth="1"/>
    <col min="7686" max="7686" width="0.5546875" style="46" customWidth="1"/>
    <col min="7687" max="7687" width="11.5546875" style="46" customWidth="1"/>
    <col min="7688" max="7688" width="12.44140625" style="46" customWidth="1"/>
    <col min="7689" max="7689" width="10.6640625" style="46" customWidth="1"/>
    <col min="7690" max="7690" width="9.88671875" style="46" customWidth="1"/>
    <col min="7691" max="7691" width="0.6640625" style="46" customWidth="1"/>
    <col min="7692" max="7695" width="9.109375" style="46"/>
    <col min="7696" max="7696" width="12.44140625" style="46" bestFit="1" customWidth="1"/>
    <col min="7697" max="7936" width="9.109375" style="46"/>
    <col min="7937" max="7937" width="42.5546875" style="46" customWidth="1"/>
    <col min="7938" max="7939" width="12.33203125" style="46" customWidth="1"/>
    <col min="7940" max="7940" width="11" style="46" customWidth="1"/>
    <col min="7941" max="7941" width="9.88671875" style="46" customWidth="1"/>
    <col min="7942" max="7942" width="0.5546875" style="46" customWidth="1"/>
    <col min="7943" max="7943" width="11.5546875" style="46" customWidth="1"/>
    <col min="7944" max="7944" width="12.44140625" style="46" customWidth="1"/>
    <col min="7945" max="7945" width="10.6640625" style="46" customWidth="1"/>
    <col min="7946" max="7946" width="9.88671875" style="46" customWidth="1"/>
    <col min="7947" max="7947" width="0.6640625" style="46" customWidth="1"/>
    <col min="7948" max="7951" width="9.109375" style="46"/>
    <col min="7952" max="7952" width="12.44140625" style="46" bestFit="1" customWidth="1"/>
    <col min="7953" max="8192" width="9.109375" style="46"/>
    <col min="8193" max="8193" width="42.5546875" style="46" customWidth="1"/>
    <col min="8194" max="8195" width="12.33203125" style="46" customWidth="1"/>
    <col min="8196" max="8196" width="11" style="46" customWidth="1"/>
    <col min="8197" max="8197" width="9.88671875" style="46" customWidth="1"/>
    <col min="8198" max="8198" width="0.5546875" style="46" customWidth="1"/>
    <col min="8199" max="8199" width="11.5546875" style="46" customWidth="1"/>
    <col min="8200" max="8200" width="12.44140625" style="46" customWidth="1"/>
    <col min="8201" max="8201" width="10.6640625" style="46" customWidth="1"/>
    <col min="8202" max="8202" width="9.88671875" style="46" customWidth="1"/>
    <col min="8203" max="8203" width="0.6640625" style="46" customWidth="1"/>
    <col min="8204" max="8207" width="9.109375" style="46"/>
    <col min="8208" max="8208" width="12.44140625" style="46" bestFit="1" customWidth="1"/>
    <col min="8209" max="8448" width="9.109375" style="46"/>
    <col min="8449" max="8449" width="42.5546875" style="46" customWidth="1"/>
    <col min="8450" max="8451" width="12.33203125" style="46" customWidth="1"/>
    <col min="8452" max="8452" width="11" style="46" customWidth="1"/>
    <col min="8453" max="8453" width="9.88671875" style="46" customWidth="1"/>
    <col min="8454" max="8454" width="0.5546875" style="46" customWidth="1"/>
    <col min="8455" max="8455" width="11.5546875" style="46" customWidth="1"/>
    <col min="8456" max="8456" width="12.44140625" style="46" customWidth="1"/>
    <col min="8457" max="8457" width="10.6640625" style="46" customWidth="1"/>
    <col min="8458" max="8458" width="9.88671875" style="46" customWidth="1"/>
    <col min="8459" max="8459" width="0.6640625" style="46" customWidth="1"/>
    <col min="8460" max="8463" width="9.109375" style="46"/>
    <col min="8464" max="8464" width="12.44140625" style="46" bestFit="1" customWidth="1"/>
    <col min="8465" max="8704" width="9.109375" style="46"/>
    <col min="8705" max="8705" width="42.5546875" style="46" customWidth="1"/>
    <col min="8706" max="8707" width="12.33203125" style="46" customWidth="1"/>
    <col min="8708" max="8708" width="11" style="46" customWidth="1"/>
    <col min="8709" max="8709" width="9.88671875" style="46" customWidth="1"/>
    <col min="8710" max="8710" width="0.5546875" style="46" customWidth="1"/>
    <col min="8711" max="8711" width="11.5546875" style="46" customWidth="1"/>
    <col min="8712" max="8712" width="12.44140625" style="46" customWidth="1"/>
    <col min="8713" max="8713" width="10.6640625" style="46" customWidth="1"/>
    <col min="8714" max="8714" width="9.88671875" style="46" customWidth="1"/>
    <col min="8715" max="8715" width="0.6640625" style="46" customWidth="1"/>
    <col min="8716" max="8719" width="9.109375" style="46"/>
    <col min="8720" max="8720" width="12.44140625" style="46" bestFit="1" customWidth="1"/>
    <col min="8721" max="8960" width="9.109375" style="46"/>
    <col min="8961" max="8961" width="42.5546875" style="46" customWidth="1"/>
    <col min="8962" max="8963" width="12.33203125" style="46" customWidth="1"/>
    <col min="8964" max="8964" width="11" style="46" customWidth="1"/>
    <col min="8965" max="8965" width="9.88671875" style="46" customWidth="1"/>
    <col min="8966" max="8966" width="0.5546875" style="46" customWidth="1"/>
    <col min="8967" max="8967" width="11.5546875" style="46" customWidth="1"/>
    <col min="8968" max="8968" width="12.44140625" style="46" customWidth="1"/>
    <col min="8969" max="8969" width="10.6640625" style="46" customWidth="1"/>
    <col min="8970" max="8970" width="9.88671875" style="46" customWidth="1"/>
    <col min="8971" max="8971" width="0.6640625" style="46" customWidth="1"/>
    <col min="8972" max="8975" width="9.109375" style="46"/>
    <col min="8976" max="8976" width="12.44140625" style="46" bestFit="1" customWidth="1"/>
    <col min="8977" max="9216" width="9.109375" style="46"/>
    <col min="9217" max="9217" width="42.5546875" style="46" customWidth="1"/>
    <col min="9218" max="9219" width="12.33203125" style="46" customWidth="1"/>
    <col min="9220" max="9220" width="11" style="46" customWidth="1"/>
    <col min="9221" max="9221" width="9.88671875" style="46" customWidth="1"/>
    <col min="9222" max="9222" width="0.5546875" style="46" customWidth="1"/>
    <col min="9223" max="9223" width="11.5546875" style="46" customWidth="1"/>
    <col min="9224" max="9224" width="12.44140625" style="46" customWidth="1"/>
    <col min="9225" max="9225" width="10.6640625" style="46" customWidth="1"/>
    <col min="9226" max="9226" width="9.88671875" style="46" customWidth="1"/>
    <col min="9227" max="9227" width="0.6640625" style="46" customWidth="1"/>
    <col min="9228" max="9231" width="9.109375" style="46"/>
    <col min="9232" max="9232" width="12.44140625" style="46" bestFit="1" customWidth="1"/>
    <col min="9233" max="9472" width="9.109375" style="46"/>
    <col min="9473" max="9473" width="42.5546875" style="46" customWidth="1"/>
    <col min="9474" max="9475" width="12.33203125" style="46" customWidth="1"/>
    <col min="9476" max="9476" width="11" style="46" customWidth="1"/>
    <col min="9477" max="9477" width="9.88671875" style="46" customWidth="1"/>
    <col min="9478" max="9478" width="0.5546875" style="46" customWidth="1"/>
    <col min="9479" max="9479" width="11.5546875" style="46" customWidth="1"/>
    <col min="9480" max="9480" width="12.44140625" style="46" customWidth="1"/>
    <col min="9481" max="9481" width="10.6640625" style="46" customWidth="1"/>
    <col min="9482" max="9482" width="9.88671875" style="46" customWidth="1"/>
    <col min="9483" max="9483" width="0.6640625" style="46" customWidth="1"/>
    <col min="9484" max="9487" width="9.109375" style="46"/>
    <col min="9488" max="9488" width="12.44140625" style="46" bestFit="1" customWidth="1"/>
    <col min="9489" max="9728" width="9.109375" style="46"/>
    <col min="9729" max="9729" width="42.5546875" style="46" customWidth="1"/>
    <col min="9730" max="9731" width="12.33203125" style="46" customWidth="1"/>
    <col min="9732" max="9732" width="11" style="46" customWidth="1"/>
    <col min="9733" max="9733" width="9.88671875" style="46" customWidth="1"/>
    <col min="9734" max="9734" width="0.5546875" style="46" customWidth="1"/>
    <col min="9735" max="9735" width="11.5546875" style="46" customWidth="1"/>
    <col min="9736" max="9736" width="12.44140625" style="46" customWidth="1"/>
    <col min="9737" max="9737" width="10.6640625" style="46" customWidth="1"/>
    <col min="9738" max="9738" width="9.88671875" style="46" customWidth="1"/>
    <col min="9739" max="9739" width="0.6640625" style="46" customWidth="1"/>
    <col min="9740" max="9743" width="9.109375" style="46"/>
    <col min="9744" max="9744" width="12.44140625" style="46" bestFit="1" customWidth="1"/>
    <col min="9745" max="9984" width="9.109375" style="46"/>
    <col min="9985" max="9985" width="42.5546875" style="46" customWidth="1"/>
    <col min="9986" max="9987" width="12.33203125" style="46" customWidth="1"/>
    <col min="9988" max="9988" width="11" style="46" customWidth="1"/>
    <col min="9989" max="9989" width="9.88671875" style="46" customWidth="1"/>
    <col min="9990" max="9990" width="0.5546875" style="46" customWidth="1"/>
    <col min="9991" max="9991" width="11.5546875" style="46" customWidth="1"/>
    <col min="9992" max="9992" width="12.44140625" style="46" customWidth="1"/>
    <col min="9993" max="9993" width="10.6640625" style="46" customWidth="1"/>
    <col min="9994" max="9994" width="9.88671875" style="46" customWidth="1"/>
    <col min="9995" max="9995" width="0.6640625" style="46" customWidth="1"/>
    <col min="9996" max="9999" width="9.109375" style="46"/>
    <col min="10000" max="10000" width="12.44140625" style="46" bestFit="1" customWidth="1"/>
    <col min="10001" max="10240" width="9.109375" style="46"/>
    <col min="10241" max="10241" width="42.5546875" style="46" customWidth="1"/>
    <col min="10242" max="10243" width="12.33203125" style="46" customWidth="1"/>
    <col min="10244" max="10244" width="11" style="46" customWidth="1"/>
    <col min="10245" max="10245" width="9.88671875" style="46" customWidth="1"/>
    <col min="10246" max="10246" width="0.5546875" style="46" customWidth="1"/>
    <col min="10247" max="10247" width="11.5546875" style="46" customWidth="1"/>
    <col min="10248" max="10248" width="12.44140625" style="46" customWidth="1"/>
    <col min="10249" max="10249" width="10.6640625" style="46" customWidth="1"/>
    <col min="10250" max="10250" width="9.88671875" style="46" customWidth="1"/>
    <col min="10251" max="10251" width="0.6640625" style="46" customWidth="1"/>
    <col min="10252" max="10255" width="9.109375" style="46"/>
    <col min="10256" max="10256" width="12.44140625" style="46" bestFit="1" customWidth="1"/>
    <col min="10257" max="10496" width="9.109375" style="46"/>
    <col min="10497" max="10497" width="42.5546875" style="46" customWidth="1"/>
    <col min="10498" max="10499" width="12.33203125" style="46" customWidth="1"/>
    <col min="10500" max="10500" width="11" style="46" customWidth="1"/>
    <col min="10501" max="10501" width="9.88671875" style="46" customWidth="1"/>
    <col min="10502" max="10502" width="0.5546875" style="46" customWidth="1"/>
    <col min="10503" max="10503" width="11.5546875" style="46" customWidth="1"/>
    <col min="10504" max="10504" width="12.44140625" style="46" customWidth="1"/>
    <col min="10505" max="10505" width="10.6640625" style="46" customWidth="1"/>
    <col min="10506" max="10506" width="9.88671875" style="46" customWidth="1"/>
    <col min="10507" max="10507" width="0.6640625" style="46" customWidth="1"/>
    <col min="10508" max="10511" width="9.109375" style="46"/>
    <col min="10512" max="10512" width="12.44140625" style="46" bestFit="1" customWidth="1"/>
    <col min="10513" max="10752" width="9.109375" style="46"/>
    <col min="10753" max="10753" width="42.5546875" style="46" customWidth="1"/>
    <col min="10754" max="10755" width="12.33203125" style="46" customWidth="1"/>
    <col min="10756" max="10756" width="11" style="46" customWidth="1"/>
    <col min="10757" max="10757" width="9.88671875" style="46" customWidth="1"/>
    <col min="10758" max="10758" width="0.5546875" style="46" customWidth="1"/>
    <col min="10759" max="10759" width="11.5546875" style="46" customWidth="1"/>
    <col min="10760" max="10760" width="12.44140625" style="46" customWidth="1"/>
    <col min="10761" max="10761" width="10.6640625" style="46" customWidth="1"/>
    <col min="10762" max="10762" width="9.88671875" style="46" customWidth="1"/>
    <col min="10763" max="10763" width="0.6640625" style="46" customWidth="1"/>
    <col min="10764" max="10767" width="9.109375" style="46"/>
    <col min="10768" max="10768" width="12.44140625" style="46" bestFit="1" customWidth="1"/>
    <col min="10769" max="11008" width="9.109375" style="46"/>
    <col min="11009" max="11009" width="42.5546875" style="46" customWidth="1"/>
    <col min="11010" max="11011" width="12.33203125" style="46" customWidth="1"/>
    <col min="11012" max="11012" width="11" style="46" customWidth="1"/>
    <col min="11013" max="11013" width="9.88671875" style="46" customWidth="1"/>
    <col min="11014" max="11014" width="0.5546875" style="46" customWidth="1"/>
    <col min="11015" max="11015" width="11.5546875" style="46" customWidth="1"/>
    <col min="11016" max="11016" width="12.44140625" style="46" customWidth="1"/>
    <col min="11017" max="11017" width="10.6640625" style="46" customWidth="1"/>
    <col min="11018" max="11018" width="9.88671875" style="46" customWidth="1"/>
    <col min="11019" max="11019" width="0.6640625" style="46" customWidth="1"/>
    <col min="11020" max="11023" width="9.109375" style="46"/>
    <col min="11024" max="11024" width="12.44140625" style="46" bestFit="1" customWidth="1"/>
    <col min="11025" max="11264" width="9.109375" style="46"/>
    <col min="11265" max="11265" width="42.5546875" style="46" customWidth="1"/>
    <col min="11266" max="11267" width="12.33203125" style="46" customWidth="1"/>
    <col min="11268" max="11268" width="11" style="46" customWidth="1"/>
    <col min="11269" max="11269" width="9.88671875" style="46" customWidth="1"/>
    <col min="11270" max="11270" width="0.5546875" style="46" customWidth="1"/>
    <col min="11271" max="11271" width="11.5546875" style="46" customWidth="1"/>
    <col min="11272" max="11272" width="12.44140625" style="46" customWidth="1"/>
    <col min="11273" max="11273" width="10.6640625" style="46" customWidth="1"/>
    <col min="11274" max="11274" width="9.88671875" style="46" customWidth="1"/>
    <col min="11275" max="11275" width="0.6640625" style="46" customWidth="1"/>
    <col min="11276" max="11279" width="9.109375" style="46"/>
    <col min="11280" max="11280" width="12.44140625" style="46" bestFit="1" customWidth="1"/>
    <col min="11281" max="11520" width="9.109375" style="46"/>
    <col min="11521" max="11521" width="42.5546875" style="46" customWidth="1"/>
    <col min="11522" max="11523" width="12.33203125" style="46" customWidth="1"/>
    <col min="11524" max="11524" width="11" style="46" customWidth="1"/>
    <col min="11525" max="11525" width="9.88671875" style="46" customWidth="1"/>
    <col min="11526" max="11526" width="0.5546875" style="46" customWidth="1"/>
    <col min="11527" max="11527" width="11.5546875" style="46" customWidth="1"/>
    <col min="11528" max="11528" width="12.44140625" style="46" customWidth="1"/>
    <col min="11529" max="11529" width="10.6640625" style="46" customWidth="1"/>
    <col min="11530" max="11530" width="9.88671875" style="46" customWidth="1"/>
    <col min="11531" max="11531" width="0.6640625" style="46" customWidth="1"/>
    <col min="11532" max="11535" width="9.109375" style="46"/>
    <col min="11536" max="11536" width="12.44140625" style="46" bestFit="1" customWidth="1"/>
    <col min="11537" max="11776" width="9.109375" style="46"/>
    <col min="11777" max="11777" width="42.5546875" style="46" customWidth="1"/>
    <col min="11778" max="11779" width="12.33203125" style="46" customWidth="1"/>
    <col min="11780" max="11780" width="11" style="46" customWidth="1"/>
    <col min="11781" max="11781" width="9.88671875" style="46" customWidth="1"/>
    <col min="11782" max="11782" width="0.5546875" style="46" customWidth="1"/>
    <col min="11783" max="11783" width="11.5546875" style="46" customWidth="1"/>
    <col min="11784" max="11784" width="12.44140625" style="46" customWidth="1"/>
    <col min="11785" max="11785" width="10.6640625" style="46" customWidth="1"/>
    <col min="11786" max="11786" width="9.88671875" style="46" customWidth="1"/>
    <col min="11787" max="11787" width="0.6640625" style="46" customWidth="1"/>
    <col min="11788" max="11791" width="9.109375" style="46"/>
    <col min="11792" max="11792" width="12.44140625" style="46" bestFit="1" customWidth="1"/>
    <col min="11793" max="12032" width="9.109375" style="46"/>
    <col min="12033" max="12033" width="42.5546875" style="46" customWidth="1"/>
    <col min="12034" max="12035" width="12.33203125" style="46" customWidth="1"/>
    <col min="12036" max="12036" width="11" style="46" customWidth="1"/>
    <col min="12037" max="12037" width="9.88671875" style="46" customWidth="1"/>
    <col min="12038" max="12038" width="0.5546875" style="46" customWidth="1"/>
    <col min="12039" max="12039" width="11.5546875" style="46" customWidth="1"/>
    <col min="12040" max="12040" width="12.44140625" style="46" customWidth="1"/>
    <col min="12041" max="12041" width="10.6640625" style="46" customWidth="1"/>
    <col min="12042" max="12042" width="9.88671875" style="46" customWidth="1"/>
    <col min="12043" max="12043" width="0.6640625" style="46" customWidth="1"/>
    <col min="12044" max="12047" width="9.109375" style="46"/>
    <col min="12048" max="12048" width="12.44140625" style="46" bestFit="1" customWidth="1"/>
    <col min="12049" max="12288" width="9.109375" style="46"/>
    <col min="12289" max="12289" width="42.5546875" style="46" customWidth="1"/>
    <col min="12290" max="12291" width="12.33203125" style="46" customWidth="1"/>
    <col min="12292" max="12292" width="11" style="46" customWidth="1"/>
    <col min="12293" max="12293" width="9.88671875" style="46" customWidth="1"/>
    <col min="12294" max="12294" width="0.5546875" style="46" customWidth="1"/>
    <col min="12295" max="12295" width="11.5546875" style="46" customWidth="1"/>
    <col min="12296" max="12296" width="12.44140625" style="46" customWidth="1"/>
    <col min="12297" max="12297" width="10.6640625" style="46" customWidth="1"/>
    <col min="12298" max="12298" width="9.88671875" style="46" customWidth="1"/>
    <col min="12299" max="12299" width="0.6640625" style="46" customWidth="1"/>
    <col min="12300" max="12303" width="9.109375" style="46"/>
    <col min="12304" max="12304" width="12.44140625" style="46" bestFit="1" customWidth="1"/>
    <col min="12305" max="12544" width="9.109375" style="46"/>
    <col min="12545" max="12545" width="42.5546875" style="46" customWidth="1"/>
    <col min="12546" max="12547" width="12.33203125" style="46" customWidth="1"/>
    <col min="12548" max="12548" width="11" style="46" customWidth="1"/>
    <col min="12549" max="12549" width="9.88671875" style="46" customWidth="1"/>
    <col min="12550" max="12550" width="0.5546875" style="46" customWidth="1"/>
    <col min="12551" max="12551" width="11.5546875" style="46" customWidth="1"/>
    <col min="12552" max="12552" width="12.44140625" style="46" customWidth="1"/>
    <col min="12553" max="12553" width="10.6640625" style="46" customWidth="1"/>
    <col min="12554" max="12554" width="9.88671875" style="46" customWidth="1"/>
    <col min="12555" max="12555" width="0.6640625" style="46" customWidth="1"/>
    <col min="12556" max="12559" width="9.109375" style="46"/>
    <col min="12560" max="12560" width="12.44140625" style="46" bestFit="1" customWidth="1"/>
    <col min="12561" max="12800" width="9.109375" style="46"/>
    <col min="12801" max="12801" width="42.5546875" style="46" customWidth="1"/>
    <col min="12802" max="12803" width="12.33203125" style="46" customWidth="1"/>
    <col min="12804" max="12804" width="11" style="46" customWidth="1"/>
    <col min="12805" max="12805" width="9.88671875" style="46" customWidth="1"/>
    <col min="12806" max="12806" width="0.5546875" style="46" customWidth="1"/>
    <col min="12807" max="12807" width="11.5546875" style="46" customWidth="1"/>
    <col min="12808" max="12808" width="12.44140625" style="46" customWidth="1"/>
    <col min="12809" max="12809" width="10.6640625" style="46" customWidth="1"/>
    <col min="12810" max="12810" width="9.88671875" style="46" customWidth="1"/>
    <col min="12811" max="12811" width="0.6640625" style="46" customWidth="1"/>
    <col min="12812" max="12815" width="9.109375" style="46"/>
    <col min="12816" max="12816" width="12.44140625" style="46" bestFit="1" customWidth="1"/>
    <col min="12817" max="13056" width="9.109375" style="46"/>
    <col min="13057" max="13057" width="42.5546875" style="46" customWidth="1"/>
    <col min="13058" max="13059" width="12.33203125" style="46" customWidth="1"/>
    <col min="13060" max="13060" width="11" style="46" customWidth="1"/>
    <col min="13061" max="13061" width="9.88671875" style="46" customWidth="1"/>
    <col min="13062" max="13062" width="0.5546875" style="46" customWidth="1"/>
    <col min="13063" max="13063" width="11.5546875" style="46" customWidth="1"/>
    <col min="13064" max="13064" width="12.44140625" style="46" customWidth="1"/>
    <col min="13065" max="13065" width="10.6640625" style="46" customWidth="1"/>
    <col min="13066" max="13066" width="9.88671875" style="46" customWidth="1"/>
    <col min="13067" max="13067" width="0.6640625" style="46" customWidth="1"/>
    <col min="13068" max="13071" width="9.109375" style="46"/>
    <col min="13072" max="13072" width="12.44140625" style="46" bestFit="1" customWidth="1"/>
    <col min="13073" max="13312" width="9.109375" style="46"/>
    <col min="13313" max="13313" width="42.5546875" style="46" customWidth="1"/>
    <col min="13314" max="13315" width="12.33203125" style="46" customWidth="1"/>
    <col min="13316" max="13316" width="11" style="46" customWidth="1"/>
    <col min="13317" max="13317" width="9.88671875" style="46" customWidth="1"/>
    <col min="13318" max="13318" width="0.5546875" style="46" customWidth="1"/>
    <col min="13319" max="13319" width="11.5546875" style="46" customWidth="1"/>
    <col min="13320" max="13320" width="12.44140625" style="46" customWidth="1"/>
    <col min="13321" max="13321" width="10.6640625" style="46" customWidth="1"/>
    <col min="13322" max="13322" width="9.88671875" style="46" customWidth="1"/>
    <col min="13323" max="13323" width="0.6640625" style="46" customWidth="1"/>
    <col min="13324" max="13327" width="9.109375" style="46"/>
    <col min="13328" max="13328" width="12.44140625" style="46" bestFit="1" customWidth="1"/>
    <col min="13329" max="13568" width="9.109375" style="46"/>
    <col min="13569" max="13569" width="42.5546875" style="46" customWidth="1"/>
    <col min="13570" max="13571" width="12.33203125" style="46" customWidth="1"/>
    <col min="13572" max="13572" width="11" style="46" customWidth="1"/>
    <col min="13573" max="13573" width="9.88671875" style="46" customWidth="1"/>
    <col min="13574" max="13574" width="0.5546875" style="46" customWidth="1"/>
    <col min="13575" max="13575" width="11.5546875" style="46" customWidth="1"/>
    <col min="13576" max="13576" width="12.44140625" style="46" customWidth="1"/>
    <col min="13577" max="13577" width="10.6640625" style="46" customWidth="1"/>
    <col min="13578" max="13578" width="9.88671875" style="46" customWidth="1"/>
    <col min="13579" max="13579" width="0.6640625" style="46" customWidth="1"/>
    <col min="13580" max="13583" width="9.109375" style="46"/>
    <col min="13584" max="13584" width="12.44140625" style="46" bestFit="1" customWidth="1"/>
    <col min="13585" max="13824" width="9.109375" style="46"/>
    <col min="13825" max="13825" width="42.5546875" style="46" customWidth="1"/>
    <col min="13826" max="13827" width="12.33203125" style="46" customWidth="1"/>
    <col min="13828" max="13828" width="11" style="46" customWidth="1"/>
    <col min="13829" max="13829" width="9.88671875" style="46" customWidth="1"/>
    <col min="13830" max="13830" width="0.5546875" style="46" customWidth="1"/>
    <col min="13831" max="13831" width="11.5546875" style="46" customWidth="1"/>
    <col min="13832" max="13832" width="12.44140625" style="46" customWidth="1"/>
    <col min="13833" max="13833" width="10.6640625" style="46" customWidth="1"/>
    <col min="13834" max="13834" width="9.88671875" style="46" customWidth="1"/>
    <col min="13835" max="13835" width="0.6640625" style="46" customWidth="1"/>
    <col min="13836" max="13839" width="9.109375" style="46"/>
    <col min="13840" max="13840" width="12.44140625" style="46" bestFit="1" customWidth="1"/>
    <col min="13841" max="14080" width="9.109375" style="46"/>
    <col min="14081" max="14081" width="42.5546875" style="46" customWidth="1"/>
    <col min="14082" max="14083" width="12.33203125" style="46" customWidth="1"/>
    <col min="14084" max="14084" width="11" style="46" customWidth="1"/>
    <col min="14085" max="14085" width="9.88671875" style="46" customWidth="1"/>
    <col min="14086" max="14086" width="0.5546875" style="46" customWidth="1"/>
    <col min="14087" max="14087" width="11.5546875" style="46" customWidth="1"/>
    <col min="14088" max="14088" width="12.44140625" style="46" customWidth="1"/>
    <col min="14089" max="14089" width="10.6640625" style="46" customWidth="1"/>
    <col min="14090" max="14090" width="9.88671875" style="46" customWidth="1"/>
    <col min="14091" max="14091" width="0.6640625" style="46" customWidth="1"/>
    <col min="14092" max="14095" width="9.109375" style="46"/>
    <col min="14096" max="14096" width="12.44140625" style="46" bestFit="1" customWidth="1"/>
    <col min="14097" max="14336" width="9.109375" style="46"/>
    <col min="14337" max="14337" width="42.5546875" style="46" customWidth="1"/>
    <col min="14338" max="14339" width="12.33203125" style="46" customWidth="1"/>
    <col min="14340" max="14340" width="11" style="46" customWidth="1"/>
    <col min="14341" max="14341" width="9.88671875" style="46" customWidth="1"/>
    <col min="14342" max="14342" width="0.5546875" style="46" customWidth="1"/>
    <col min="14343" max="14343" width="11.5546875" style="46" customWidth="1"/>
    <col min="14344" max="14344" width="12.44140625" style="46" customWidth="1"/>
    <col min="14345" max="14345" width="10.6640625" style="46" customWidth="1"/>
    <col min="14346" max="14346" width="9.88671875" style="46" customWidth="1"/>
    <col min="14347" max="14347" width="0.6640625" style="46" customWidth="1"/>
    <col min="14348" max="14351" width="9.109375" style="46"/>
    <col min="14352" max="14352" width="12.44140625" style="46" bestFit="1" customWidth="1"/>
    <col min="14353" max="14592" width="9.109375" style="46"/>
    <col min="14593" max="14593" width="42.5546875" style="46" customWidth="1"/>
    <col min="14594" max="14595" width="12.33203125" style="46" customWidth="1"/>
    <col min="14596" max="14596" width="11" style="46" customWidth="1"/>
    <col min="14597" max="14597" width="9.88671875" style="46" customWidth="1"/>
    <col min="14598" max="14598" width="0.5546875" style="46" customWidth="1"/>
    <col min="14599" max="14599" width="11.5546875" style="46" customWidth="1"/>
    <col min="14600" max="14600" width="12.44140625" style="46" customWidth="1"/>
    <col min="14601" max="14601" width="10.6640625" style="46" customWidth="1"/>
    <col min="14602" max="14602" width="9.88671875" style="46" customWidth="1"/>
    <col min="14603" max="14603" width="0.6640625" style="46" customWidth="1"/>
    <col min="14604" max="14607" width="9.109375" style="46"/>
    <col min="14608" max="14608" width="12.44140625" style="46" bestFit="1" customWidth="1"/>
    <col min="14609" max="14848" width="9.109375" style="46"/>
    <col min="14849" max="14849" width="42.5546875" style="46" customWidth="1"/>
    <col min="14850" max="14851" width="12.33203125" style="46" customWidth="1"/>
    <col min="14852" max="14852" width="11" style="46" customWidth="1"/>
    <col min="14853" max="14853" width="9.88671875" style="46" customWidth="1"/>
    <col min="14854" max="14854" width="0.5546875" style="46" customWidth="1"/>
    <col min="14855" max="14855" width="11.5546875" style="46" customWidth="1"/>
    <col min="14856" max="14856" width="12.44140625" style="46" customWidth="1"/>
    <col min="14857" max="14857" width="10.6640625" style="46" customWidth="1"/>
    <col min="14858" max="14858" width="9.88671875" style="46" customWidth="1"/>
    <col min="14859" max="14859" width="0.6640625" style="46" customWidth="1"/>
    <col min="14860" max="14863" width="9.109375" style="46"/>
    <col min="14864" max="14864" width="12.44140625" style="46" bestFit="1" customWidth="1"/>
    <col min="14865" max="15104" width="9.109375" style="46"/>
    <col min="15105" max="15105" width="42.5546875" style="46" customWidth="1"/>
    <col min="15106" max="15107" width="12.33203125" style="46" customWidth="1"/>
    <col min="15108" max="15108" width="11" style="46" customWidth="1"/>
    <col min="15109" max="15109" width="9.88671875" style="46" customWidth="1"/>
    <col min="15110" max="15110" width="0.5546875" style="46" customWidth="1"/>
    <col min="15111" max="15111" width="11.5546875" style="46" customWidth="1"/>
    <col min="15112" max="15112" width="12.44140625" style="46" customWidth="1"/>
    <col min="15113" max="15113" width="10.6640625" style="46" customWidth="1"/>
    <col min="15114" max="15114" width="9.88671875" style="46" customWidth="1"/>
    <col min="15115" max="15115" width="0.6640625" style="46" customWidth="1"/>
    <col min="15116" max="15119" width="9.109375" style="46"/>
    <col min="15120" max="15120" width="12.44140625" style="46" bestFit="1" customWidth="1"/>
    <col min="15121" max="15360" width="9.109375" style="46"/>
    <col min="15361" max="15361" width="42.5546875" style="46" customWidth="1"/>
    <col min="15362" max="15363" width="12.33203125" style="46" customWidth="1"/>
    <col min="15364" max="15364" width="11" style="46" customWidth="1"/>
    <col min="15365" max="15365" width="9.88671875" style="46" customWidth="1"/>
    <col min="15366" max="15366" width="0.5546875" style="46" customWidth="1"/>
    <col min="15367" max="15367" width="11.5546875" style="46" customWidth="1"/>
    <col min="15368" max="15368" width="12.44140625" style="46" customWidth="1"/>
    <col min="15369" max="15369" width="10.6640625" style="46" customWidth="1"/>
    <col min="15370" max="15370" width="9.88671875" style="46" customWidth="1"/>
    <col min="15371" max="15371" width="0.6640625" style="46" customWidth="1"/>
    <col min="15372" max="15375" width="9.109375" style="46"/>
    <col min="15376" max="15376" width="12.44140625" style="46" bestFit="1" customWidth="1"/>
    <col min="15377" max="15616" width="9.109375" style="46"/>
    <col min="15617" max="15617" width="42.5546875" style="46" customWidth="1"/>
    <col min="15618" max="15619" width="12.33203125" style="46" customWidth="1"/>
    <col min="15620" max="15620" width="11" style="46" customWidth="1"/>
    <col min="15621" max="15621" width="9.88671875" style="46" customWidth="1"/>
    <col min="15622" max="15622" width="0.5546875" style="46" customWidth="1"/>
    <col min="15623" max="15623" width="11.5546875" style="46" customWidth="1"/>
    <col min="15624" max="15624" width="12.44140625" style="46" customWidth="1"/>
    <col min="15625" max="15625" width="10.6640625" style="46" customWidth="1"/>
    <col min="15626" max="15626" width="9.88671875" style="46" customWidth="1"/>
    <col min="15627" max="15627" width="0.6640625" style="46" customWidth="1"/>
    <col min="15628" max="15631" width="9.109375" style="46"/>
    <col min="15632" max="15632" width="12.44140625" style="46" bestFit="1" customWidth="1"/>
    <col min="15633" max="15872" width="9.109375" style="46"/>
    <col min="15873" max="15873" width="42.5546875" style="46" customWidth="1"/>
    <col min="15874" max="15875" width="12.33203125" style="46" customWidth="1"/>
    <col min="15876" max="15876" width="11" style="46" customWidth="1"/>
    <col min="15877" max="15877" width="9.88671875" style="46" customWidth="1"/>
    <col min="15878" max="15878" width="0.5546875" style="46" customWidth="1"/>
    <col min="15879" max="15879" width="11.5546875" style="46" customWidth="1"/>
    <col min="15880" max="15880" width="12.44140625" style="46" customWidth="1"/>
    <col min="15881" max="15881" width="10.6640625" style="46" customWidth="1"/>
    <col min="15882" max="15882" width="9.88671875" style="46" customWidth="1"/>
    <col min="15883" max="15883" width="0.6640625" style="46" customWidth="1"/>
    <col min="15884" max="15887" width="9.109375" style="46"/>
    <col min="15888" max="15888" width="12.44140625" style="46" bestFit="1" customWidth="1"/>
    <col min="15889" max="16128" width="9.109375" style="46"/>
    <col min="16129" max="16129" width="42.5546875" style="46" customWidth="1"/>
    <col min="16130" max="16131" width="12.33203125" style="46" customWidth="1"/>
    <col min="16132" max="16132" width="11" style="46" customWidth="1"/>
    <col min="16133" max="16133" width="9.88671875" style="46" customWidth="1"/>
    <col min="16134" max="16134" width="0.5546875" style="46" customWidth="1"/>
    <col min="16135" max="16135" width="11.5546875" style="46" customWidth="1"/>
    <col min="16136" max="16136" width="12.44140625" style="46" customWidth="1"/>
    <col min="16137" max="16137" width="10.6640625" style="46" customWidth="1"/>
    <col min="16138" max="16138" width="9.88671875" style="46" customWidth="1"/>
    <col min="16139" max="16139" width="0.6640625" style="46" customWidth="1"/>
    <col min="16140" max="16143" width="9.109375" style="46"/>
    <col min="16144" max="16144" width="12.44140625" style="46" bestFit="1" customWidth="1"/>
    <col min="16145" max="16384" width="9.109375" style="46"/>
  </cols>
  <sheetData>
    <row r="1" spans="1:12" x14ac:dyDescent="0.25">
      <c r="A1" s="334" t="s">
        <v>553</v>
      </c>
      <c r="B1" s="335"/>
      <c r="C1" s="335"/>
      <c r="D1" s="335"/>
    </row>
    <row r="2" spans="1:12" x14ac:dyDescent="0.25">
      <c r="A2" s="47"/>
    </row>
    <row r="3" spans="1:12" x14ac:dyDescent="0.25">
      <c r="A3" s="48" t="s">
        <v>513</v>
      </c>
      <c r="B3" s="336" t="str">
        <f>'Uitk 2019 tm 2022'!D7</f>
        <v>Nederland</v>
      </c>
      <c r="C3" s="337"/>
      <c r="L3" s="45"/>
    </row>
    <row r="4" spans="1:12" x14ac:dyDescent="0.25">
      <c r="A4" s="48" t="s">
        <v>554</v>
      </c>
      <c r="B4" s="338" t="s">
        <v>555</v>
      </c>
      <c r="C4" s="339"/>
      <c r="D4" s="41"/>
      <c r="L4" s="45"/>
    </row>
    <row r="5" spans="1:12" ht="3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54" customFormat="1" ht="12.75" customHeight="1" x14ac:dyDescent="0.25">
      <c r="A6" s="51" t="s">
        <v>556</v>
      </c>
      <c r="B6" s="340" t="s">
        <v>557</v>
      </c>
      <c r="C6" s="340"/>
      <c r="D6" s="340"/>
      <c r="E6" s="52"/>
      <c r="F6" s="53"/>
      <c r="G6" s="340" t="s">
        <v>558</v>
      </c>
      <c r="H6" s="340"/>
      <c r="I6" s="340"/>
      <c r="J6" s="52"/>
      <c r="K6" s="53"/>
      <c r="L6" s="332" t="s">
        <v>548</v>
      </c>
    </row>
    <row r="7" spans="1:12" s="56" customFormat="1" ht="34.5" customHeight="1" x14ac:dyDescent="0.25">
      <c r="A7" s="51"/>
      <c r="B7" s="52" t="s">
        <v>559</v>
      </c>
      <c r="C7" s="52" t="s">
        <v>599</v>
      </c>
      <c r="D7" s="52" t="s">
        <v>560</v>
      </c>
      <c r="E7" s="52" t="s">
        <v>561</v>
      </c>
      <c r="F7" s="55"/>
      <c r="G7" s="52" t="s">
        <v>559</v>
      </c>
      <c r="H7" s="52" t="s">
        <v>599</v>
      </c>
      <c r="I7" s="52" t="s">
        <v>560</v>
      </c>
      <c r="J7" s="52" t="s">
        <v>561</v>
      </c>
      <c r="K7" s="55"/>
      <c r="L7" s="332"/>
    </row>
    <row r="8" spans="1:12" ht="3.75" customHeight="1" x14ac:dyDescent="0.25">
      <c r="A8" s="57"/>
      <c r="B8" s="333"/>
      <c r="C8" s="333"/>
      <c r="D8" s="333"/>
      <c r="E8" s="333"/>
      <c r="F8" s="333"/>
      <c r="G8" s="333"/>
      <c r="H8" s="333"/>
      <c r="I8" s="333"/>
      <c r="J8" s="333"/>
      <c r="K8" s="55"/>
      <c r="L8" s="65"/>
    </row>
    <row r="9" spans="1:12" x14ac:dyDescent="0.25">
      <c r="A9" s="58" t="s">
        <v>562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x14ac:dyDescent="0.25">
      <c r="A10" s="44" t="s">
        <v>563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48" t="s">
        <v>564</v>
      </c>
      <c r="B11" s="41">
        <v>0</v>
      </c>
      <c r="C11" s="41">
        <v>0</v>
      </c>
      <c r="D11" s="41">
        <v>0</v>
      </c>
      <c r="E11" s="41">
        <v>0</v>
      </c>
      <c r="F11" s="42"/>
      <c r="G11" s="41">
        <v>0</v>
      </c>
      <c r="H11" s="41">
        <v>0</v>
      </c>
      <c r="I11" s="41">
        <v>0</v>
      </c>
      <c r="J11" s="41">
        <v>0</v>
      </c>
      <c r="K11" s="42"/>
      <c r="L11" s="59">
        <f t="shared" ref="L11:L22" si="0">SUM(B11:K11)</f>
        <v>0</v>
      </c>
    </row>
    <row r="12" spans="1:12" x14ac:dyDescent="0.25">
      <c r="A12" s="48" t="s">
        <v>565</v>
      </c>
      <c r="B12" s="41">
        <v>0</v>
      </c>
      <c r="C12" s="41">
        <v>0</v>
      </c>
      <c r="D12" s="41">
        <v>0</v>
      </c>
      <c r="E12" s="41">
        <v>0</v>
      </c>
      <c r="F12" s="42"/>
      <c r="G12" s="41">
        <v>0</v>
      </c>
      <c r="H12" s="41">
        <v>0</v>
      </c>
      <c r="I12" s="41">
        <v>0</v>
      </c>
      <c r="J12" s="41">
        <v>0</v>
      </c>
      <c r="K12" s="42"/>
      <c r="L12" s="59">
        <f t="shared" si="0"/>
        <v>0</v>
      </c>
    </row>
    <row r="13" spans="1:12" x14ac:dyDescent="0.25">
      <c r="A13" s="44" t="s">
        <v>566</v>
      </c>
      <c r="B13" s="41">
        <v>0</v>
      </c>
      <c r="C13" s="41">
        <v>0</v>
      </c>
      <c r="D13" s="41">
        <v>0</v>
      </c>
      <c r="E13" s="41">
        <v>0</v>
      </c>
      <c r="F13" s="42"/>
      <c r="G13" s="41">
        <v>0</v>
      </c>
      <c r="H13" s="41">
        <v>0</v>
      </c>
      <c r="I13" s="41">
        <v>0</v>
      </c>
      <c r="J13" s="41">
        <v>0</v>
      </c>
      <c r="K13" s="42"/>
      <c r="L13" s="59">
        <f>SUM(B13:K13)</f>
        <v>0</v>
      </c>
    </row>
    <row r="14" spans="1:12" x14ac:dyDescent="0.25">
      <c r="A14" s="44" t="s">
        <v>567</v>
      </c>
      <c r="B14" s="41">
        <v>0</v>
      </c>
      <c r="C14" s="41">
        <v>0</v>
      </c>
      <c r="D14" s="41">
        <v>0</v>
      </c>
      <c r="E14" s="41">
        <v>0</v>
      </c>
      <c r="F14" s="42"/>
      <c r="G14" s="41">
        <v>0</v>
      </c>
      <c r="H14" s="41">
        <v>0</v>
      </c>
      <c r="I14" s="41">
        <v>0</v>
      </c>
      <c r="J14" s="41">
        <v>0</v>
      </c>
      <c r="K14" s="42"/>
      <c r="L14" s="59">
        <f t="shared" si="0"/>
        <v>0</v>
      </c>
    </row>
    <row r="15" spans="1:12" x14ac:dyDescent="0.25">
      <c r="A15" s="44" t="s">
        <v>568</v>
      </c>
      <c r="B15" s="41">
        <v>0</v>
      </c>
      <c r="C15" s="41">
        <v>0</v>
      </c>
      <c r="D15" s="41">
        <v>0</v>
      </c>
      <c r="E15" s="41">
        <v>0</v>
      </c>
      <c r="F15" s="42"/>
      <c r="G15" s="41">
        <v>0</v>
      </c>
      <c r="H15" s="41">
        <v>0</v>
      </c>
      <c r="I15" s="41">
        <v>0</v>
      </c>
      <c r="J15" s="41">
        <v>0</v>
      </c>
      <c r="K15" s="42"/>
      <c r="L15" s="59">
        <f>SUM(B15:K15)</f>
        <v>0</v>
      </c>
    </row>
    <row r="16" spans="1:12" x14ac:dyDescent="0.25">
      <c r="A16" s="44" t="s">
        <v>569</v>
      </c>
      <c r="B16" s="41">
        <v>0</v>
      </c>
      <c r="C16" s="41">
        <v>0</v>
      </c>
      <c r="D16" s="41">
        <v>0</v>
      </c>
      <c r="E16" s="41">
        <v>0</v>
      </c>
      <c r="F16" s="42"/>
      <c r="G16" s="41">
        <v>0</v>
      </c>
      <c r="H16" s="41">
        <v>0</v>
      </c>
      <c r="I16" s="41">
        <v>0</v>
      </c>
      <c r="J16" s="41">
        <v>0</v>
      </c>
      <c r="K16" s="42"/>
      <c r="L16" s="59">
        <f t="shared" si="0"/>
        <v>0</v>
      </c>
    </row>
    <row r="17" spans="1:15" x14ac:dyDescent="0.25">
      <c r="A17" s="44" t="s">
        <v>570</v>
      </c>
      <c r="B17" s="41">
        <v>0</v>
      </c>
      <c r="C17" s="41">
        <v>0</v>
      </c>
      <c r="D17" s="41">
        <v>0</v>
      </c>
      <c r="E17" s="41">
        <v>0</v>
      </c>
      <c r="F17" s="42"/>
      <c r="G17" s="41">
        <v>0</v>
      </c>
      <c r="H17" s="41">
        <v>0</v>
      </c>
      <c r="I17" s="41">
        <v>0</v>
      </c>
      <c r="J17" s="41">
        <v>0</v>
      </c>
      <c r="K17" s="42"/>
      <c r="L17" s="59">
        <f t="shared" si="0"/>
        <v>0</v>
      </c>
    </row>
    <row r="18" spans="1:15" x14ac:dyDescent="0.25">
      <c r="A18" s="44" t="s">
        <v>571</v>
      </c>
      <c r="B18" s="41">
        <v>0</v>
      </c>
      <c r="C18" s="41">
        <v>0</v>
      </c>
      <c r="D18" s="41">
        <v>0</v>
      </c>
      <c r="E18" s="41">
        <v>0</v>
      </c>
      <c r="F18" s="42"/>
      <c r="G18" s="41">
        <v>0</v>
      </c>
      <c r="H18" s="41">
        <v>0</v>
      </c>
      <c r="I18" s="41">
        <v>0</v>
      </c>
      <c r="J18" s="41">
        <v>0</v>
      </c>
      <c r="K18" s="42"/>
      <c r="L18" s="59">
        <f t="shared" si="0"/>
        <v>0</v>
      </c>
    </row>
    <row r="19" spans="1:15" x14ac:dyDescent="0.25">
      <c r="A19" s="44" t="s">
        <v>572</v>
      </c>
      <c r="B19" s="41">
        <v>0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1">
        <v>0</v>
      </c>
      <c r="K19" s="42"/>
      <c r="L19" s="59">
        <f>SUM(B19:K19)</f>
        <v>0</v>
      </c>
    </row>
    <row r="20" spans="1:15" x14ac:dyDescent="0.25">
      <c r="A20" s="44" t="s">
        <v>573</v>
      </c>
      <c r="B20" s="41">
        <v>0</v>
      </c>
      <c r="C20" s="41">
        <v>0</v>
      </c>
      <c r="D20" s="41">
        <v>0</v>
      </c>
      <c r="E20" s="41">
        <v>0</v>
      </c>
      <c r="F20" s="42"/>
      <c r="G20" s="41">
        <v>0</v>
      </c>
      <c r="H20" s="41">
        <v>0</v>
      </c>
      <c r="I20" s="41">
        <v>0</v>
      </c>
      <c r="J20" s="41">
        <v>0</v>
      </c>
      <c r="K20" s="42"/>
      <c r="L20" s="59">
        <f>SUM(B20:K20)</f>
        <v>0</v>
      </c>
    </row>
    <row r="21" spans="1:15" ht="13.8" thickBot="1" x14ac:dyDescent="0.3">
      <c r="A21" s="44" t="s">
        <v>574</v>
      </c>
      <c r="B21" s="43">
        <v>0</v>
      </c>
      <c r="C21" s="43">
        <v>0</v>
      </c>
      <c r="D21" s="43">
        <v>0</v>
      </c>
      <c r="E21" s="43">
        <v>0</v>
      </c>
      <c r="F21" s="42"/>
      <c r="G21" s="43">
        <v>0</v>
      </c>
      <c r="H21" s="43">
        <v>0</v>
      </c>
      <c r="I21" s="43">
        <v>0</v>
      </c>
      <c r="J21" s="43">
        <v>0</v>
      </c>
      <c r="K21" s="42"/>
      <c r="L21" s="60">
        <f t="shared" si="0"/>
        <v>0</v>
      </c>
    </row>
    <row r="22" spans="1:15" s="64" customFormat="1" x14ac:dyDescent="0.25">
      <c r="A22" s="61" t="s">
        <v>575</v>
      </c>
      <c r="B22" s="62">
        <f>SUM(B9:B21)</f>
        <v>0</v>
      </c>
      <c r="C22" s="62">
        <f>SUM(C9:C21)</f>
        <v>0</v>
      </c>
      <c r="D22" s="62">
        <f>SUM(D9:D21)</f>
        <v>0</v>
      </c>
      <c r="E22" s="62">
        <f>SUM(E9:E21)</f>
        <v>0</v>
      </c>
      <c r="F22" s="63"/>
      <c r="G22" s="62">
        <f>SUM(G9:G21)</f>
        <v>0</v>
      </c>
      <c r="H22" s="62">
        <f>SUM(H9:H21)</f>
        <v>0</v>
      </c>
      <c r="I22" s="62">
        <f>SUM(I9:I21)</f>
        <v>0</v>
      </c>
      <c r="J22" s="62">
        <f>SUM(J9:J21)</f>
        <v>0</v>
      </c>
      <c r="K22" s="63"/>
      <c r="L22" s="59">
        <f t="shared" si="0"/>
        <v>0</v>
      </c>
    </row>
    <row r="23" spans="1:15" ht="3" customHeight="1" x14ac:dyDescent="0.25">
      <c r="A23" s="57"/>
      <c r="B23" s="333"/>
      <c r="C23" s="333"/>
      <c r="D23" s="333"/>
      <c r="E23" s="333"/>
      <c r="F23" s="333"/>
      <c r="G23" s="333"/>
      <c r="H23" s="333"/>
      <c r="I23" s="333"/>
      <c r="J23" s="333"/>
      <c r="K23" s="55"/>
      <c r="L23" s="65"/>
    </row>
    <row r="24" spans="1:15" x14ac:dyDescent="0.25">
      <c r="A24" s="58" t="s">
        <v>576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5" x14ac:dyDescent="0.25">
      <c r="A25" s="44" t="s">
        <v>563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5" x14ac:dyDescent="0.25">
      <c r="A26" s="48" t="s">
        <v>564</v>
      </c>
      <c r="B26" s="41">
        <v>0</v>
      </c>
      <c r="C26" s="41">
        <v>0</v>
      </c>
      <c r="D26" s="41">
        <v>0</v>
      </c>
      <c r="E26" s="41">
        <v>0</v>
      </c>
      <c r="F26" s="42"/>
      <c r="G26" s="41">
        <v>0</v>
      </c>
      <c r="H26" s="41">
        <v>0</v>
      </c>
      <c r="I26" s="41">
        <v>0</v>
      </c>
      <c r="J26" s="41">
        <v>0</v>
      </c>
      <c r="K26" s="42"/>
      <c r="L26" s="59">
        <f t="shared" ref="L26:L36" si="1">SUM(B26:K26)</f>
        <v>0</v>
      </c>
    </row>
    <row r="27" spans="1:15" x14ac:dyDescent="0.25">
      <c r="A27" s="48" t="s">
        <v>565</v>
      </c>
      <c r="B27" s="41">
        <v>0</v>
      </c>
      <c r="C27" s="41">
        <v>0</v>
      </c>
      <c r="D27" s="41">
        <v>0</v>
      </c>
      <c r="E27" s="41">
        <v>0</v>
      </c>
      <c r="F27" s="42"/>
      <c r="G27" s="41">
        <v>0</v>
      </c>
      <c r="H27" s="41">
        <v>0</v>
      </c>
      <c r="I27" s="41">
        <v>0</v>
      </c>
      <c r="J27" s="41">
        <v>0</v>
      </c>
      <c r="K27" s="42"/>
      <c r="L27" s="59">
        <f t="shared" si="1"/>
        <v>0</v>
      </c>
    </row>
    <row r="28" spans="1:15" x14ac:dyDescent="0.25">
      <c r="A28" s="44" t="s">
        <v>566</v>
      </c>
      <c r="B28" s="41">
        <v>0</v>
      </c>
      <c r="C28" s="41">
        <v>0</v>
      </c>
      <c r="D28" s="41">
        <v>0</v>
      </c>
      <c r="E28" s="41">
        <v>0</v>
      </c>
      <c r="F28" s="42"/>
      <c r="G28" s="41">
        <v>0</v>
      </c>
      <c r="H28" s="41">
        <v>0</v>
      </c>
      <c r="I28" s="41">
        <v>0</v>
      </c>
      <c r="J28" s="41">
        <v>0</v>
      </c>
      <c r="K28" s="42"/>
      <c r="L28" s="59">
        <f t="shared" si="1"/>
        <v>0</v>
      </c>
    </row>
    <row r="29" spans="1:15" x14ac:dyDescent="0.25">
      <c r="A29" s="44" t="s">
        <v>577</v>
      </c>
      <c r="B29" s="41">
        <v>0</v>
      </c>
      <c r="C29" s="41">
        <v>0</v>
      </c>
      <c r="D29" s="41">
        <v>0</v>
      </c>
      <c r="E29" s="41">
        <v>0</v>
      </c>
      <c r="F29" s="42"/>
      <c r="G29" s="41">
        <v>0</v>
      </c>
      <c r="H29" s="41">
        <v>0</v>
      </c>
      <c r="I29" s="41">
        <v>0</v>
      </c>
      <c r="J29" s="41">
        <v>0</v>
      </c>
      <c r="K29" s="42"/>
      <c r="L29" s="59">
        <f t="shared" si="1"/>
        <v>0</v>
      </c>
      <c r="O29" s="66"/>
    </row>
    <row r="30" spans="1:15" x14ac:dyDescent="0.25">
      <c r="A30" s="44" t="s">
        <v>568</v>
      </c>
      <c r="B30" s="41">
        <v>0</v>
      </c>
      <c r="C30" s="41">
        <v>0</v>
      </c>
      <c r="D30" s="41">
        <v>0</v>
      </c>
      <c r="E30" s="41">
        <v>0</v>
      </c>
      <c r="F30" s="42"/>
      <c r="G30" s="41">
        <v>0</v>
      </c>
      <c r="H30" s="41">
        <v>0</v>
      </c>
      <c r="I30" s="41">
        <v>0</v>
      </c>
      <c r="J30" s="41">
        <v>0</v>
      </c>
      <c r="K30" s="42"/>
      <c r="L30" s="59">
        <f>SUM(B30:K30)</f>
        <v>0</v>
      </c>
    </row>
    <row r="31" spans="1:15" x14ac:dyDescent="0.25">
      <c r="A31" s="44" t="s">
        <v>569</v>
      </c>
      <c r="B31" s="41">
        <v>0</v>
      </c>
      <c r="C31" s="41">
        <v>0</v>
      </c>
      <c r="D31" s="41">
        <v>0</v>
      </c>
      <c r="E31" s="41">
        <v>0</v>
      </c>
      <c r="F31" s="42"/>
      <c r="G31" s="41">
        <v>0</v>
      </c>
      <c r="H31" s="41">
        <v>0</v>
      </c>
      <c r="I31" s="41">
        <v>0</v>
      </c>
      <c r="J31" s="41">
        <v>0</v>
      </c>
      <c r="K31" s="42"/>
      <c r="L31" s="59">
        <f t="shared" si="1"/>
        <v>0</v>
      </c>
    </row>
    <row r="32" spans="1:15" x14ac:dyDescent="0.25">
      <c r="A32" s="44" t="s">
        <v>570</v>
      </c>
      <c r="B32" s="41">
        <v>0</v>
      </c>
      <c r="C32" s="41">
        <v>0</v>
      </c>
      <c r="D32" s="41">
        <v>0</v>
      </c>
      <c r="E32" s="41">
        <v>0</v>
      </c>
      <c r="F32" s="42"/>
      <c r="G32" s="41">
        <v>0</v>
      </c>
      <c r="H32" s="41">
        <v>0</v>
      </c>
      <c r="I32" s="41">
        <v>0</v>
      </c>
      <c r="J32" s="41">
        <v>0</v>
      </c>
      <c r="K32" s="42"/>
      <c r="L32" s="59">
        <f t="shared" si="1"/>
        <v>0</v>
      </c>
    </row>
    <row r="33" spans="1:16" x14ac:dyDescent="0.25">
      <c r="A33" s="44" t="s">
        <v>571</v>
      </c>
      <c r="B33" s="41">
        <v>0</v>
      </c>
      <c r="C33" s="41">
        <v>0</v>
      </c>
      <c r="D33" s="41">
        <v>0</v>
      </c>
      <c r="E33" s="41">
        <v>0</v>
      </c>
      <c r="F33" s="42"/>
      <c r="G33" s="41">
        <v>0</v>
      </c>
      <c r="H33" s="41">
        <v>0</v>
      </c>
      <c r="I33" s="41">
        <v>0</v>
      </c>
      <c r="J33" s="41">
        <v>0</v>
      </c>
      <c r="K33" s="42"/>
      <c r="L33" s="59">
        <f t="shared" si="1"/>
        <v>0</v>
      </c>
    </row>
    <row r="34" spans="1:16" x14ac:dyDescent="0.25">
      <c r="A34" s="44" t="s">
        <v>578</v>
      </c>
      <c r="B34" s="41">
        <v>0</v>
      </c>
      <c r="C34" s="41">
        <v>0</v>
      </c>
      <c r="D34" s="41">
        <v>0</v>
      </c>
      <c r="E34" s="41">
        <v>0</v>
      </c>
      <c r="F34" s="42"/>
      <c r="G34" s="41">
        <v>0</v>
      </c>
      <c r="H34" s="41">
        <v>0</v>
      </c>
      <c r="I34" s="41">
        <v>0</v>
      </c>
      <c r="J34" s="41">
        <v>0</v>
      </c>
      <c r="K34" s="42"/>
      <c r="L34" s="59">
        <f>SUM(B34:K34)</f>
        <v>0</v>
      </c>
      <c r="P34" s="66"/>
    </row>
    <row r="35" spans="1:16" x14ac:dyDescent="0.25">
      <c r="A35" s="44" t="s">
        <v>579</v>
      </c>
      <c r="B35" s="67"/>
      <c r="C35" s="67"/>
      <c r="D35" s="67"/>
      <c r="E35" s="68">
        <v>0</v>
      </c>
      <c r="F35" s="50"/>
      <c r="G35" s="67"/>
      <c r="H35" s="67"/>
      <c r="I35" s="67"/>
      <c r="J35" s="41">
        <v>0</v>
      </c>
      <c r="K35" s="42"/>
      <c r="L35" s="59">
        <f>SUM(B35:K35)</f>
        <v>0</v>
      </c>
    </row>
    <row r="36" spans="1:16" ht="13.8" thickBot="1" x14ac:dyDescent="0.3">
      <c r="A36" s="44" t="s">
        <v>574</v>
      </c>
      <c r="B36" s="43">
        <v>0</v>
      </c>
      <c r="C36" s="43">
        <v>0</v>
      </c>
      <c r="D36" s="43">
        <f>D55</f>
        <v>0</v>
      </c>
      <c r="E36" s="43">
        <v>0</v>
      </c>
      <c r="F36" s="42"/>
      <c r="G36" s="43">
        <v>0</v>
      </c>
      <c r="H36" s="43">
        <f>H55</f>
        <v>0</v>
      </c>
      <c r="I36" s="43">
        <f>I55</f>
        <v>0</v>
      </c>
      <c r="J36" s="43">
        <v>0</v>
      </c>
      <c r="K36" s="42"/>
      <c r="L36" s="60">
        <f t="shared" si="1"/>
        <v>0</v>
      </c>
      <c r="O36" s="66"/>
    </row>
    <row r="37" spans="1:16" s="64" customFormat="1" x14ac:dyDescent="0.25">
      <c r="A37" s="61" t="s">
        <v>580</v>
      </c>
      <c r="B37" s="62">
        <f>SUM(B24:B36)</f>
        <v>0</v>
      </c>
      <c r="C37" s="62">
        <f>SUM(C24:C36)</f>
        <v>0</v>
      </c>
      <c r="D37" s="62">
        <f>SUM(D24:D36)</f>
        <v>0</v>
      </c>
      <c r="E37" s="62">
        <f>SUM(E24:E36)</f>
        <v>0</v>
      </c>
      <c r="F37" s="63"/>
      <c r="G37" s="62">
        <f>SUM(G24:G36)</f>
        <v>0</v>
      </c>
      <c r="H37" s="62">
        <f>SUM(H24:H36)</f>
        <v>0</v>
      </c>
      <c r="I37" s="62">
        <f>SUM(I24:I36)</f>
        <v>0</v>
      </c>
      <c r="J37" s="62">
        <f>SUM(J24:J36)</f>
        <v>0</v>
      </c>
      <c r="K37" s="63"/>
      <c r="L37" s="59">
        <f>SUM(B37:K37)</f>
        <v>0</v>
      </c>
    </row>
    <row r="38" spans="1:16" ht="3.75" customHeight="1" x14ac:dyDescent="0.25">
      <c r="A38" s="57"/>
      <c r="B38" s="69"/>
      <c r="C38" s="69"/>
      <c r="D38" s="69"/>
      <c r="E38" s="69"/>
      <c r="F38" s="69"/>
      <c r="G38" s="69"/>
      <c r="H38" s="69"/>
      <c r="I38" s="69"/>
      <c r="J38" s="69"/>
      <c r="K38" s="55"/>
      <c r="L38" s="65"/>
    </row>
    <row r="39" spans="1:16" s="54" customFormat="1" ht="23.25" customHeight="1" x14ac:dyDescent="0.2">
      <c r="A39" s="70" t="s">
        <v>581</v>
      </c>
      <c r="B39" s="41">
        <v>0</v>
      </c>
      <c r="C39" s="41">
        <v>0</v>
      </c>
      <c r="D39" s="41">
        <v>0</v>
      </c>
      <c r="E39" s="41">
        <v>0</v>
      </c>
      <c r="F39" s="42"/>
      <c r="G39" s="41">
        <v>0</v>
      </c>
      <c r="H39" s="41">
        <v>0</v>
      </c>
      <c r="I39" s="41">
        <v>0</v>
      </c>
      <c r="J39" s="41">
        <v>0</v>
      </c>
      <c r="K39" s="53"/>
      <c r="L39" s="71">
        <f>SUM(B39:K39)</f>
        <v>0</v>
      </c>
    </row>
    <row r="40" spans="1:16" ht="3" customHeight="1" x14ac:dyDescent="0.25">
      <c r="A40" s="49" t="s">
        <v>582</v>
      </c>
      <c r="B40" s="72"/>
      <c r="C40" s="72"/>
      <c r="D40" s="72"/>
      <c r="E40" s="72"/>
      <c r="F40" s="50"/>
      <c r="G40" s="72"/>
      <c r="H40" s="72"/>
      <c r="I40" s="72"/>
      <c r="J40" s="72"/>
      <c r="K40" s="50"/>
      <c r="L40" s="73"/>
    </row>
    <row r="41" spans="1:16" s="77" customFormat="1" x14ac:dyDescent="0.25">
      <c r="A41" s="74" t="s">
        <v>583</v>
      </c>
      <c r="B41" s="75">
        <f>B22+B37+B39</f>
        <v>0</v>
      </c>
      <c r="C41" s="75">
        <f>C22+C37+C39</f>
        <v>0</v>
      </c>
      <c r="D41" s="75">
        <f>D22+D37+D39</f>
        <v>0</v>
      </c>
      <c r="E41" s="75">
        <f>E22+E37+E39</f>
        <v>0</v>
      </c>
      <c r="F41" s="76"/>
      <c r="G41" s="75">
        <f>G22+G37+G39</f>
        <v>0</v>
      </c>
      <c r="H41" s="75">
        <f>H22+H37+H39</f>
        <v>0</v>
      </c>
      <c r="I41" s="75">
        <f>I22+I37+I39</f>
        <v>0</v>
      </c>
      <c r="J41" s="75">
        <f>J22+J37+J39</f>
        <v>0</v>
      </c>
      <c r="K41" s="76"/>
      <c r="L41" s="75">
        <f>L22+L37+L39</f>
        <v>0</v>
      </c>
    </row>
    <row r="42" spans="1:16" ht="2.25" customHeight="1" x14ac:dyDescent="0.25">
      <c r="A42" s="57"/>
      <c r="B42" s="69"/>
      <c r="C42" s="69"/>
      <c r="D42" s="69"/>
      <c r="E42" s="69"/>
      <c r="F42" s="69"/>
      <c r="G42" s="69"/>
      <c r="H42" s="69"/>
      <c r="I42" s="69"/>
      <c r="J42" s="69"/>
      <c r="K42" s="55"/>
      <c r="L42" s="65"/>
    </row>
    <row r="43" spans="1:16" x14ac:dyDescent="0.25">
      <c r="A43" s="58" t="s">
        <v>584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6" x14ac:dyDescent="0.25">
      <c r="A44" s="44" t="s">
        <v>585</v>
      </c>
      <c r="B44" s="41">
        <v>0</v>
      </c>
      <c r="C44" s="41">
        <v>0</v>
      </c>
      <c r="D44" s="41">
        <v>0</v>
      </c>
      <c r="E44" s="41">
        <v>0</v>
      </c>
      <c r="F44" s="42"/>
      <c r="G44" s="41">
        <v>0</v>
      </c>
      <c r="H44" s="41">
        <v>0</v>
      </c>
      <c r="I44" s="41">
        <v>0</v>
      </c>
      <c r="J44" s="41">
        <v>0</v>
      </c>
      <c r="K44" s="42"/>
      <c r="L44" s="59">
        <f>SUM(B44:K44)</f>
        <v>0</v>
      </c>
    </row>
    <row r="45" spans="1:16" x14ac:dyDescent="0.25">
      <c r="A45" s="44" t="s">
        <v>586</v>
      </c>
      <c r="B45" s="41">
        <v>0</v>
      </c>
      <c r="C45" s="41">
        <v>0</v>
      </c>
      <c r="D45" s="41">
        <v>0</v>
      </c>
      <c r="E45" s="41">
        <v>0</v>
      </c>
      <c r="F45" s="42"/>
      <c r="G45" s="41">
        <v>0</v>
      </c>
      <c r="H45" s="41">
        <v>0</v>
      </c>
      <c r="I45" s="41">
        <v>0</v>
      </c>
      <c r="J45" s="41">
        <v>0</v>
      </c>
      <c r="K45" s="42"/>
      <c r="L45" s="59">
        <f>SUM(B45:K45)</f>
        <v>0</v>
      </c>
    </row>
    <row r="46" spans="1:16" ht="13.8" thickBot="1" x14ac:dyDescent="0.3">
      <c r="A46" s="78" t="s">
        <v>587</v>
      </c>
      <c r="B46" s="43">
        <v>0</v>
      </c>
      <c r="C46" s="43">
        <v>0</v>
      </c>
      <c r="D46" s="43">
        <v>0</v>
      </c>
      <c r="E46" s="43">
        <v>0</v>
      </c>
      <c r="F46" s="42"/>
      <c r="G46" s="43">
        <v>0</v>
      </c>
      <c r="H46" s="43">
        <v>0</v>
      </c>
      <c r="I46" s="43">
        <v>0</v>
      </c>
      <c r="J46" s="43">
        <v>0</v>
      </c>
      <c r="K46" s="42"/>
      <c r="L46" s="60">
        <f>SUM(B46:K46)</f>
        <v>0</v>
      </c>
    </row>
    <row r="47" spans="1:16" s="64" customFormat="1" x14ac:dyDescent="0.25">
      <c r="A47" s="79" t="s">
        <v>588</v>
      </c>
      <c r="B47" s="80">
        <f>SUM(B43:B46)</f>
        <v>0</v>
      </c>
      <c r="C47" s="80">
        <f>SUM(C43:C46)</f>
        <v>0</v>
      </c>
      <c r="D47" s="80">
        <f>SUM(D43:D46)</f>
        <v>0</v>
      </c>
      <c r="E47" s="80">
        <f>SUM(E43:E46)</f>
        <v>0</v>
      </c>
      <c r="F47" s="63"/>
      <c r="G47" s="80">
        <f>SUM(G43:G46)</f>
        <v>0</v>
      </c>
      <c r="H47" s="80">
        <f>SUM(H43:H46)</f>
        <v>0</v>
      </c>
      <c r="I47" s="80">
        <f>SUM(I43:I46)</f>
        <v>0</v>
      </c>
      <c r="J47" s="80">
        <f>SUM(J43:J46)</f>
        <v>0</v>
      </c>
      <c r="K47" s="63"/>
      <c r="L47" s="80">
        <f>SUM(L43:L46)</f>
        <v>0</v>
      </c>
    </row>
    <row r="48" spans="1:16" ht="4.5" customHeight="1" x14ac:dyDescent="0.25">
      <c r="A48" s="57"/>
      <c r="B48" s="333"/>
      <c r="C48" s="333"/>
      <c r="D48" s="333"/>
      <c r="E48" s="333"/>
      <c r="F48" s="333"/>
      <c r="G48" s="333"/>
      <c r="H48" s="333"/>
      <c r="I48" s="333"/>
      <c r="J48" s="333"/>
      <c r="K48" s="55"/>
      <c r="L48" s="65"/>
    </row>
    <row r="49" spans="1:12" s="47" customFormat="1" x14ac:dyDescent="0.25">
      <c r="A49" s="58" t="s">
        <v>589</v>
      </c>
      <c r="B49" s="59">
        <f>-B41+B47</f>
        <v>0</v>
      </c>
      <c r="C49" s="59">
        <f>-C41+C47</f>
        <v>0</v>
      </c>
      <c r="D49" s="59">
        <f>-D41+D47</f>
        <v>0</v>
      </c>
      <c r="E49" s="59">
        <f>-E41+E47</f>
        <v>0</v>
      </c>
      <c r="F49" s="81"/>
      <c r="G49" s="59">
        <f>-G41+G47</f>
        <v>0</v>
      </c>
      <c r="H49" s="59">
        <f>-H41+H47</f>
        <v>0</v>
      </c>
      <c r="I49" s="59">
        <f>-I41+I47</f>
        <v>0</v>
      </c>
      <c r="J49" s="59">
        <f>-J41+J47</f>
        <v>0</v>
      </c>
      <c r="K49" s="81"/>
      <c r="L49" s="59">
        <f>-L41+L47</f>
        <v>0</v>
      </c>
    </row>
    <row r="50" spans="1:12" ht="3.75" customHeight="1" x14ac:dyDescent="0.25">
      <c r="A50" s="57"/>
      <c r="B50" s="333"/>
      <c r="C50" s="333"/>
      <c r="D50" s="333"/>
      <c r="E50" s="333"/>
      <c r="F50" s="333"/>
      <c r="G50" s="333"/>
      <c r="H50" s="333"/>
      <c r="I50" s="333"/>
      <c r="J50" s="333"/>
      <c r="K50" s="55"/>
      <c r="L50" s="65"/>
    </row>
    <row r="51" spans="1:12" x14ac:dyDescent="0.25">
      <c r="A51" s="82" t="s">
        <v>590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81"/>
    </row>
    <row r="52" spans="1:12" x14ac:dyDescent="0.25">
      <c r="A52" s="44" t="s">
        <v>591</v>
      </c>
      <c r="B52" s="41">
        <v>0</v>
      </c>
      <c r="C52" s="41">
        <v>0</v>
      </c>
      <c r="D52" s="41">
        <v>0</v>
      </c>
      <c r="E52" s="41">
        <v>0</v>
      </c>
      <c r="F52" s="42"/>
      <c r="G52" s="41">
        <v>0</v>
      </c>
      <c r="H52" s="41">
        <v>0</v>
      </c>
      <c r="I52" s="41">
        <v>0</v>
      </c>
      <c r="J52" s="41">
        <v>0</v>
      </c>
      <c r="K52" s="42"/>
      <c r="L52" s="59">
        <f>SUM(B52:K52)</f>
        <v>0</v>
      </c>
    </row>
    <row r="53" spans="1:12" x14ac:dyDescent="0.25">
      <c r="A53" s="44" t="s">
        <v>592</v>
      </c>
      <c r="B53" s="41">
        <v>0</v>
      </c>
      <c r="C53" s="41">
        <v>0</v>
      </c>
      <c r="D53" s="41">
        <v>0</v>
      </c>
      <c r="E53" s="41">
        <v>0</v>
      </c>
      <c r="F53" s="42"/>
      <c r="G53" s="41">
        <v>0</v>
      </c>
      <c r="H53" s="41">
        <v>0</v>
      </c>
      <c r="I53" s="41">
        <v>0</v>
      </c>
      <c r="J53" s="41">
        <v>0</v>
      </c>
      <c r="K53" s="42"/>
      <c r="L53" s="59">
        <f>SUM(B53:K53)</f>
        <v>0</v>
      </c>
    </row>
    <row r="54" spans="1:12" x14ac:dyDescent="0.25">
      <c r="A54" s="44"/>
      <c r="B54" s="41"/>
      <c r="C54" s="41"/>
      <c r="D54" s="41"/>
      <c r="E54" s="41"/>
      <c r="F54" s="42"/>
      <c r="G54" s="41"/>
      <c r="H54" s="41"/>
      <c r="I54" s="41"/>
      <c r="J54" s="41"/>
      <c r="K54" s="42"/>
      <c r="L54" s="59"/>
    </row>
    <row r="55" spans="1:12" s="47" customFormat="1" x14ac:dyDescent="0.25">
      <c r="A55" s="58" t="s">
        <v>548</v>
      </c>
      <c r="B55" s="59">
        <f>SUM(B52:B53)</f>
        <v>0</v>
      </c>
      <c r="C55" s="59">
        <f>SUM(C52:C53)</f>
        <v>0</v>
      </c>
      <c r="D55" s="59">
        <f>SUM(D52:D53)</f>
        <v>0</v>
      </c>
      <c r="E55" s="59">
        <f>SUM(E52:E53)</f>
        <v>0</v>
      </c>
      <c r="F55" s="81"/>
      <c r="G55" s="59">
        <f>SUM(G52:G53)</f>
        <v>0</v>
      </c>
      <c r="H55" s="59">
        <f>SUM(H52:H53)</f>
        <v>0</v>
      </c>
      <c r="I55" s="59">
        <f>SUM(I52:I53)</f>
        <v>0</v>
      </c>
      <c r="J55" s="59">
        <f>SUM(J52:J53)</f>
        <v>0</v>
      </c>
      <c r="K55" s="81"/>
      <c r="L55" s="59">
        <f>SUM(L52:L53)</f>
        <v>0</v>
      </c>
    </row>
    <row r="57" spans="1:12" x14ac:dyDescent="0.25">
      <c r="A57" s="83" t="s">
        <v>596</v>
      </c>
    </row>
    <row r="58" spans="1:12" x14ac:dyDescent="0.25">
      <c r="A58" s="84" t="s">
        <v>595</v>
      </c>
      <c r="B58" s="86">
        <f>+B41+G41</f>
        <v>0</v>
      </c>
    </row>
    <row r="59" spans="1:12" x14ac:dyDescent="0.25">
      <c r="A59" s="84" t="s">
        <v>600</v>
      </c>
      <c r="B59" s="86">
        <f>+C41+D41+H41+I41</f>
        <v>0</v>
      </c>
    </row>
    <row r="60" spans="1:12" x14ac:dyDescent="0.25">
      <c r="A60" s="84" t="s">
        <v>597</v>
      </c>
      <c r="B60" s="87">
        <f>+E41+J41</f>
        <v>0</v>
      </c>
    </row>
    <row r="61" spans="1:12" x14ac:dyDescent="0.25">
      <c r="A61" s="84" t="s">
        <v>598</v>
      </c>
      <c r="B61" s="86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0"/>
  <sheetViews>
    <sheetView workbookViewId="0">
      <selection activeCell="A31" sqref="A31"/>
    </sheetView>
  </sheetViews>
  <sheetFormatPr defaultRowHeight="13.2" x14ac:dyDescent="0.25"/>
  <cols>
    <col min="1" max="1" width="9.33203125" style="250" customWidth="1"/>
    <col min="2" max="2" width="29.88671875" style="250" bestFit="1" customWidth="1"/>
    <col min="3" max="3" width="15.44140625" style="250" bestFit="1" customWidth="1"/>
    <col min="4" max="4" width="15.44140625" style="250" customWidth="1"/>
    <col min="5" max="5" width="27.33203125" style="250" customWidth="1"/>
    <col min="6" max="6" width="11.44140625" style="250" bestFit="1" customWidth="1"/>
    <col min="7" max="7" width="13.44140625" style="250" bestFit="1" customWidth="1"/>
    <col min="8" max="256" width="9.109375" style="250"/>
    <col min="257" max="257" width="9.33203125" style="250" customWidth="1"/>
    <col min="258" max="258" width="29.88671875" style="250" bestFit="1" customWidth="1"/>
    <col min="259" max="259" width="15.44140625" style="250" bestFit="1" customWidth="1"/>
    <col min="260" max="260" width="15.44140625" style="250" customWidth="1"/>
    <col min="261" max="261" width="27.33203125" style="250" customWidth="1"/>
    <col min="262" max="262" width="11.44140625" style="250" bestFit="1" customWidth="1"/>
    <col min="263" max="263" width="13.44140625" style="250" bestFit="1" customWidth="1"/>
    <col min="264" max="512" width="9.109375" style="250"/>
    <col min="513" max="513" width="9.33203125" style="250" customWidth="1"/>
    <col min="514" max="514" width="29.88671875" style="250" bestFit="1" customWidth="1"/>
    <col min="515" max="515" width="15.44140625" style="250" bestFit="1" customWidth="1"/>
    <col min="516" max="516" width="15.44140625" style="250" customWidth="1"/>
    <col min="517" max="517" width="27.33203125" style="250" customWidth="1"/>
    <col min="518" max="518" width="11.44140625" style="250" bestFit="1" customWidth="1"/>
    <col min="519" max="519" width="13.44140625" style="250" bestFit="1" customWidth="1"/>
    <col min="520" max="768" width="9.109375" style="250"/>
    <col min="769" max="769" width="9.33203125" style="250" customWidth="1"/>
    <col min="770" max="770" width="29.88671875" style="250" bestFit="1" customWidth="1"/>
    <col min="771" max="771" width="15.44140625" style="250" bestFit="1" customWidth="1"/>
    <col min="772" max="772" width="15.44140625" style="250" customWidth="1"/>
    <col min="773" max="773" width="27.33203125" style="250" customWidth="1"/>
    <col min="774" max="774" width="11.44140625" style="250" bestFit="1" customWidth="1"/>
    <col min="775" max="775" width="13.44140625" style="250" bestFit="1" customWidth="1"/>
    <col min="776" max="1024" width="9.109375" style="250"/>
    <col min="1025" max="1025" width="9.33203125" style="250" customWidth="1"/>
    <col min="1026" max="1026" width="29.88671875" style="250" bestFit="1" customWidth="1"/>
    <col min="1027" max="1027" width="15.44140625" style="250" bestFit="1" customWidth="1"/>
    <col min="1028" max="1028" width="15.44140625" style="250" customWidth="1"/>
    <col min="1029" max="1029" width="27.33203125" style="250" customWidth="1"/>
    <col min="1030" max="1030" width="11.44140625" style="250" bestFit="1" customWidth="1"/>
    <col min="1031" max="1031" width="13.44140625" style="250" bestFit="1" customWidth="1"/>
    <col min="1032" max="1280" width="9.109375" style="250"/>
    <col min="1281" max="1281" width="9.33203125" style="250" customWidth="1"/>
    <col min="1282" max="1282" width="29.88671875" style="250" bestFit="1" customWidth="1"/>
    <col min="1283" max="1283" width="15.44140625" style="250" bestFit="1" customWidth="1"/>
    <col min="1284" max="1284" width="15.44140625" style="250" customWidth="1"/>
    <col min="1285" max="1285" width="27.33203125" style="250" customWidth="1"/>
    <col min="1286" max="1286" width="11.44140625" style="250" bestFit="1" customWidth="1"/>
    <col min="1287" max="1287" width="13.44140625" style="250" bestFit="1" customWidth="1"/>
    <col min="1288" max="1536" width="9.109375" style="250"/>
    <col min="1537" max="1537" width="9.33203125" style="250" customWidth="1"/>
    <col min="1538" max="1538" width="29.88671875" style="250" bestFit="1" customWidth="1"/>
    <col min="1539" max="1539" width="15.44140625" style="250" bestFit="1" customWidth="1"/>
    <col min="1540" max="1540" width="15.44140625" style="250" customWidth="1"/>
    <col min="1541" max="1541" width="27.33203125" style="250" customWidth="1"/>
    <col min="1542" max="1542" width="11.44140625" style="250" bestFit="1" customWidth="1"/>
    <col min="1543" max="1543" width="13.44140625" style="250" bestFit="1" customWidth="1"/>
    <col min="1544" max="1792" width="9.109375" style="250"/>
    <col min="1793" max="1793" width="9.33203125" style="250" customWidth="1"/>
    <col min="1794" max="1794" width="29.88671875" style="250" bestFit="1" customWidth="1"/>
    <col min="1795" max="1795" width="15.44140625" style="250" bestFit="1" customWidth="1"/>
    <col min="1796" max="1796" width="15.44140625" style="250" customWidth="1"/>
    <col min="1797" max="1797" width="27.33203125" style="250" customWidth="1"/>
    <col min="1798" max="1798" width="11.44140625" style="250" bestFit="1" customWidth="1"/>
    <col min="1799" max="1799" width="13.44140625" style="250" bestFit="1" customWidth="1"/>
    <col min="1800" max="2048" width="9.109375" style="250"/>
    <col min="2049" max="2049" width="9.33203125" style="250" customWidth="1"/>
    <col min="2050" max="2050" width="29.88671875" style="250" bestFit="1" customWidth="1"/>
    <col min="2051" max="2051" width="15.44140625" style="250" bestFit="1" customWidth="1"/>
    <col min="2052" max="2052" width="15.44140625" style="250" customWidth="1"/>
    <col min="2053" max="2053" width="27.33203125" style="250" customWidth="1"/>
    <col min="2054" max="2054" width="11.44140625" style="250" bestFit="1" customWidth="1"/>
    <col min="2055" max="2055" width="13.44140625" style="250" bestFit="1" customWidth="1"/>
    <col min="2056" max="2304" width="9.109375" style="250"/>
    <col min="2305" max="2305" width="9.33203125" style="250" customWidth="1"/>
    <col min="2306" max="2306" width="29.88671875" style="250" bestFit="1" customWidth="1"/>
    <col min="2307" max="2307" width="15.44140625" style="250" bestFit="1" customWidth="1"/>
    <col min="2308" max="2308" width="15.44140625" style="250" customWidth="1"/>
    <col min="2309" max="2309" width="27.33203125" style="250" customWidth="1"/>
    <col min="2310" max="2310" width="11.44140625" style="250" bestFit="1" customWidth="1"/>
    <col min="2311" max="2311" width="13.44140625" style="250" bestFit="1" customWidth="1"/>
    <col min="2312" max="2560" width="9.109375" style="250"/>
    <col min="2561" max="2561" width="9.33203125" style="250" customWidth="1"/>
    <col min="2562" max="2562" width="29.88671875" style="250" bestFit="1" customWidth="1"/>
    <col min="2563" max="2563" width="15.44140625" style="250" bestFit="1" customWidth="1"/>
    <col min="2564" max="2564" width="15.44140625" style="250" customWidth="1"/>
    <col min="2565" max="2565" width="27.33203125" style="250" customWidth="1"/>
    <col min="2566" max="2566" width="11.44140625" style="250" bestFit="1" customWidth="1"/>
    <col min="2567" max="2567" width="13.44140625" style="250" bestFit="1" customWidth="1"/>
    <col min="2568" max="2816" width="9.109375" style="250"/>
    <col min="2817" max="2817" width="9.33203125" style="250" customWidth="1"/>
    <col min="2818" max="2818" width="29.88671875" style="250" bestFit="1" customWidth="1"/>
    <col min="2819" max="2819" width="15.44140625" style="250" bestFit="1" customWidth="1"/>
    <col min="2820" max="2820" width="15.44140625" style="250" customWidth="1"/>
    <col min="2821" max="2821" width="27.33203125" style="250" customWidth="1"/>
    <col min="2822" max="2822" width="11.44140625" style="250" bestFit="1" customWidth="1"/>
    <col min="2823" max="2823" width="13.44140625" style="250" bestFit="1" customWidth="1"/>
    <col min="2824" max="3072" width="9.109375" style="250"/>
    <col min="3073" max="3073" width="9.33203125" style="250" customWidth="1"/>
    <col min="3074" max="3074" width="29.88671875" style="250" bestFit="1" customWidth="1"/>
    <col min="3075" max="3075" width="15.44140625" style="250" bestFit="1" customWidth="1"/>
    <col min="3076" max="3076" width="15.44140625" style="250" customWidth="1"/>
    <col min="3077" max="3077" width="27.33203125" style="250" customWidth="1"/>
    <col min="3078" max="3078" width="11.44140625" style="250" bestFit="1" customWidth="1"/>
    <col min="3079" max="3079" width="13.44140625" style="250" bestFit="1" customWidth="1"/>
    <col min="3080" max="3328" width="9.109375" style="250"/>
    <col min="3329" max="3329" width="9.33203125" style="250" customWidth="1"/>
    <col min="3330" max="3330" width="29.88671875" style="250" bestFit="1" customWidth="1"/>
    <col min="3331" max="3331" width="15.44140625" style="250" bestFit="1" customWidth="1"/>
    <col min="3332" max="3332" width="15.44140625" style="250" customWidth="1"/>
    <col min="3333" max="3333" width="27.33203125" style="250" customWidth="1"/>
    <col min="3334" max="3334" width="11.44140625" style="250" bestFit="1" customWidth="1"/>
    <col min="3335" max="3335" width="13.44140625" style="250" bestFit="1" customWidth="1"/>
    <col min="3336" max="3584" width="9.109375" style="250"/>
    <col min="3585" max="3585" width="9.33203125" style="250" customWidth="1"/>
    <col min="3586" max="3586" width="29.88671875" style="250" bestFit="1" customWidth="1"/>
    <col min="3587" max="3587" width="15.44140625" style="250" bestFit="1" customWidth="1"/>
    <col min="3588" max="3588" width="15.44140625" style="250" customWidth="1"/>
    <col min="3589" max="3589" width="27.33203125" style="250" customWidth="1"/>
    <col min="3590" max="3590" width="11.44140625" style="250" bestFit="1" customWidth="1"/>
    <col min="3591" max="3591" width="13.44140625" style="250" bestFit="1" customWidth="1"/>
    <col min="3592" max="3840" width="9.109375" style="250"/>
    <col min="3841" max="3841" width="9.33203125" style="250" customWidth="1"/>
    <col min="3842" max="3842" width="29.88671875" style="250" bestFit="1" customWidth="1"/>
    <col min="3843" max="3843" width="15.44140625" style="250" bestFit="1" customWidth="1"/>
    <col min="3844" max="3844" width="15.44140625" style="250" customWidth="1"/>
    <col min="3845" max="3845" width="27.33203125" style="250" customWidth="1"/>
    <col min="3846" max="3846" width="11.44140625" style="250" bestFit="1" customWidth="1"/>
    <col min="3847" max="3847" width="13.44140625" style="250" bestFit="1" customWidth="1"/>
    <col min="3848" max="4096" width="9.109375" style="250"/>
    <col min="4097" max="4097" width="9.33203125" style="250" customWidth="1"/>
    <col min="4098" max="4098" width="29.88671875" style="250" bestFit="1" customWidth="1"/>
    <col min="4099" max="4099" width="15.44140625" style="250" bestFit="1" customWidth="1"/>
    <col min="4100" max="4100" width="15.44140625" style="250" customWidth="1"/>
    <col min="4101" max="4101" width="27.33203125" style="250" customWidth="1"/>
    <col min="4102" max="4102" width="11.44140625" style="250" bestFit="1" customWidth="1"/>
    <col min="4103" max="4103" width="13.44140625" style="250" bestFit="1" customWidth="1"/>
    <col min="4104" max="4352" width="9.109375" style="250"/>
    <col min="4353" max="4353" width="9.33203125" style="250" customWidth="1"/>
    <col min="4354" max="4354" width="29.88671875" style="250" bestFit="1" customWidth="1"/>
    <col min="4355" max="4355" width="15.44140625" style="250" bestFit="1" customWidth="1"/>
    <col min="4356" max="4356" width="15.44140625" style="250" customWidth="1"/>
    <col min="4357" max="4357" width="27.33203125" style="250" customWidth="1"/>
    <col min="4358" max="4358" width="11.44140625" style="250" bestFit="1" customWidth="1"/>
    <col min="4359" max="4359" width="13.44140625" style="250" bestFit="1" customWidth="1"/>
    <col min="4360" max="4608" width="9.109375" style="250"/>
    <col min="4609" max="4609" width="9.33203125" style="250" customWidth="1"/>
    <col min="4610" max="4610" width="29.88671875" style="250" bestFit="1" customWidth="1"/>
    <col min="4611" max="4611" width="15.44140625" style="250" bestFit="1" customWidth="1"/>
    <col min="4612" max="4612" width="15.44140625" style="250" customWidth="1"/>
    <col min="4613" max="4613" width="27.33203125" style="250" customWidth="1"/>
    <col min="4614" max="4614" width="11.44140625" style="250" bestFit="1" customWidth="1"/>
    <col min="4615" max="4615" width="13.44140625" style="250" bestFit="1" customWidth="1"/>
    <col min="4616" max="4864" width="9.109375" style="250"/>
    <col min="4865" max="4865" width="9.33203125" style="250" customWidth="1"/>
    <col min="4866" max="4866" width="29.88671875" style="250" bestFit="1" customWidth="1"/>
    <col min="4867" max="4867" width="15.44140625" style="250" bestFit="1" customWidth="1"/>
    <col min="4868" max="4868" width="15.44140625" style="250" customWidth="1"/>
    <col min="4869" max="4869" width="27.33203125" style="250" customWidth="1"/>
    <col min="4870" max="4870" width="11.44140625" style="250" bestFit="1" customWidth="1"/>
    <col min="4871" max="4871" width="13.44140625" style="250" bestFit="1" customWidth="1"/>
    <col min="4872" max="5120" width="9.109375" style="250"/>
    <col min="5121" max="5121" width="9.33203125" style="250" customWidth="1"/>
    <col min="5122" max="5122" width="29.88671875" style="250" bestFit="1" customWidth="1"/>
    <col min="5123" max="5123" width="15.44140625" style="250" bestFit="1" customWidth="1"/>
    <col min="5124" max="5124" width="15.44140625" style="250" customWidth="1"/>
    <col min="5125" max="5125" width="27.33203125" style="250" customWidth="1"/>
    <col min="5126" max="5126" width="11.44140625" style="250" bestFit="1" customWidth="1"/>
    <col min="5127" max="5127" width="13.44140625" style="250" bestFit="1" customWidth="1"/>
    <col min="5128" max="5376" width="9.109375" style="250"/>
    <col min="5377" max="5377" width="9.33203125" style="250" customWidth="1"/>
    <col min="5378" max="5378" width="29.88671875" style="250" bestFit="1" customWidth="1"/>
    <col min="5379" max="5379" width="15.44140625" style="250" bestFit="1" customWidth="1"/>
    <col min="5380" max="5380" width="15.44140625" style="250" customWidth="1"/>
    <col min="5381" max="5381" width="27.33203125" style="250" customWidth="1"/>
    <col min="5382" max="5382" width="11.44140625" style="250" bestFit="1" customWidth="1"/>
    <col min="5383" max="5383" width="13.44140625" style="250" bestFit="1" customWidth="1"/>
    <col min="5384" max="5632" width="9.109375" style="250"/>
    <col min="5633" max="5633" width="9.33203125" style="250" customWidth="1"/>
    <col min="5634" max="5634" width="29.88671875" style="250" bestFit="1" customWidth="1"/>
    <col min="5635" max="5635" width="15.44140625" style="250" bestFit="1" customWidth="1"/>
    <col min="5636" max="5636" width="15.44140625" style="250" customWidth="1"/>
    <col min="5637" max="5637" width="27.33203125" style="250" customWidth="1"/>
    <col min="5638" max="5638" width="11.44140625" style="250" bestFit="1" customWidth="1"/>
    <col min="5639" max="5639" width="13.44140625" style="250" bestFit="1" customWidth="1"/>
    <col min="5640" max="5888" width="9.109375" style="250"/>
    <col min="5889" max="5889" width="9.33203125" style="250" customWidth="1"/>
    <col min="5890" max="5890" width="29.88671875" style="250" bestFit="1" customWidth="1"/>
    <col min="5891" max="5891" width="15.44140625" style="250" bestFit="1" customWidth="1"/>
    <col min="5892" max="5892" width="15.44140625" style="250" customWidth="1"/>
    <col min="5893" max="5893" width="27.33203125" style="250" customWidth="1"/>
    <col min="5894" max="5894" width="11.44140625" style="250" bestFit="1" customWidth="1"/>
    <col min="5895" max="5895" width="13.44140625" style="250" bestFit="1" customWidth="1"/>
    <col min="5896" max="6144" width="9.109375" style="250"/>
    <col min="6145" max="6145" width="9.33203125" style="250" customWidth="1"/>
    <col min="6146" max="6146" width="29.88671875" style="250" bestFit="1" customWidth="1"/>
    <col min="6147" max="6147" width="15.44140625" style="250" bestFit="1" customWidth="1"/>
    <col min="6148" max="6148" width="15.44140625" style="250" customWidth="1"/>
    <col min="6149" max="6149" width="27.33203125" style="250" customWidth="1"/>
    <col min="6150" max="6150" width="11.44140625" style="250" bestFit="1" customWidth="1"/>
    <col min="6151" max="6151" width="13.44140625" style="250" bestFit="1" customWidth="1"/>
    <col min="6152" max="6400" width="9.109375" style="250"/>
    <col min="6401" max="6401" width="9.33203125" style="250" customWidth="1"/>
    <col min="6402" max="6402" width="29.88671875" style="250" bestFit="1" customWidth="1"/>
    <col min="6403" max="6403" width="15.44140625" style="250" bestFit="1" customWidth="1"/>
    <col min="6404" max="6404" width="15.44140625" style="250" customWidth="1"/>
    <col min="6405" max="6405" width="27.33203125" style="250" customWidth="1"/>
    <col min="6406" max="6406" width="11.44140625" style="250" bestFit="1" customWidth="1"/>
    <col min="6407" max="6407" width="13.44140625" style="250" bestFit="1" customWidth="1"/>
    <col min="6408" max="6656" width="9.109375" style="250"/>
    <col min="6657" max="6657" width="9.33203125" style="250" customWidth="1"/>
    <col min="6658" max="6658" width="29.88671875" style="250" bestFit="1" customWidth="1"/>
    <col min="6659" max="6659" width="15.44140625" style="250" bestFit="1" customWidth="1"/>
    <col min="6660" max="6660" width="15.44140625" style="250" customWidth="1"/>
    <col min="6661" max="6661" width="27.33203125" style="250" customWidth="1"/>
    <col min="6662" max="6662" width="11.44140625" style="250" bestFit="1" customWidth="1"/>
    <col min="6663" max="6663" width="13.44140625" style="250" bestFit="1" customWidth="1"/>
    <col min="6664" max="6912" width="9.109375" style="250"/>
    <col min="6913" max="6913" width="9.33203125" style="250" customWidth="1"/>
    <col min="6914" max="6914" width="29.88671875" style="250" bestFit="1" customWidth="1"/>
    <col min="6915" max="6915" width="15.44140625" style="250" bestFit="1" customWidth="1"/>
    <col min="6916" max="6916" width="15.44140625" style="250" customWidth="1"/>
    <col min="6917" max="6917" width="27.33203125" style="250" customWidth="1"/>
    <col min="6918" max="6918" width="11.44140625" style="250" bestFit="1" customWidth="1"/>
    <col min="6919" max="6919" width="13.44140625" style="250" bestFit="1" customWidth="1"/>
    <col min="6920" max="7168" width="9.109375" style="250"/>
    <col min="7169" max="7169" width="9.33203125" style="250" customWidth="1"/>
    <col min="7170" max="7170" width="29.88671875" style="250" bestFit="1" customWidth="1"/>
    <col min="7171" max="7171" width="15.44140625" style="250" bestFit="1" customWidth="1"/>
    <col min="7172" max="7172" width="15.44140625" style="250" customWidth="1"/>
    <col min="7173" max="7173" width="27.33203125" style="250" customWidth="1"/>
    <col min="7174" max="7174" width="11.44140625" style="250" bestFit="1" customWidth="1"/>
    <col min="7175" max="7175" width="13.44140625" style="250" bestFit="1" customWidth="1"/>
    <col min="7176" max="7424" width="9.109375" style="250"/>
    <col min="7425" max="7425" width="9.33203125" style="250" customWidth="1"/>
    <col min="7426" max="7426" width="29.88671875" style="250" bestFit="1" customWidth="1"/>
    <col min="7427" max="7427" width="15.44140625" style="250" bestFit="1" customWidth="1"/>
    <col min="7428" max="7428" width="15.44140625" style="250" customWidth="1"/>
    <col min="7429" max="7429" width="27.33203125" style="250" customWidth="1"/>
    <col min="7430" max="7430" width="11.44140625" style="250" bestFit="1" customWidth="1"/>
    <col min="7431" max="7431" width="13.44140625" style="250" bestFit="1" customWidth="1"/>
    <col min="7432" max="7680" width="9.109375" style="250"/>
    <col min="7681" max="7681" width="9.33203125" style="250" customWidth="1"/>
    <col min="7682" max="7682" width="29.88671875" style="250" bestFit="1" customWidth="1"/>
    <col min="7683" max="7683" width="15.44140625" style="250" bestFit="1" customWidth="1"/>
    <col min="7684" max="7684" width="15.44140625" style="250" customWidth="1"/>
    <col min="7685" max="7685" width="27.33203125" style="250" customWidth="1"/>
    <col min="7686" max="7686" width="11.44140625" style="250" bestFit="1" customWidth="1"/>
    <col min="7687" max="7687" width="13.44140625" style="250" bestFit="1" customWidth="1"/>
    <col min="7688" max="7936" width="9.109375" style="250"/>
    <col min="7937" max="7937" width="9.33203125" style="250" customWidth="1"/>
    <col min="7938" max="7938" width="29.88671875" style="250" bestFit="1" customWidth="1"/>
    <col min="7939" max="7939" width="15.44140625" style="250" bestFit="1" customWidth="1"/>
    <col min="7940" max="7940" width="15.44140625" style="250" customWidth="1"/>
    <col min="7941" max="7941" width="27.33203125" style="250" customWidth="1"/>
    <col min="7942" max="7942" width="11.44140625" style="250" bestFit="1" customWidth="1"/>
    <col min="7943" max="7943" width="13.44140625" style="250" bestFit="1" customWidth="1"/>
    <col min="7944" max="8192" width="9.109375" style="250"/>
    <col min="8193" max="8193" width="9.33203125" style="250" customWidth="1"/>
    <col min="8194" max="8194" width="29.88671875" style="250" bestFit="1" customWidth="1"/>
    <col min="8195" max="8195" width="15.44140625" style="250" bestFit="1" customWidth="1"/>
    <col min="8196" max="8196" width="15.44140625" style="250" customWidth="1"/>
    <col min="8197" max="8197" width="27.33203125" style="250" customWidth="1"/>
    <col min="8198" max="8198" width="11.44140625" style="250" bestFit="1" customWidth="1"/>
    <col min="8199" max="8199" width="13.44140625" style="250" bestFit="1" customWidth="1"/>
    <col min="8200" max="8448" width="9.109375" style="250"/>
    <col min="8449" max="8449" width="9.33203125" style="250" customWidth="1"/>
    <col min="8450" max="8450" width="29.88671875" style="250" bestFit="1" customWidth="1"/>
    <col min="8451" max="8451" width="15.44140625" style="250" bestFit="1" customWidth="1"/>
    <col min="8452" max="8452" width="15.44140625" style="250" customWidth="1"/>
    <col min="8453" max="8453" width="27.33203125" style="250" customWidth="1"/>
    <col min="8454" max="8454" width="11.44140625" style="250" bestFit="1" customWidth="1"/>
    <col min="8455" max="8455" width="13.44140625" style="250" bestFit="1" customWidth="1"/>
    <col min="8456" max="8704" width="9.109375" style="250"/>
    <col min="8705" max="8705" width="9.33203125" style="250" customWidth="1"/>
    <col min="8706" max="8706" width="29.88671875" style="250" bestFit="1" customWidth="1"/>
    <col min="8707" max="8707" width="15.44140625" style="250" bestFit="1" customWidth="1"/>
    <col min="8708" max="8708" width="15.44140625" style="250" customWidth="1"/>
    <col min="8709" max="8709" width="27.33203125" style="250" customWidth="1"/>
    <col min="8710" max="8710" width="11.44140625" style="250" bestFit="1" customWidth="1"/>
    <col min="8711" max="8711" width="13.44140625" style="250" bestFit="1" customWidth="1"/>
    <col min="8712" max="8960" width="9.109375" style="250"/>
    <col min="8961" max="8961" width="9.33203125" style="250" customWidth="1"/>
    <col min="8962" max="8962" width="29.88671875" style="250" bestFit="1" customWidth="1"/>
    <col min="8963" max="8963" width="15.44140625" style="250" bestFit="1" customWidth="1"/>
    <col min="8964" max="8964" width="15.44140625" style="250" customWidth="1"/>
    <col min="8965" max="8965" width="27.33203125" style="250" customWidth="1"/>
    <col min="8966" max="8966" width="11.44140625" style="250" bestFit="1" customWidth="1"/>
    <col min="8967" max="8967" width="13.44140625" style="250" bestFit="1" customWidth="1"/>
    <col min="8968" max="9216" width="9.109375" style="250"/>
    <col min="9217" max="9217" width="9.33203125" style="250" customWidth="1"/>
    <col min="9218" max="9218" width="29.88671875" style="250" bestFit="1" customWidth="1"/>
    <col min="9219" max="9219" width="15.44140625" style="250" bestFit="1" customWidth="1"/>
    <col min="9220" max="9220" width="15.44140625" style="250" customWidth="1"/>
    <col min="9221" max="9221" width="27.33203125" style="250" customWidth="1"/>
    <col min="9222" max="9222" width="11.44140625" style="250" bestFit="1" customWidth="1"/>
    <col min="9223" max="9223" width="13.44140625" style="250" bestFit="1" customWidth="1"/>
    <col min="9224" max="9472" width="9.109375" style="250"/>
    <col min="9473" max="9473" width="9.33203125" style="250" customWidth="1"/>
    <col min="9474" max="9474" width="29.88671875" style="250" bestFit="1" customWidth="1"/>
    <col min="9475" max="9475" width="15.44140625" style="250" bestFit="1" customWidth="1"/>
    <col min="9476" max="9476" width="15.44140625" style="250" customWidth="1"/>
    <col min="9477" max="9477" width="27.33203125" style="250" customWidth="1"/>
    <col min="9478" max="9478" width="11.44140625" style="250" bestFit="1" customWidth="1"/>
    <col min="9479" max="9479" width="13.44140625" style="250" bestFit="1" customWidth="1"/>
    <col min="9480" max="9728" width="9.109375" style="250"/>
    <col min="9729" max="9729" width="9.33203125" style="250" customWidth="1"/>
    <col min="9730" max="9730" width="29.88671875" style="250" bestFit="1" customWidth="1"/>
    <col min="9731" max="9731" width="15.44140625" style="250" bestFit="1" customWidth="1"/>
    <col min="9732" max="9732" width="15.44140625" style="250" customWidth="1"/>
    <col min="9733" max="9733" width="27.33203125" style="250" customWidth="1"/>
    <col min="9734" max="9734" width="11.44140625" style="250" bestFit="1" customWidth="1"/>
    <col min="9735" max="9735" width="13.44140625" style="250" bestFit="1" customWidth="1"/>
    <col min="9736" max="9984" width="9.109375" style="250"/>
    <col min="9985" max="9985" width="9.33203125" style="250" customWidth="1"/>
    <col min="9986" max="9986" width="29.88671875" style="250" bestFit="1" customWidth="1"/>
    <col min="9987" max="9987" width="15.44140625" style="250" bestFit="1" customWidth="1"/>
    <col min="9988" max="9988" width="15.44140625" style="250" customWidth="1"/>
    <col min="9989" max="9989" width="27.33203125" style="250" customWidth="1"/>
    <col min="9990" max="9990" width="11.44140625" style="250" bestFit="1" customWidth="1"/>
    <col min="9991" max="9991" width="13.44140625" style="250" bestFit="1" customWidth="1"/>
    <col min="9992" max="10240" width="9.109375" style="250"/>
    <col min="10241" max="10241" width="9.33203125" style="250" customWidth="1"/>
    <col min="10242" max="10242" width="29.88671875" style="250" bestFit="1" customWidth="1"/>
    <col min="10243" max="10243" width="15.44140625" style="250" bestFit="1" customWidth="1"/>
    <col min="10244" max="10244" width="15.44140625" style="250" customWidth="1"/>
    <col min="10245" max="10245" width="27.33203125" style="250" customWidth="1"/>
    <col min="10246" max="10246" width="11.44140625" style="250" bestFit="1" customWidth="1"/>
    <col min="10247" max="10247" width="13.44140625" style="250" bestFit="1" customWidth="1"/>
    <col min="10248" max="10496" width="9.109375" style="250"/>
    <col min="10497" max="10497" width="9.33203125" style="250" customWidth="1"/>
    <col min="10498" max="10498" width="29.88671875" style="250" bestFit="1" customWidth="1"/>
    <col min="10499" max="10499" width="15.44140625" style="250" bestFit="1" customWidth="1"/>
    <col min="10500" max="10500" width="15.44140625" style="250" customWidth="1"/>
    <col min="10501" max="10501" width="27.33203125" style="250" customWidth="1"/>
    <col min="10502" max="10502" width="11.44140625" style="250" bestFit="1" customWidth="1"/>
    <col min="10503" max="10503" width="13.44140625" style="250" bestFit="1" customWidth="1"/>
    <col min="10504" max="10752" width="9.109375" style="250"/>
    <col min="10753" max="10753" width="9.33203125" style="250" customWidth="1"/>
    <col min="10754" max="10754" width="29.88671875" style="250" bestFit="1" customWidth="1"/>
    <col min="10755" max="10755" width="15.44140625" style="250" bestFit="1" customWidth="1"/>
    <col min="10756" max="10756" width="15.44140625" style="250" customWidth="1"/>
    <col min="10757" max="10757" width="27.33203125" style="250" customWidth="1"/>
    <col min="10758" max="10758" width="11.44140625" style="250" bestFit="1" customWidth="1"/>
    <col min="10759" max="10759" width="13.44140625" style="250" bestFit="1" customWidth="1"/>
    <col min="10760" max="11008" width="9.109375" style="250"/>
    <col min="11009" max="11009" width="9.33203125" style="250" customWidth="1"/>
    <col min="11010" max="11010" width="29.88671875" style="250" bestFit="1" customWidth="1"/>
    <col min="11011" max="11011" width="15.44140625" style="250" bestFit="1" customWidth="1"/>
    <col min="11012" max="11012" width="15.44140625" style="250" customWidth="1"/>
    <col min="11013" max="11013" width="27.33203125" style="250" customWidth="1"/>
    <col min="11014" max="11014" width="11.44140625" style="250" bestFit="1" customWidth="1"/>
    <col min="11015" max="11015" width="13.44140625" style="250" bestFit="1" customWidth="1"/>
    <col min="11016" max="11264" width="9.109375" style="250"/>
    <col min="11265" max="11265" width="9.33203125" style="250" customWidth="1"/>
    <col min="11266" max="11266" width="29.88671875" style="250" bestFit="1" customWidth="1"/>
    <col min="11267" max="11267" width="15.44140625" style="250" bestFit="1" customWidth="1"/>
    <col min="11268" max="11268" width="15.44140625" style="250" customWidth="1"/>
    <col min="11269" max="11269" width="27.33203125" style="250" customWidth="1"/>
    <col min="11270" max="11270" width="11.44140625" style="250" bestFit="1" customWidth="1"/>
    <col min="11271" max="11271" width="13.44140625" style="250" bestFit="1" customWidth="1"/>
    <col min="11272" max="11520" width="9.109375" style="250"/>
    <col min="11521" max="11521" width="9.33203125" style="250" customWidth="1"/>
    <col min="11522" max="11522" width="29.88671875" style="250" bestFit="1" customWidth="1"/>
    <col min="11523" max="11523" width="15.44140625" style="250" bestFit="1" customWidth="1"/>
    <col min="11524" max="11524" width="15.44140625" style="250" customWidth="1"/>
    <col min="11525" max="11525" width="27.33203125" style="250" customWidth="1"/>
    <col min="11526" max="11526" width="11.44140625" style="250" bestFit="1" customWidth="1"/>
    <col min="11527" max="11527" width="13.44140625" style="250" bestFit="1" customWidth="1"/>
    <col min="11528" max="11776" width="9.109375" style="250"/>
    <col min="11777" max="11777" width="9.33203125" style="250" customWidth="1"/>
    <col min="11778" max="11778" width="29.88671875" style="250" bestFit="1" customWidth="1"/>
    <col min="11779" max="11779" width="15.44140625" style="250" bestFit="1" customWidth="1"/>
    <col min="11780" max="11780" width="15.44140625" style="250" customWidth="1"/>
    <col min="11781" max="11781" width="27.33203125" style="250" customWidth="1"/>
    <col min="11782" max="11782" width="11.44140625" style="250" bestFit="1" customWidth="1"/>
    <col min="11783" max="11783" width="13.44140625" style="250" bestFit="1" customWidth="1"/>
    <col min="11784" max="12032" width="9.109375" style="250"/>
    <col min="12033" max="12033" width="9.33203125" style="250" customWidth="1"/>
    <col min="12034" max="12034" width="29.88671875" style="250" bestFit="1" customWidth="1"/>
    <col min="12035" max="12035" width="15.44140625" style="250" bestFit="1" customWidth="1"/>
    <col min="12036" max="12036" width="15.44140625" style="250" customWidth="1"/>
    <col min="12037" max="12037" width="27.33203125" style="250" customWidth="1"/>
    <col min="12038" max="12038" width="11.44140625" style="250" bestFit="1" customWidth="1"/>
    <col min="12039" max="12039" width="13.44140625" style="250" bestFit="1" customWidth="1"/>
    <col min="12040" max="12288" width="9.109375" style="250"/>
    <col min="12289" max="12289" width="9.33203125" style="250" customWidth="1"/>
    <col min="12290" max="12290" width="29.88671875" style="250" bestFit="1" customWidth="1"/>
    <col min="12291" max="12291" width="15.44140625" style="250" bestFit="1" customWidth="1"/>
    <col min="12292" max="12292" width="15.44140625" style="250" customWidth="1"/>
    <col min="12293" max="12293" width="27.33203125" style="250" customWidth="1"/>
    <col min="12294" max="12294" width="11.44140625" style="250" bestFit="1" customWidth="1"/>
    <col min="12295" max="12295" width="13.44140625" style="250" bestFit="1" customWidth="1"/>
    <col min="12296" max="12544" width="9.109375" style="250"/>
    <col min="12545" max="12545" width="9.33203125" style="250" customWidth="1"/>
    <col min="12546" max="12546" width="29.88671875" style="250" bestFit="1" customWidth="1"/>
    <col min="12547" max="12547" width="15.44140625" style="250" bestFit="1" customWidth="1"/>
    <col min="12548" max="12548" width="15.44140625" style="250" customWidth="1"/>
    <col min="12549" max="12549" width="27.33203125" style="250" customWidth="1"/>
    <col min="12550" max="12550" width="11.44140625" style="250" bestFit="1" customWidth="1"/>
    <col min="12551" max="12551" width="13.44140625" style="250" bestFit="1" customWidth="1"/>
    <col min="12552" max="12800" width="9.109375" style="250"/>
    <col min="12801" max="12801" width="9.33203125" style="250" customWidth="1"/>
    <col min="12802" max="12802" width="29.88671875" style="250" bestFit="1" customWidth="1"/>
    <col min="12803" max="12803" width="15.44140625" style="250" bestFit="1" customWidth="1"/>
    <col min="12804" max="12804" width="15.44140625" style="250" customWidth="1"/>
    <col min="12805" max="12805" width="27.33203125" style="250" customWidth="1"/>
    <col min="12806" max="12806" width="11.44140625" style="250" bestFit="1" customWidth="1"/>
    <col min="12807" max="12807" width="13.44140625" style="250" bestFit="1" customWidth="1"/>
    <col min="12808" max="13056" width="9.109375" style="250"/>
    <col min="13057" max="13057" width="9.33203125" style="250" customWidth="1"/>
    <col min="13058" max="13058" width="29.88671875" style="250" bestFit="1" customWidth="1"/>
    <col min="13059" max="13059" width="15.44140625" style="250" bestFit="1" customWidth="1"/>
    <col min="13060" max="13060" width="15.44140625" style="250" customWidth="1"/>
    <col min="13061" max="13061" width="27.33203125" style="250" customWidth="1"/>
    <col min="13062" max="13062" width="11.44140625" style="250" bestFit="1" customWidth="1"/>
    <col min="13063" max="13063" width="13.44140625" style="250" bestFit="1" customWidth="1"/>
    <col min="13064" max="13312" width="9.109375" style="250"/>
    <col min="13313" max="13313" width="9.33203125" style="250" customWidth="1"/>
    <col min="13314" max="13314" width="29.88671875" style="250" bestFit="1" customWidth="1"/>
    <col min="13315" max="13315" width="15.44140625" style="250" bestFit="1" customWidth="1"/>
    <col min="13316" max="13316" width="15.44140625" style="250" customWidth="1"/>
    <col min="13317" max="13317" width="27.33203125" style="250" customWidth="1"/>
    <col min="13318" max="13318" width="11.44140625" style="250" bestFit="1" customWidth="1"/>
    <col min="13319" max="13319" width="13.44140625" style="250" bestFit="1" customWidth="1"/>
    <col min="13320" max="13568" width="9.109375" style="250"/>
    <col min="13569" max="13569" width="9.33203125" style="250" customWidth="1"/>
    <col min="13570" max="13570" width="29.88671875" style="250" bestFit="1" customWidth="1"/>
    <col min="13571" max="13571" width="15.44140625" style="250" bestFit="1" customWidth="1"/>
    <col min="13572" max="13572" width="15.44140625" style="250" customWidth="1"/>
    <col min="13573" max="13573" width="27.33203125" style="250" customWidth="1"/>
    <col min="13574" max="13574" width="11.44140625" style="250" bestFit="1" customWidth="1"/>
    <col min="13575" max="13575" width="13.44140625" style="250" bestFit="1" customWidth="1"/>
    <col min="13576" max="13824" width="9.109375" style="250"/>
    <col min="13825" max="13825" width="9.33203125" style="250" customWidth="1"/>
    <col min="13826" max="13826" width="29.88671875" style="250" bestFit="1" customWidth="1"/>
    <col min="13827" max="13827" width="15.44140625" style="250" bestFit="1" customWidth="1"/>
    <col min="13828" max="13828" width="15.44140625" style="250" customWidth="1"/>
    <col min="13829" max="13829" width="27.33203125" style="250" customWidth="1"/>
    <col min="13830" max="13830" width="11.44140625" style="250" bestFit="1" customWidth="1"/>
    <col min="13831" max="13831" width="13.44140625" style="250" bestFit="1" customWidth="1"/>
    <col min="13832" max="14080" width="9.109375" style="250"/>
    <col min="14081" max="14081" width="9.33203125" style="250" customWidth="1"/>
    <col min="14082" max="14082" width="29.88671875" style="250" bestFit="1" customWidth="1"/>
    <col min="14083" max="14083" width="15.44140625" style="250" bestFit="1" customWidth="1"/>
    <col min="14084" max="14084" width="15.44140625" style="250" customWidth="1"/>
    <col min="14085" max="14085" width="27.33203125" style="250" customWidth="1"/>
    <col min="14086" max="14086" width="11.44140625" style="250" bestFit="1" customWidth="1"/>
    <col min="14087" max="14087" width="13.44140625" style="250" bestFit="1" customWidth="1"/>
    <col min="14088" max="14336" width="9.109375" style="250"/>
    <col min="14337" max="14337" width="9.33203125" style="250" customWidth="1"/>
    <col min="14338" max="14338" width="29.88671875" style="250" bestFit="1" customWidth="1"/>
    <col min="14339" max="14339" width="15.44140625" style="250" bestFit="1" customWidth="1"/>
    <col min="14340" max="14340" width="15.44140625" style="250" customWidth="1"/>
    <col min="14341" max="14341" width="27.33203125" style="250" customWidth="1"/>
    <col min="14342" max="14342" width="11.44140625" style="250" bestFit="1" customWidth="1"/>
    <col min="14343" max="14343" width="13.44140625" style="250" bestFit="1" customWidth="1"/>
    <col min="14344" max="14592" width="9.109375" style="250"/>
    <col min="14593" max="14593" width="9.33203125" style="250" customWidth="1"/>
    <col min="14594" max="14594" width="29.88671875" style="250" bestFit="1" customWidth="1"/>
    <col min="14595" max="14595" width="15.44140625" style="250" bestFit="1" customWidth="1"/>
    <col min="14596" max="14596" width="15.44140625" style="250" customWidth="1"/>
    <col min="14597" max="14597" width="27.33203125" style="250" customWidth="1"/>
    <col min="14598" max="14598" width="11.44140625" style="250" bestFit="1" customWidth="1"/>
    <col min="14599" max="14599" width="13.44140625" style="250" bestFit="1" customWidth="1"/>
    <col min="14600" max="14848" width="9.109375" style="250"/>
    <col min="14849" max="14849" width="9.33203125" style="250" customWidth="1"/>
    <col min="14850" max="14850" width="29.88671875" style="250" bestFit="1" customWidth="1"/>
    <col min="14851" max="14851" width="15.44140625" style="250" bestFit="1" customWidth="1"/>
    <col min="14852" max="14852" width="15.44140625" style="250" customWidth="1"/>
    <col min="14853" max="14853" width="27.33203125" style="250" customWidth="1"/>
    <col min="14854" max="14854" width="11.44140625" style="250" bestFit="1" customWidth="1"/>
    <col min="14855" max="14855" width="13.44140625" style="250" bestFit="1" customWidth="1"/>
    <col min="14856" max="15104" width="9.109375" style="250"/>
    <col min="15105" max="15105" width="9.33203125" style="250" customWidth="1"/>
    <col min="15106" max="15106" width="29.88671875" style="250" bestFit="1" customWidth="1"/>
    <col min="15107" max="15107" width="15.44140625" style="250" bestFit="1" customWidth="1"/>
    <col min="15108" max="15108" width="15.44140625" style="250" customWidth="1"/>
    <col min="15109" max="15109" width="27.33203125" style="250" customWidth="1"/>
    <col min="15110" max="15110" width="11.44140625" style="250" bestFit="1" customWidth="1"/>
    <col min="15111" max="15111" width="13.44140625" style="250" bestFit="1" customWidth="1"/>
    <col min="15112" max="15360" width="9.109375" style="250"/>
    <col min="15361" max="15361" width="9.33203125" style="250" customWidth="1"/>
    <col min="15362" max="15362" width="29.88671875" style="250" bestFit="1" customWidth="1"/>
    <col min="15363" max="15363" width="15.44140625" style="250" bestFit="1" customWidth="1"/>
    <col min="15364" max="15364" width="15.44140625" style="250" customWidth="1"/>
    <col min="15365" max="15365" width="27.33203125" style="250" customWidth="1"/>
    <col min="15366" max="15366" width="11.44140625" style="250" bestFit="1" customWidth="1"/>
    <col min="15367" max="15367" width="13.44140625" style="250" bestFit="1" customWidth="1"/>
    <col min="15368" max="15616" width="9.109375" style="250"/>
    <col min="15617" max="15617" width="9.33203125" style="250" customWidth="1"/>
    <col min="15618" max="15618" width="29.88671875" style="250" bestFit="1" customWidth="1"/>
    <col min="15619" max="15619" width="15.44140625" style="250" bestFit="1" customWidth="1"/>
    <col min="15620" max="15620" width="15.44140625" style="250" customWidth="1"/>
    <col min="15621" max="15621" width="27.33203125" style="250" customWidth="1"/>
    <col min="15622" max="15622" width="11.44140625" style="250" bestFit="1" customWidth="1"/>
    <col min="15623" max="15623" width="13.44140625" style="250" bestFit="1" customWidth="1"/>
    <col min="15624" max="15872" width="9.109375" style="250"/>
    <col min="15873" max="15873" width="9.33203125" style="250" customWidth="1"/>
    <col min="15874" max="15874" width="29.88671875" style="250" bestFit="1" customWidth="1"/>
    <col min="15875" max="15875" width="15.44140625" style="250" bestFit="1" customWidth="1"/>
    <col min="15876" max="15876" width="15.44140625" style="250" customWidth="1"/>
    <col min="15877" max="15877" width="27.33203125" style="250" customWidth="1"/>
    <col min="15878" max="15878" width="11.44140625" style="250" bestFit="1" customWidth="1"/>
    <col min="15879" max="15879" width="13.44140625" style="250" bestFit="1" customWidth="1"/>
    <col min="15880" max="16128" width="9.109375" style="250"/>
    <col min="16129" max="16129" width="9.33203125" style="250" customWidth="1"/>
    <col min="16130" max="16130" width="29.88671875" style="250" bestFit="1" customWidth="1"/>
    <col min="16131" max="16131" width="15.44140625" style="250" bestFit="1" customWidth="1"/>
    <col min="16132" max="16132" width="15.44140625" style="250" customWidth="1"/>
    <col min="16133" max="16133" width="27.33203125" style="250" customWidth="1"/>
    <col min="16134" max="16134" width="11.44140625" style="250" bestFit="1" customWidth="1"/>
    <col min="16135" max="16135" width="13.44140625" style="250" bestFit="1" customWidth="1"/>
    <col min="16136" max="16384" width="9.109375" style="250"/>
  </cols>
  <sheetData>
    <row r="1" spans="1:7" x14ac:dyDescent="0.25">
      <c r="A1" s="249" t="s">
        <v>657</v>
      </c>
    </row>
    <row r="2" spans="1:7" x14ac:dyDescent="0.25">
      <c r="A2" s="249"/>
    </row>
    <row r="3" spans="1:7" ht="12.75" customHeight="1" x14ac:dyDescent="0.25">
      <c r="A3" s="251" t="s">
        <v>513</v>
      </c>
      <c r="B3" s="252"/>
      <c r="C3" s="253" t="s">
        <v>629</v>
      </c>
      <c r="D3" s="253" t="s">
        <v>629</v>
      </c>
      <c r="E3" s="253" t="s">
        <v>630</v>
      </c>
      <c r="F3" s="253" t="s">
        <v>631</v>
      </c>
      <c r="G3" s="253" t="s">
        <v>631</v>
      </c>
    </row>
    <row r="4" spans="1:7" ht="26.4" x14ac:dyDescent="0.25">
      <c r="A4" s="254" t="s">
        <v>632</v>
      </c>
      <c r="B4" s="254" t="s">
        <v>633</v>
      </c>
      <c r="C4" s="255" t="s">
        <v>634</v>
      </c>
      <c r="D4" s="255" t="s">
        <v>635</v>
      </c>
      <c r="E4" s="255"/>
      <c r="F4" s="255" t="s">
        <v>548</v>
      </c>
      <c r="G4" s="256" t="s">
        <v>636</v>
      </c>
    </row>
    <row r="5" spans="1:7" x14ac:dyDescent="0.25">
      <c r="A5" s="257"/>
      <c r="B5" s="257"/>
      <c r="C5" s="258"/>
      <c r="D5" s="258"/>
      <c r="E5" s="258"/>
      <c r="F5" s="258"/>
      <c r="G5" s="258"/>
    </row>
    <row r="6" spans="1:7" x14ac:dyDescent="0.25">
      <c r="A6" s="259">
        <v>1680</v>
      </c>
      <c r="B6" s="259" t="s">
        <v>0</v>
      </c>
      <c r="C6" s="260">
        <v>19690</v>
      </c>
      <c r="D6" s="260">
        <v>3620</v>
      </c>
      <c r="E6" s="260">
        <v>270</v>
      </c>
      <c r="F6" s="260">
        <v>34</v>
      </c>
      <c r="G6" s="260">
        <v>6</v>
      </c>
    </row>
    <row r="7" spans="1:7" x14ac:dyDescent="0.25">
      <c r="A7" s="259">
        <v>738</v>
      </c>
      <c r="B7" s="259" t="s">
        <v>1</v>
      </c>
      <c r="C7" s="260">
        <v>10740</v>
      </c>
      <c r="D7" s="260">
        <v>1610</v>
      </c>
      <c r="E7" s="260">
        <v>357</v>
      </c>
      <c r="F7" s="260">
        <v>7</v>
      </c>
      <c r="G7" s="260">
        <v>2</v>
      </c>
    </row>
    <row r="8" spans="1:7" x14ac:dyDescent="0.25">
      <c r="A8" s="259">
        <v>358</v>
      </c>
      <c r="B8" s="259" t="s">
        <v>2</v>
      </c>
      <c r="C8" s="260">
        <v>24520</v>
      </c>
      <c r="D8" s="260">
        <v>4090</v>
      </c>
      <c r="E8" s="260">
        <v>849</v>
      </c>
      <c r="F8" s="260">
        <v>3</v>
      </c>
      <c r="G8" s="260">
        <v>2</v>
      </c>
    </row>
    <row r="9" spans="1:7" x14ac:dyDescent="0.25">
      <c r="A9" s="259">
        <v>197</v>
      </c>
      <c r="B9" s="259" t="s">
        <v>3</v>
      </c>
      <c r="C9" s="260">
        <v>26840</v>
      </c>
      <c r="D9" s="260">
        <v>18290</v>
      </c>
      <c r="E9" s="260">
        <v>759</v>
      </c>
      <c r="F9" s="260">
        <v>8</v>
      </c>
      <c r="G9" s="260">
        <v>3</v>
      </c>
    </row>
    <row r="10" spans="1:7" x14ac:dyDescent="0.25">
      <c r="A10" s="259">
        <v>59</v>
      </c>
      <c r="B10" s="259" t="s">
        <v>4</v>
      </c>
      <c r="C10" s="260">
        <v>27160</v>
      </c>
      <c r="D10" s="260">
        <v>7290</v>
      </c>
      <c r="E10" s="260">
        <v>407</v>
      </c>
      <c r="F10" s="260">
        <v>14</v>
      </c>
      <c r="G10" s="260">
        <v>6</v>
      </c>
    </row>
    <row r="11" spans="1:7" x14ac:dyDescent="0.25">
      <c r="A11" s="259">
        <v>482</v>
      </c>
      <c r="B11" s="259" t="s">
        <v>5</v>
      </c>
      <c r="C11" s="260">
        <v>17010</v>
      </c>
      <c r="D11" s="260">
        <v>3990</v>
      </c>
      <c r="E11" s="260">
        <v>1473</v>
      </c>
      <c r="F11" s="260">
        <v>3</v>
      </c>
      <c r="G11" s="260">
        <v>1</v>
      </c>
    </row>
    <row r="12" spans="1:7" x14ac:dyDescent="0.25">
      <c r="A12" s="259">
        <v>613</v>
      </c>
      <c r="B12" s="259" t="s">
        <v>6</v>
      </c>
      <c r="C12" s="260">
        <v>17080</v>
      </c>
      <c r="D12" s="260">
        <v>2460</v>
      </c>
      <c r="E12" s="260">
        <v>990</v>
      </c>
      <c r="F12" s="260">
        <v>2</v>
      </c>
      <c r="G12" s="260">
        <v>2</v>
      </c>
    </row>
    <row r="13" spans="1:7" x14ac:dyDescent="0.25">
      <c r="A13" s="259">
        <v>361</v>
      </c>
      <c r="B13" s="259" t="s">
        <v>7</v>
      </c>
      <c r="C13" s="260">
        <v>112270</v>
      </c>
      <c r="D13" s="260">
        <v>129440</v>
      </c>
      <c r="E13" s="260">
        <v>2315</v>
      </c>
      <c r="F13" s="260">
        <v>2</v>
      </c>
      <c r="G13" s="260">
        <v>1</v>
      </c>
    </row>
    <row r="14" spans="1:7" x14ac:dyDescent="0.25">
      <c r="A14" s="259">
        <v>141</v>
      </c>
      <c r="B14" s="259" t="s">
        <v>8</v>
      </c>
      <c r="C14" s="260">
        <v>83120</v>
      </c>
      <c r="D14" s="260">
        <v>115920</v>
      </c>
      <c r="E14" s="260">
        <v>1531</v>
      </c>
      <c r="F14" s="260">
        <v>5</v>
      </c>
      <c r="G14" s="260">
        <v>1</v>
      </c>
    </row>
    <row r="15" spans="1:7" x14ac:dyDescent="0.25">
      <c r="A15" s="259">
        <v>34</v>
      </c>
      <c r="B15" s="259" t="s">
        <v>9</v>
      </c>
      <c r="C15" s="260">
        <v>204060</v>
      </c>
      <c r="D15" s="260">
        <v>266350</v>
      </c>
      <c r="E15" s="260">
        <v>1552</v>
      </c>
      <c r="F15" s="260">
        <v>6</v>
      </c>
      <c r="G15" s="260">
        <v>1</v>
      </c>
    </row>
    <row r="16" spans="1:7" x14ac:dyDescent="0.25">
      <c r="A16" s="259">
        <v>484</v>
      </c>
      <c r="B16" s="259" t="s">
        <v>10</v>
      </c>
      <c r="C16" s="260">
        <v>107550</v>
      </c>
      <c r="D16" s="260">
        <v>80780</v>
      </c>
      <c r="E16" s="260">
        <v>1734</v>
      </c>
      <c r="F16" s="260">
        <v>11</v>
      </c>
      <c r="G16" s="260">
        <v>5</v>
      </c>
    </row>
    <row r="17" spans="1:7" x14ac:dyDescent="0.25">
      <c r="A17" s="259">
        <v>1723</v>
      </c>
      <c r="B17" s="259" t="s">
        <v>11</v>
      </c>
      <c r="C17" s="260">
        <v>5810</v>
      </c>
      <c r="D17" s="260">
        <v>330</v>
      </c>
      <c r="E17" s="260">
        <v>277</v>
      </c>
      <c r="F17" s="260">
        <v>8</v>
      </c>
      <c r="G17" s="260">
        <v>2</v>
      </c>
    </row>
    <row r="18" spans="1:7" x14ac:dyDescent="0.25">
      <c r="A18" s="259">
        <v>60</v>
      </c>
      <c r="B18" s="259" t="s">
        <v>12</v>
      </c>
      <c r="C18" s="260">
        <v>3360</v>
      </c>
      <c r="D18" s="260">
        <v>230</v>
      </c>
      <c r="E18" s="260">
        <v>240</v>
      </c>
      <c r="F18" s="260">
        <v>4</v>
      </c>
      <c r="G18" s="260">
        <v>3</v>
      </c>
    </row>
    <row r="19" spans="1:7" x14ac:dyDescent="0.25">
      <c r="A19" s="259">
        <v>307</v>
      </c>
      <c r="B19" s="259" t="s">
        <v>13</v>
      </c>
      <c r="C19" s="260">
        <v>172180</v>
      </c>
      <c r="D19" s="260">
        <v>240220</v>
      </c>
      <c r="E19" s="260">
        <v>2193</v>
      </c>
      <c r="F19" s="260">
        <v>3</v>
      </c>
      <c r="G19" s="260">
        <v>1</v>
      </c>
    </row>
    <row r="20" spans="1:7" x14ac:dyDescent="0.25">
      <c r="A20" s="259">
        <v>362</v>
      </c>
      <c r="B20" s="259" t="s">
        <v>14</v>
      </c>
      <c r="C20" s="260">
        <v>84160</v>
      </c>
      <c r="D20" s="260">
        <v>53430</v>
      </c>
      <c r="E20" s="260">
        <v>2490</v>
      </c>
      <c r="F20" s="260">
        <v>6</v>
      </c>
      <c r="G20" s="260">
        <v>1</v>
      </c>
    </row>
    <row r="21" spans="1:7" x14ac:dyDescent="0.25">
      <c r="A21" s="259">
        <v>363</v>
      </c>
      <c r="B21" s="259" t="s">
        <v>15</v>
      </c>
      <c r="C21" s="260">
        <v>882620</v>
      </c>
      <c r="D21" s="260">
        <v>1677500</v>
      </c>
      <c r="E21" s="260">
        <v>5904</v>
      </c>
      <c r="F21" s="260">
        <v>21</v>
      </c>
      <c r="G21" s="260">
        <v>4</v>
      </c>
    </row>
    <row r="22" spans="1:7" x14ac:dyDescent="0.25">
      <c r="A22" s="259">
        <v>200</v>
      </c>
      <c r="B22" s="259" t="s">
        <v>16</v>
      </c>
      <c r="C22" s="260">
        <v>164260</v>
      </c>
      <c r="D22" s="260">
        <v>247920</v>
      </c>
      <c r="E22" s="260">
        <v>1668</v>
      </c>
      <c r="F22" s="260">
        <v>23</v>
      </c>
      <c r="G22" s="260">
        <v>5</v>
      </c>
    </row>
    <row r="23" spans="1:7" x14ac:dyDescent="0.25">
      <c r="A23" s="259">
        <v>3</v>
      </c>
      <c r="B23" s="259" t="s">
        <v>17</v>
      </c>
      <c r="C23" s="260">
        <v>13110</v>
      </c>
      <c r="D23" s="260">
        <v>8300</v>
      </c>
      <c r="E23" s="260">
        <v>1029</v>
      </c>
      <c r="F23" s="260">
        <v>1</v>
      </c>
      <c r="G23" s="260">
        <v>1</v>
      </c>
    </row>
    <row r="24" spans="1:7" x14ac:dyDescent="0.25">
      <c r="A24" s="259">
        <v>202</v>
      </c>
      <c r="B24" s="259" t="s">
        <v>18</v>
      </c>
      <c r="C24" s="260">
        <v>178310</v>
      </c>
      <c r="D24" s="260">
        <v>314800</v>
      </c>
      <c r="E24" s="260">
        <v>2048</v>
      </c>
      <c r="F24" s="260">
        <v>5</v>
      </c>
      <c r="G24" s="260">
        <v>1</v>
      </c>
    </row>
    <row r="25" spans="1:7" x14ac:dyDescent="0.25">
      <c r="A25" s="259">
        <v>106</v>
      </c>
      <c r="B25" s="259" t="s">
        <v>19</v>
      </c>
      <c r="C25" s="260">
        <v>76040</v>
      </c>
      <c r="D25" s="260">
        <v>109660</v>
      </c>
      <c r="E25" s="260">
        <v>1472</v>
      </c>
      <c r="F25" s="260">
        <v>3</v>
      </c>
      <c r="G25" s="260">
        <v>1</v>
      </c>
    </row>
    <row r="26" spans="1:7" x14ac:dyDescent="0.25">
      <c r="A26" s="259">
        <v>743</v>
      </c>
      <c r="B26" s="259" t="s">
        <v>20</v>
      </c>
      <c r="C26" s="260">
        <v>15930</v>
      </c>
      <c r="D26" s="260">
        <v>8180</v>
      </c>
      <c r="E26" s="260">
        <v>859</v>
      </c>
      <c r="F26" s="260">
        <v>2</v>
      </c>
      <c r="G26" s="260">
        <v>2</v>
      </c>
    </row>
    <row r="27" spans="1:7" x14ac:dyDescent="0.25">
      <c r="A27" s="259">
        <v>744</v>
      </c>
      <c r="B27" s="259" t="s">
        <v>21</v>
      </c>
      <c r="C27" s="260">
        <v>4780</v>
      </c>
      <c r="D27" s="260">
        <v>420</v>
      </c>
      <c r="E27" s="260">
        <v>312</v>
      </c>
      <c r="F27" s="260">
        <v>7</v>
      </c>
      <c r="G27" s="260">
        <v>1</v>
      </c>
    </row>
    <row r="28" spans="1:7" x14ac:dyDescent="0.25">
      <c r="A28" s="259">
        <v>308</v>
      </c>
      <c r="B28" s="259" t="s">
        <v>22</v>
      </c>
      <c r="C28" s="260">
        <v>21210</v>
      </c>
      <c r="D28" s="260">
        <v>8170</v>
      </c>
      <c r="E28" s="260">
        <v>1529</v>
      </c>
      <c r="F28" s="260">
        <v>5</v>
      </c>
      <c r="G28" s="260">
        <v>1</v>
      </c>
    </row>
    <row r="29" spans="1:7" x14ac:dyDescent="0.25">
      <c r="A29" s="259">
        <v>489</v>
      </c>
      <c r="B29" s="259" t="s">
        <v>23</v>
      </c>
      <c r="C29" s="260">
        <v>44740</v>
      </c>
      <c r="D29" s="260">
        <v>19430</v>
      </c>
      <c r="E29" s="260">
        <v>1632</v>
      </c>
      <c r="F29" s="260">
        <v>3</v>
      </c>
      <c r="G29" s="260">
        <v>1</v>
      </c>
    </row>
    <row r="30" spans="1:7" x14ac:dyDescent="0.25">
      <c r="A30" s="259">
        <v>203</v>
      </c>
      <c r="B30" s="259" t="s">
        <v>24</v>
      </c>
      <c r="C30" s="260">
        <v>50440</v>
      </c>
      <c r="D30" s="260">
        <v>29460</v>
      </c>
      <c r="E30" s="260">
        <v>777</v>
      </c>
      <c r="F30" s="260">
        <v>17</v>
      </c>
      <c r="G30" s="260">
        <v>5</v>
      </c>
    </row>
    <row r="31" spans="1:7" x14ac:dyDescent="0.25">
      <c r="A31" s="259">
        <v>5</v>
      </c>
      <c r="B31" s="259" t="s">
        <v>25</v>
      </c>
      <c r="C31" s="260">
        <v>8780</v>
      </c>
      <c r="D31" s="260">
        <v>1850</v>
      </c>
      <c r="E31" s="260">
        <v>655</v>
      </c>
      <c r="F31" s="260">
        <v>3</v>
      </c>
      <c r="G31" s="260">
        <v>1</v>
      </c>
    </row>
    <row r="32" spans="1:7" x14ac:dyDescent="0.25">
      <c r="A32" s="259">
        <v>888</v>
      </c>
      <c r="B32" s="259" t="s">
        <v>26</v>
      </c>
      <c r="C32" s="260">
        <v>13930</v>
      </c>
      <c r="D32" s="260">
        <v>4990</v>
      </c>
      <c r="E32" s="260">
        <v>864</v>
      </c>
      <c r="F32" s="260">
        <v>3</v>
      </c>
      <c r="G32" s="260">
        <v>2</v>
      </c>
    </row>
    <row r="33" spans="1:7" x14ac:dyDescent="0.25">
      <c r="A33" s="259">
        <v>370</v>
      </c>
      <c r="B33" s="259" t="s">
        <v>27</v>
      </c>
      <c r="C33" s="260">
        <v>4720</v>
      </c>
      <c r="D33" s="260">
        <v>220</v>
      </c>
      <c r="E33" s="260">
        <v>546</v>
      </c>
      <c r="F33" s="260">
        <v>4</v>
      </c>
      <c r="G33" s="260">
        <v>2</v>
      </c>
    </row>
    <row r="34" spans="1:7" x14ac:dyDescent="0.25">
      <c r="A34" s="259">
        <v>889</v>
      </c>
      <c r="B34" s="259" t="s">
        <v>28</v>
      </c>
      <c r="C34" s="260">
        <v>14390</v>
      </c>
      <c r="D34" s="260">
        <v>9590</v>
      </c>
      <c r="E34" s="260">
        <v>738</v>
      </c>
      <c r="F34" s="260">
        <v>2</v>
      </c>
      <c r="G34" s="260">
        <v>1</v>
      </c>
    </row>
    <row r="35" spans="1:7" x14ac:dyDescent="0.25">
      <c r="A35" s="259">
        <v>7</v>
      </c>
      <c r="B35" s="259" t="s">
        <v>29</v>
      </c>
      <c r="C35" s="260">
        <v>7260</v>
      </c>
      <c r="D35" s="260">
        <v>950</v>
      </c>
      <c r="E35" s="260">
        <v>152</v>
      </c>
      <c r="F35" s="260">
        <v>14</v>
      </c>
      <c r="G35" s="260">
        <v>3</v>
      </c>
    </row>
    <row r="36" spans="1:7" x14ac:dyDescent="0.25">
      <c r="A36" s="259">
        <v>491</v>
      </c>
      <c r="B36" s="259" t="s">
        <v>30</v>
      </c>
      <c r="C36" s="260">
        <v>7320</v>
      </c>
      <c r="D36" s="260">
        <v>390</v>
      </c>
      <c r="E36" s="260">
        <v>484</v>
      </c>
      <c r="F36" s="260">
        <v>3</v>
      </c>
      <c r="G36" s="260">
        <v>2</v>
      </c>
    </row>
    <row r="37" spans="1:7" x14ac:dyDescent="0.25">
      <c r="A37" s="259">
        <v>1724</v>
      </c>
      <c r="B37" s="259" t="s">
        <v>31</v>
      </c>
      <c r="C37" s="260">
        <v>14670</v>
      </c>
      <c r="D37" s="260">
        <v>3610</v>
      </c>
      <c r="E37" s="260">
        <v>485</v>
      </c>
      <c r="F37" s="260">
        <v>9</v>
      </c>
      <c r="G37" s="260">
        <v>5</v>
      </c>
    </row>
    <row r="38" spans="1:7" x14ac:dyDescent="0.25">
      <c r="A38" s="259">
        <v>893</v>
      </c>
      <c r="B38" s="259" t="s">
        <v>612</v>
      </c>
      <c r="C38" s="260">
        <v>11300</v>
      </c>
      <c r="D38" s="260">
        <v>1510</v>
      </c>
      <c r="E38" s="260">
        <v>303</v>
      </c>
      <c r="F38" s="260">
        <v>11</v>
      </c>
      <c r="G38" s="260">
        <v>4</v>
      </c>
    </row>
    <row r="39" spans="1:7" x14ac:dyDescent="0.25">
      <c r="A39" s="259">
        <v>373</v>
      </c>
      <c r="B39" s="259" t="s">
        <v>613</v>
      </c>
      <c r="C39" s="260">
        <v>23510</v>
      </c>
      <c r="D39" s="260">
        <v>3720</v>
      </c>
      <c r="E39" s="260">
        <v>770</v>
      </c>
      <c r="F39" s="260">
        <v>7</v>
      </c>
      <c r="G39" s="260">
        <v>4</v>
      </c>
    </row>
    <row r="40" spans="1:7" x14ac:dyDescent="0.25">
      <c r="A40" s="259">
        <v>748</v>
      </c>
      <c r="B40" s="259" t="s">
        <v>34</v>
      </c>
      <c r="C40" s="260">
        <v>72850</v>
      </c>
      <c r="D40" s="260">
        <v>83990</v>
      </c>
      <c r="E40" s="260">
        <v>1787</v>
      </c>
      <c r="F40" s="260">
        <v>8</v>
      </c>
      <c r="G40" s="260">
        <v>2</v>
      </c>
    </row>
    <row r="41" spans="1:7" x14ac:dyDescent="0.25">
      <c r="A41" s="259">
        <v>1859</v>
      </c>
      <c r="B41" s="259" t="s">
        <v>35</v>
      </c>
      <c r="C41" s="260">
        <v>43140</v>
      </c>
      <c r="D41" s="260">
        <v>19980</v>
      </c>
      <c r="E41" s="260">
        <v>643</v>
      </c>
      <c r="F41" s="260">
        <v>23</v>
      </c>
      <c r="G41" s="260">
        <v>5</v>
      </c>
    </row>
    <row r="42" spans="1:7" x14ac:dyDescent="0.25">
      <c r="A42" s="259">
        <v>1721</v>
      </c>
      <c r="B42" s="259" t="s">
        <v>36</v>
      </c>
      <c r="C42" s="260">
        <v>24030</v>
      </c>
      <c r="D42" s="260">
        <v>6230</v>
      </c>
      <c r="E42" s="260">
        <v>620</v>
      </c>
      <c r="F42" s="260">
        <v>8</v>
      </c>
      <c r="G42" s="260">
        <v>3</v>
      </c>
    </row>
    <row r="43" spans="1:7" x14ac:dyDescent="0.25">
      <c r="A43" s="259">
        <v>568</v>
      </c>
      <c r="B43" s="259" t="s">
        <v>37</v>
      </c>
      <c r="C43" s="260">
        <v>6710</v>
      </c>
      <c r="D43" s="260">
        <v>290</v>
      </c>
      <c r="E43" s="260">
        <v>443</v>
      </c>
      <c r="F43" s="260">
        <v>6</v>
      </c>
      <c r="G43" s="260">
        <v>3</v>
      </c>
    </row>
    <row r="44" spans="1:7" x14ac:dyDescent="0.25">
      <c r="A44" s="259">
        <v>753</v>
      </c>
      <c r="B44" s="259" t="s">
        <v>38</v>
      </c>
      <c r="C44" s="260">
        <v>28190</v>
      </c>
      <c r="D44" s="260">
        <v>17320</v>
      </c>
      <c r="E44" s="260">
        <v>1333</v>
      </c>
      <c r="F44" s="260">
        <v>2</v>
      </c>
      <c r="G44" s="260">
        <v>1</v>
      </c>
    </row>
    <row r="45" spans="1:7" x14ac:dyDescent="0.25">
      <c r="A45" s="259">
        <v>209</v>
      </c>
      <c r="B45" s="259" t="s">
        <v>39</v>
      </c>
      <c r="C45" s="260">
        <v>21940</v>
      </c>
      <c r="D45" s="260">
        <v>9970</v>
      </c>
      <c r="E45" s="260">
        <v>932</v>
      </c>
      <c r="F45" s="260">
        <v>5</v>
      </c>
      <c r="G45" s="260">
        <v>3</v>
      </c>
    </row>
    <row r="46" spans="1:7" x14ac:dyDescent="0.25">
      <c r="A46" s="259">
        <v>375</v>
      </c>
      <c r="B46" s="259" t="s">
        <v>40</v>
      </c>
      <c r="C46" s="260">
        <v>38160</v>
      </c>
      <c r="D46" s="260">
        <v>21140</v>
      </c>
      <c r="E46" s="260">
        <v>2645</v>
      </c>
      <c r="F46" s="260">
        <v>3</v>
      </c>
      <c r="G46" s="260">
        <v>2</v>
      </c>
    </row>
    <row r="47" spans="1:7" x14ac:dyDescent="0.25">
      <c r="A47" s="259">
        <v>585</v>
      </c>
      <c r="B47" s="259" t="s">
        <v>41</v>
      </c>
      <c r="C47" s="260">
        <v>17930</v>
      </c>
      <c r="D47" s="260">
        <v>1650</v>
      </c>
      <c r="E47" s="260">
        <v>648</v>
      </c>
      <c r="F47" s="260">
        <v>9</v>
      </c>
      <c r="G47" s="260">
        <v>4</v>
      </c>
    </row>
    <row r="48" spans="1:7" x14ac:dyDescent="0.25">
      <c r="A48" s="259">
        <v>1728</v>
      </c>
      <c r="B48" s="259" t="s">
        <v>42</v>
      </c>
      <c r="C48" s="260">
        <v>17700</v>
      </c>
      <c r="D48" s="260">
        <v>4840</v>
      </c>
      <c r="E48" s="260">
        <v>645</v>
      </c>
      <c r="F48" s="260">
        <v>8</v>
      </c>
      <c r="G48" s="260">
        <v>4</v>
      </c>
    </row>
    <row r="49" spans="1:7" x14ac:dyDescent="0.25">
      <c r="A49" s="259">
        <v>376</v>
      </c>
      <c r="B49" s="259" t="s">
        <v>43</v>
      </c>
      <c r="C49" s="260">
        <v>6100</v>
      </c>
      <c r="D49" s="260">
        <v>410</v>
      </c>
      <c r="E49" s="260">
        <v>872</v>
      </c>
      <c r="F49" s="260">
        <v>3</v>
      </c>
      <c r="G49" s="260">
        <v>2</v>
      </c>
    </row>
    <row r="50" spans="1:7" x14ac:dyDescent="0.25">
      <c r="A50" s="259">
        <v>377</v>
      </c>
      <c r="B50" s="259" t="s">
        <v>44</v>
      </c>
      <c r="C50" s="260">
        <v>12260</v>
      </c>
      <c r="D50" s="260">
        <v>980</v>
      </c>
      <c r="E50" s="260">
        <v>1046</v>
      </c>
      <c r="F50" s="260">
        <v>5</v>
      </c>
      <c r="G50" s="260">
        <v>3</v>
      </c>
    </row>
    <row r="51" spans="1:7" x14ac:dyDescent="0.25">
      <c r="A51" s="259">
        <v>1901</v>
      </c>
      <c r="B51" s="259" t="s">
        <v>531</v>
      </c>
      <c r="C51" s="260">
        <v>25880</v>
      </c>
      <c r="D51" s="260">
        <v>4070</v>
      </c>
      <c r="E51" s="260">
        <v>1064</v>
      </c>
      <c r="F51" s="260">
        <v>17</v>
      </c>
      <c r="G51" s="260">
        <v>6</v>
      </c>
    </row>
    <row r="52" spans="1:7" x14ac:dyDescent="0.25">
      <c r="A52" s="259">
        <v>755</v>
      </c>
      <c r="B52" s="259" t="s">
        <v>46</v>
      </c>
      <c r="C52" s="260">
        <v>8390</v>
      </c>
      <c r="D52" s="260">
        <v>1850</v>
      </c>
      <c r="E52" s="260">
        <v>469</v>
      </c>
      <c r="F52" s="260">
        <v>6</v>
      </c>
      <c r="G52" s="260">
        <v>1</v>
      </c>
    </row>
    <row r="53" spans="1:7" x14ac:dyDescent="0.25">
      <c r="A53" s="259">
        <v>1681</v>
      </c>
      <c r="B53" s="259" t="s">
        <v>47</v>
      </c>
      <c r="C53" s="260">
        <v>20760</v>
      </c>
      <c r="D53" s="260">
        <v>3910</v>
      </c>
      <c r="E53" s="260">
        <v>251</v>
      </c>
      <c r="F53" s="260">
        <v>36</v>
      </c>
      <c r="G53" s="260">
        <v>5</v>
      </c>
    </row>
    <row r="54" spans="1:7" x14ac:dyDescent="0.25">
      <c r="A54" s="259">
        <v>147</v>
      </c>
      <c r="B54" s="259" t="s">
        <v>48</v>
      </c>
      <c r="C54" s="260">
        <v>19870</v>
      </c>
      <c r="D54" s="260">
        <v>12050</v>
      </c>
      <c r="E54" s="260">
        <v>1202</v>
      </c>
      <c r="F54" s="260">
        <v>3</v>
      </c>
      <c r="G54" s="260">
        <v>1</v>
      </c>
    </row>
    <row r="55" spans="1:7" x14ac:dyDescent="0.25">
      <c r="A55" s="259">
        <v>654</v>
      </c>
      <c r="B55" s="259" t="s">
        <v>49</v>
      </c>
      <c r="C55" s="260">
        <v>18120</v>
      </c>
      <c r="D55" s="260">
        <v>5390</v>
      </c>
      <c r="E55" s="260">
        <v>313</v>
      </c>
      <c r="F55" s="260">
        <v>18</v>
      </c>
      <c r="G55" s="260">
        <v>5</v>
      </c>
    </row>
    <row r="56" spans="1:7" x14ac:dyDescent="0.25">
      <c r="A56" s="259">
        <v>756</v>
      </c>
      <c r="B56" s="259" t="s">
        <v>51</v>
      </c>
      <c r="C56" s="260">
        <v>26720</v>
      </c>
      <c r="D56" s="260">
        <v>11500</v>
      </c>
      <c r="E56" s="260">
        <v>589</v>
      </c>
      <c r="F56" s="260">
        <v>13</v>
      </c>
      <c r="G56" s="260">
        <v>5</v>
      </c>
    </row>
    <row r="57" spans="1:7" x14ac:dyDescent="0.25">
      <c r="A57" s="259">
        <v>757</v>
      </c>
      <c r="B57" s="259" t="s">
        <v>52</v>
      </c>
      <c r="C57" s="260">
        <v>29930</v>
      </c>
      <c r="D57" s="260">
        <v>18740</v>
      </c>
      <c r="E57" s="260">
        <v>1187</v>
      </c>
      <c r="F57" s="260">
        <v>3</v>
      </c>
      <c r="G57" s="260">
        <v>2</v>
      </c>
    </row>
    <row r="58" spans="1:7" x14ac:dyDescent="0.25">
      <c r="A58" s="259">
        <v>758</v>
      </c>
      <c r="B58" s="259" t="s">
        <v>53</v>
      </c>
      <c r="C58" s="260">
        <v>198490</v>
      </c>
      <c r="D58" s="260">
        <v>283860</v>
      </c>
      <c r="E58" s="260">
        <v>2029</v>
      </c>
      <c r="F58" s="260">
        <v>3</v>
      </c>
      <c r="G58" s="260">
        <v>1</v>
      </c>
    </row>
    <row r="59" spans="1:7" x14ac:dyDescent="0.25">
      <c r="A59" s="259">
        <v>501</v>
      </c>
      <c r="B59" s="259" t="s">
        <v>54</v>
      </c>
      <c r="C59" s="260">
        <v>13260</v>
      </c>
      <c r="D59" s="260">
        <v>1990</v>
      </c>
      <c r="E59" s="260">
        <v>832</v>
      </c>
      <c r="F59" s="260">
        <v>4</v>
      </c>
      <c r="G59" s="260">
        <v>3</v>
      </c>
    </row>
    <row r="60" spans="1:7" x14ac:dyDescent="0.25">
      <c r="A60" s="259">
        <v>1876</v>
      </c>
      <c r="B60" s="259" t="s">
        <v>55</v>
      </c>
      <c r="C60" s="260">
        <v>29750</v>
      </c>
      <c r="D60" s="260">
        <v>7630</v>
      </c>
      <c r="E60" s="260">
        <v>367</v>
      </c>
      <c r="F60" s="260">
        <v>24</v>
      </c>
      <c r="G60" s="260">
        <v>6</v>
      </c>
    </row>
    <row r="61" spans="1:7" x14ac:dyDescent="0.25">
      <c r="A61" s="259">
        <v>213</v>
      </c>
      <c r="B61" s="259" t="s">
        <v>56</v>
      </c>
      <c r="C61" s="260">
        <v>18900</v>
      </c>
      <c r="D61" s="260">
        <v>6120</v>
      </c>
      <c r="E61" s="260">
        <v>749</v>
      </c>
      <c r="F61" s="260">
        <v>7</v>
      </c>
      <c r="G61" s="260">
        <v>2</v>
      </c>
    </row>
    <row r="62" spans="1:7" x14ac:dyDescent="0.25">
      <c r="A62" s="259">
        <v>899</v>
      </c>
      <c r="B62" s="259" t="s">
        <v>57</v>
      </c>
      <c r="C62" s="260">
        <v>30370</v>
      </c>
      <c r="D62" s="260">
        <v>25750</v>
      </c>
      <c r="E62" s="260">
        <v>1652</v>
      </c>
      <c r="F62" s="260">
        <v>2</v>
      </c>
      <c r="G62" s="260">
        <v>1</v>
      </c>
    </row>
    <row r="63" spans="1:7" x14ac:dyDescent="0.25">
      <c r="A63" s="259">
        <v>312</v>
      </c>
      <c r="B63" s="259" t="s">
        <v>58</v>
      </c>
      <c r="C63" s="260">
        <v>8390</v>
      </c>
      <c r="D63" s="260">
        <v>670</v>
      </c>
      <c r="E63" s="260">
        <v>633</v>
      </c>
      <c r="F63" s="260">
        <v>3</v>
      </c>
      <c r="G63" s="260">
        <v>3</v>
      </c>
    </row>
    <row r="64" spans="1:7" x14ac:dyDescent="0.25">
      <c r="A64" s="259">
        <v>313</v>
      </c>
      <c r="B64" s="259" t="s">
        <v>59</v>
      </c>
      <c r="C64" s="260">
        <v>17590</v>
      </c>
      <c r="D64" s="260">
        <v>5890</v>
      </c>
      <c r="E64" s="260">
        <v>1102</v>
      </c>
      <c r="F64" s="260">
        <v>2</v>
      </c>
      <c r="G64" s="260">
        <v>1</v>
      </c>
    </row>
    <row r="65" spans="1:7" x14ac:dyDescent="0.25">
      <c r="A65" s="259">
        <v>214</v>
      </c>
      <c r="B65" s="259" t="s">
        <v>60</v>
      </c>
      <c r="C65" s="260">
        <v>17210</v>
      </c>
      <c r="D65" s="260">
        <v>1040</v>
      </c>
      <c r="E65" s="260">
        <v>250</v>
      </c>
      <c r="F65" s="260">
        <v>21</v>
      </c>
      <c r="G65" s="260">
        <v>7</v>
      </c>
    </row>
    <row r="66" spans="1:7" x14ac:dyDescent="0.25">
      <c r="A66" s="259">
        <v>381</v>
      </c>
      <c r="B66" s="259" t="s">
        <v>61</v>
      </c>
      <c r="C66" s="260">
        <v>34460</v>
      </c>
      <c r="D66" s="260">
        <v>16590</v>
      </c>
      <c r="E66" s="260">
        <v>2424</v>
      </c>
      <c r="F66" s="260">
        <v>2</v>
      </c>
      <c r="G66" s="260">
        <v>1</v>
      </c>
    </row>
    <row r="67" spans="1:7" x14ac:dyDescent="0.25">
      <c r="A67" s="259">
        <v>502</v>
      </c>
      <c r="B67" s="259" t="s">
        <v>62</v>
      </c>
      <c r="C67" s="260">
        <v>66130</v>
      </c>
      <c r="D67" s="260">
        <v>35400</v>
      </c>
      <c r="E67" s="260">
        <v>2233</v>
      </c>
      <c r="F67" s="260">
        <v>1</v>
      </c>
      <c r="G67" s="260">
        <v>1</v>
      </c>
    </row>
    <row r="68" spans="1:7" x14ac:dyDescent="0.25">
      <c r="A68" s="259">
        <v>383</v>
      </c>
      <c r="B68" s="259" t="s">
        <v>63</v>
      </c>
      <c r="C68" s="260">
        <v>29730</v>
      </c>
      <c r="D68" s="260">
        <v>8640</v>
      </c>
      <c r="E68" s="260">
        <v>1311</v>
      </c>
      <c r="F68" s="260">
        <v>7</v>
      </c>
      <c r="G68" s="260">
        <v>3</v>
      </c>
    </row>
    <row r="69" spans="1:7" x14ac:dyDescent="0.25">
      <c r="A69" s="259">
        <v>109</v>
      </c>
      <c r="B69" s="259" t="s">
        <v>64</v>
      </c>
      <c r="C69" s="260">
        <v>32870</v>
      </c>
      <c r="D69" s="260">
        <v>18850</v>
      </c>
      <c r="E69" s="260">
        <v>479</v>
      </c>
      <c r="F69" s="260">
        <v>26</v>
      </c>
      <c r="G69" s="260">
        <v>8</v>
      </c>
    </row>
    <row r="70" spans="1:7" x14ac:dyDescent="0.25">
      <c r="A70" s="259">
        <v>1706</v>
      </c>
      <c r="B70" s="259" t="s">
        <v>65</v>
      </c>
      <c r="C70" s="260">
        <v>17750</v>
      </c>
      <c r="D70" s="260">
        <v>5710</v>
      </c>
      <c r="E70" s="260">
        <v>571</v>
      </c>
      <c r="F70" s="260">
        <v>10</v>
      </c>
      <c r="G70" s="260">
        <v>4</v>
      </c>
    </row>
    <row r="71" spans="1:7" x14ac:dyDescent="0.25">
      <c r="A71" s="259">
        <v>611</v>
      </c>
      <c r="B71" s="259" t="s">
        <v>66</v>
      </c>
      <c r="C71" s="260">
        <v>10140</v>
      </c>
      <c r="D71" s="260">
        <v>820</v>
      </c>
      <c r="E71" s="260">
        <v>640</v>
      </c>
      <c r="F71" s="260">
        <v>5</v>
      </c>
      <c r="G71" s="260">
        <v>2</v>
      </c>
    </row>
    <row r="72" spans="1:7" x14ac:dyDescent="0.25">
      <c r="A72" s="259">
        <v>1684</v>
      </c>
      <c r="B72" s="259" t="s">
        <v>67</v>
      </c>
      <c r="C72" s="260">
        <v>25000</v>
      </c>
      <c r="D72" s="260">
        <v>14570</v>
      </c>
      <c r="E72" s="260">
        <v>818</v>
      </c>
      <c r="F72" s="260">
        <v>6</v>
      </c>
      <c r="G72" s="260">
        <v>3</v>
      </c>
    </row>
    <row r="73" spans="1:7" x14ac:dyDescent="0.25">
      <c r="A73" s="259">
        <v>216</v>
      </c>
      <c r="B73" s="259" t="s">
        <v>68</v>
      </c>
      <c r="C73" s="260">
        <v>29190</v>
      </c>
      <c r="D73" s="260">
        <v>15530</v>
      </c>
      <c r="E73" s="260">
        <v>1435</v>
      </c>
      <c r="F73" s="260">
        <v>1</v>
      </c>
      <c r="G73" s="260">
        <v>1</v>
      </c>
    </row>
    <row r="74" spans="1:7" x14ac:dyDescent="0.25">
      <c r="A74" s="259">
        <v>148</v>
      </c>
      <c r="B74" s="259" t="s">
        <v>69</v>
      </c>
      <c r="C74" s="260">
        <v>25200</v>
      </c>
      <c r="D74" s="260">
        <v>10430</v>
      </c>
      <c r="E74" s="260">
        <v>473</v>
      </c>
      <c r="F74" s="260">
        <v>11</v>
      </c>
      <c r="G74" s="260">
        <v>3</v>
      </c>
    </row>
    <row r="75" spans="1:7" x14ac:dyDescent="0.25">
      <c r="A75" s="259">
        <v>1891</v>
      </c>
      <c r="B75" s="259" t="s">
        <v>402</v>
      </c>
      <c r="C75" s="260">
        <v>18630</v>
      </c>
      <c r="D75" s="260">
        <v>6420</v>
      </c>
      <c r="E75" s="260">
        <v>417</v>
      </c>
      <c r="F75" s="260">
        <v>9</v>
      </c>
      <c r="G75" s="260">
        <v>3</v>
      </c>
    </row>
    <row r="76" spans="1:7" x14ac:dyDescent="0.25">
      <c r="A76" s="259">
        <v>310</v>
      </c>
      <c r="B76" s="259" t="s">
        <v>70</v>
      </c>
      <c r="C76" s="260">
        <v>34650</v>
      </c>
      <c r="D76" s="260">
        <v>12830</v>
      </c>
      <c r="E76" s="260">
        <v>1233</v>
      </c>
      <c r="F76" s="260">
        <v>9</v>
      </c>
      <c r="G76" s="260">
        <v>4</v>
      </c>
    </row>
    <row r="77" spans="1:7" x14ac:dyDescent="0.25">
      <c r="A77" s="259">
        <v>1921</v>
      </c>
      <c r="B77" s="259" t="s">
        <v>614</v>
      </c>
      <c r="C77" s="260">
        <v>48640</v>
      </c>
      <c r="D77" s="260">
        <v>28420</v>
      </c>
      <c r="E77" s="260">
        <v>528</v>
      </c>
      <c r="F77" s="260">
        <v>42</v>
      </c>
      <c r="G77" s="260">
        <v>10</v>
      </c>
    </row>
    <row r="78" spans="1:7" x14ac:dyDescent="0.25">
      <c r="A78" s="259">
        <v>1663</v>
      </c>
      <c r="B78" s="259" t="s">
        <v>71</v>
      </c>
      <c r="C78" s="260">
        <v>8220</v>
      </c>
      <c r="D78" s="260">
        <v>320</v>
      </c>
      <c r="E78" s="260">
        <v>154</v>
      </c>
      <c r="F78" s="260">
        <v>17</v>
      </c>
      <c r="G78" s="260">
        <v>4</v>
      </c>
    </row>
    <row r="79" spans="1:7" x14ac:dyDescent="0.25">
      <c r="A79" s="259">
        <v>736</v>
      </c>
      <c r="B79" s="259" t="s">
        <v>72</v>
      </c>
      <c r="C79" s="260">
        <v>32450</v>
      </c>
      <c r="D79" s="260">
        <v>5840</v>
      </c>
      <c r="E79" s="260">
        <v>837</v>
      </c>
      <c r="F79" s="260">
        <v>21</v>
      </c>
      <c r="G79" s="260">
        <v>5</v>
      </c>
    </row>
    <row r="80" spans="1:7" x14ac:dyDescent="0.25">
      <c r="A80" s="259">
        <v>1690</v>
      </c>
      <c r="B80" s="259" t="s">
        <v>73</v>
      </c>
      <c r="C80" s="260">
        <v>19590</v>
      </c>
      <c r="D80" s="260">
        <v>5100</v>
      </c>
      <c r="E80" s="260">
        <v>280</v>
      </c>
      <c r="F80" s="260">
        <v>22</v>
      </c>
      <c r="G80" s="260">
        <v>5</v>
      </c>
    </row>
    <row r="81" spans="1:7" x14ac:dyDescent="0.25">
      <c r="A81" s="259">
        <v>503</v>
      </c>
      <c r="B81" s="259" t="s">
        <v>74</v>
      </c>
      <c r="C81" s="260">
        <v>104780</v>
      </c>
      <c r="D81" s="260">
        <v>87200</v>
      </c>
      <c r="E81" s="260">
        <v>3378</v>
      </c>
      <c r="F81" s="260">
        <v>3</v>
      </c>
      <c r="G81" s="260">
        <v>1</v>
      </c>
    </row>
    <row r="82" spans="1:7" x14ac:dyDescent="0.25">
      <c r="A82" s="259">
        <v>10</v>
      </c>
      <c r="B82" s="259" t="s">
        <v>75</v>
      </c>
      <c r="C82" s="260">
        <v>26170</v>
      </c>
      <c r="D82" s="260">
        <v>19100</v>
      </c>
      <c r="E82" s="260">
        <v>668</v>
      </c>
      <c r="F82" s="260">
        <v>11</v>
      </c>
      <c r="G82" s="260">
        <v>3</v>
      </c>
    </row>
    <row r="83" spans="1:7" x14ac:dyDescent="0.25">
      <c r="A83" s="259">
        <v>400</v>
      </c>
      <c r="B83" s="259" t="s">
        <v>76</v>
      </c>
      <c r="C83" s="260">
        <v>60630</v>
      </c>
      <c r="D83" s="260">
        <v>58710</v>
      </c>
      <c r="E83" s="260">
        <v>1654</v>
      </c>
      <c r="F83" s="260">
        <v>3</v>
      </c>
      <c r="G83" s="260">
        <v>2</v>
      </c>
    </row>
    <row r="84" spans="1:7" x14ac:dyDescent="0.25">
      <c r="A84" s="259">
        <v>762</v>
      </c>
      <c r="B84" s="259" t="s">
        <v>77</v>
      </c>
      <c r="C84" s="260">
        <v>31040</v>
      </c>
      <c r="D84" s="260">
        <v>22730</v>
      </c>
      <c r="E84" s="260">
        <v>812</v>
      </c>
      <c r="F84" s="260">
        <v>6</v>
      </c>
      <c r="G84" s="260">
        <v>3</v>
      </c>
    </row>
    <row r="85" spans="1:7" x14ac:dyDescent="0.25">
      <c r="A85" s="259">
        <v>150</v>
      </c>
      <c r="B85" s="259" t="s">
        <v>78</v>
      </c>
      <c r="C85" s="260">
        <v>109080</v>
      </c>
      <c r="D85" s="260">
        <v>146780</v>
      </c>
      <c r="E85" s="260">
        <v>1668</v>
      </c>
      <c r="F85" s="260">
        <v>7</v>
      </c>
      <c r="G85" s="260">
        <v>2</v>
      </c>
    </row>
    <row r="86" spans="1:7" x14ac:dyDescent="0.25">
      <c r="A86" s="259">
        <v>384</v>
      </c>
      <c r="B86" s="259" t="s">
        <v>79</v>
      </c>
      <c r="C86" s="260">
        <v>18590</v>
      </c>
      <c r="D86" s="260">
        <v>2990</v>
      </c>
      <c r="E86" s="260">
        <v>2256</v>
      </c>
      <c r="F86" s="260">
        <v>1</v>
      </c>
      <c r="G86" s="260">
        <v>1</v>
      </c>
    </row>
    <row r="87" spans="1:7" x14ac:dyDescent="0.25">
      <c r="A87" s="259">
        <v>1774</v>
      </c>
      <c r="B87" s="259" t="s">
        <v>80</v>
      </c>
      <c r="C87" s="260">
        <v>21030</v>
      </c>
      <c r="D87" s="260">
        <v>8200</v>
      </c>
      <c r="E87" s="260">
        <v>443</v>
      </c>
      <c r="F87" s="260">
        <v>11</v>
      </c>
      <c r="G87" s="260">
        <v>3</v>
      </c>
    </row>
    <row r="88" spans="1:7" x14ac:dyDescent="0.25">
      <c r="A88" s="259">
        <v>221</v>
      </c>
      <c r="B88" s="259" t="s">
        <v>82</v>
      </c>
      <c r="C88" s="260">
        <v>11480</v>
      </c>
      <c r="D88" s="260">
        <v>5300</v>
      </c>
      <c r="E88" s="260">
        <v>841</v>
      </c>
      <c r="F88" s="260">
        <v>1</v>
      </c>
      <c r="G88" s="260">
        <v>1</v>
      </c>
    </row>
    <row r="89" spans="1:7" x14ac:dyDescent="0.25">
      <c r="A89" s="259">
        <v>222</v>
      </c>
      <c r="B89" s="259" t="s">
        <v>83</v>
      </c>
      <c r="C89" s="260">
        <v>61520</v>
      </c>
      <c r="D89" s="260">
        <v>63970</v>
      </c>
      <c r="E89" s="260">
        <v>1097</v>
      </c>
      <c r="F89" s="260">
        <v>7</v>
      </c>
      <c r="G89" s="260">
        <v>3</v>
      </c>
    </row>
    <row r="90" spans="1:7" x14ac:dyDescent="0.25">
      <c r="A90" s="259">
        <v>766</v>
      </c>
      <c r="B90" s="259" t="s">
        <v>84</v>
      </c>
      <c r="C90" s="260">
        <v>23130</v>
      </c>
      <c r="D90" s="260">
        <v>10050</v>
      </c>
      <c r="E90" s="260">
        <v>1138</v>
      </c>
      <c r="F90" s="260">
        <v>3</v>
      </c>
      <c r="G90" s="260">
        <v>2</v>
      </c>
    </row>
    <row r="91" spans="1:7" x14ac:dyDescent="0.25">
      <c r="A91" s="259">
        <v>58</v>
      </c>
      <c r="B91" s="259" t="s">
        <v>85</v>
      </c>
      <c r="C91" s="260">
        <v>23850</v>
      </c>
      <c r="D91" s="260">
        <v>14310</v>
      </c>
      <c r="E91" s="260">
        <v>536</v>
      </c>
      <c r="F91" s="260">
        <v>21</v>
      </c>
      <c r="G91" s="260">
        <v>2</v>
      </c>
    </row>
    <row r="92" spans="1:7" x14ac:dyDescent="0.25">
      <c r="A92" s="259">
        <v>505</v>
      </c>
      <c r="B92" s="259" t="s">
        <v>86</v>
      </c>
      <c r="C92" s="260">
        <v>138720</v>
      </c>
      <c r="D92" s="260">
        <v>168840</v>
      </c>
      <c r="E92" s="260">
        <v>2511</v>
      </c>
      <c r="F92" s="260">
        <v>3</v>
      </c>
      <c r="G92" s="260">
        <v>2</v>
      </c>
    </row>
    <row r="93" spans="1:7" x14ac:dyDescent="0.25">
      <c r="A93" s="259">
        <v>498</v>
      </c>
      <c r="B93" s="259" t="s">
        <v>87</v>
      </c>
      <c r="C93" s="260">
        <v>15250</v>
      </c>
      <c r="D93" s="260">
        <v>2230</v>
      </c>
      <c r="E93" s="260">
        <v>460</v>
      </c>
      <c r="F93" s="260">
        <v>10</v>
      </c>
      <c r="G93" s="260">
        <v>3</v>
      </c>
    </row>
    <row r="94" spans="1:7" x14ac:dyDescent="0.25">
      <c r="A94" s="259">
        <v>1719</v>
      </c>
      <c r="B94" s="259" t="s">
        <v>88</v>
      </c>
      <c r="C94" s="260">
        <v>18860</v>
      </c>
      <c r="D94" s="260">
        <v>2610</v>
      </c>
      <c r="E94" s="260">
        <v>726</v>
      </c>
      <c r="F94" s="260">
        <v>7</v>
      </c>
      <c r="G94" s="260">
        <v>5</v>
      </c>
    </row>
    <row r="95" spans="1:7" x14ac:dyDescent="0.25">
      <c r="A95" s="259">
        <v>303</v>
      </c>
      <c r="B95" s="259" t="s">
        <v>89</v>
      </c>
      <c r="C95" s="260">
        <v>38880</v>
      </c>
      <c r="D95" s="260">
        <v>24100</v>
      </c>
      <c r="E95" s="260">
        <v>760</v>
      </c>
      <c r="F95" s="260">
        <v>10</v>
      </c>
      <c r="G95" s="260">
        <v>3</v>
      </c>
    </row>
    <row r="96" spans="1:7" x14ac:dyDescent="0.25">
      <c r="A96" s="259">
        <v>225</v>
      </c>
      <c r="B96" s="259" t="s">
        <v>90</v>
      </c>
      <c r="C96" s="260">
        <v>16550</v>
      </c>
      <c r="D96" s="260">
        <v>5690</v>
      </c>
      <c r="E96" s="260">
        <v>743</v>
      </c>
      <c r="F96" s="260">
        <v>6</v>
      </c>
      <c r="G96" s="260">
        <v>3</v>
      </c>
    </row>
    <row r="97" spans="1:7" x14ac:dyDescent="0.25">
      <c r="A97" s="259">
        <v>226</v>
      </c>
      <c r="B97" s="259" t="s">
        <v>91</v>
      </c>
      <c r="C97" s="260">
        <v>25890</v>
      </c>
      <c r="D97" s="260">
        <v>17800</v>
      </c>
      <c r="E97" s="260">
        <v>1136</v>
      </c>
      <c r="F97" s="260">
        <v>5</v>
      </c>
      <c r="G97" s="260">
        <v>1</v>
      </c>
    </row>
    <row r="98" spans="1:7" x14ac:dyDescent="0.25">
      <c r="A98" s="259">
        <v>1711</v>
      </c>
      <c r="B98" s="259" t="s">
        <v>92</v>
      </c>
      <c r="C98" s="260">
        <v>29750</v>
      </c>
      <c r="D98" s="260">
        <v>16760</v>
      </c>
      <c r="E98" s="260">
        <v>684</v>
      </c>
      <c r="F98" s="260">
        <v>11</v>
      </c>
      <c r="G98" s="260">
        <v>5</v>
      </c>
    </row>
    <row r="99" spans="1:7" x14ac:dyDescent="0.25">
      <c r="A99" s="259">
        <v>385</v>
      </c>
      <c r="B99" s="259" t="s">
        <v>93</v>
      </c>
      <c r="C99" s="260">
        <v>26720</v>
      </c>
      <c r="D99" s="260">
        <v>10870</v>
      </c>
      <c r="E99" s="260">
        <v>1476</v>
      </c>
      <c r="F99" s="260">
        <v>1</v>
      </c>
      <c r="G99" s="260">
        <v>1</v>
      </c>
    </row>
    <row r="100" spans="1:7" x14ac:dyDescent="0.25">
      <c r="A100" s="259">
        <v>228</v>
      </c>
      <c r="B100" s="259" t="s">
        <v>94</v>
      </c>
      <c r="C100" s="260">
        <v>113560</v>
      </c>
      <c r="D100" s="260">
        <v>129650</v>
      </c>
      <c r="E100" s="260">
        <v>1425</v>
      </c>
      <c r="F100" s="260">
        <v>28</v>
      </c>
      <c r="G100" s="260">
        <v>5</v>
      </c>
    </row>
    <row r="101" spans="1:7" x14ac:dyDescent="0.25">
      <c r="A101" s="259">
        <v>317</v>
      </c>
      <c r="B101" s="259" t="s">
        <v>95</v>
      </c>
      <c r="C101" s="260">
        <v>6340</v>
      </c>
      <c r="D101" s="260">
        <v>780</v>
      </c>
      <c r="E101" s="260">
        <v>866</v>
      </c>
      <c r="F101" s="260">
        <v>3</v>
      </c>
      <c r="G101" s="260">
        <v>1</v>
      </c>
    </row>
    <row r="102" spans="1:7" x14ac:dyDescent="0.25">
      <c r="A102" s="259">
        <v>1651</v>
      </c>
      <c r="B102" s="259" t="s">
        <v>96</v>
      </c>
      <c r="C102" s="260">
        <v>14690</v>
      </c>
      <c r="D102" s="260">
        <v>2820</v>
      </c>
      <c r="E102" s="260">
        <v>358</v>
      </c>
      <c r="F102" s="260">
        <v>13</v>
      </c>
      <c r="G102" s="260">
        <v>4</v>
      </c>
    </row>
    <row r="103" spans="1:7" x14ac:dyDescent="0.25">
      <c r="A103" s="259">
        <v>770</v>
      </c>
      <c r="B103" s="259" t="s">
        <v>97</v>
      </c>
      <c r="C103" s="260">
        <v>14600</v>
      </c>
      <c r="D103" s="260">
        <v>4490</v>
      </c>
      <c r="E103" s="260">
        <v>542</v>
      </c>
      <c r="F103" s="260">
        <v>11</v>
      </c>
      <c r="G103" s="260">
        <v>4</v>
      </c>
    </row>
    <row r="104" spans="1:7" x14ac:dyDescent="0.25">
      <c r="A104" s="259">
        <v>1903</v>
      </c>
      <c r="B104" s="259" t="s">
        <v>532</v>
      </c>
      <c r="C104" s="260">
        <v>17030</v>
      </c>
      <c r="D104" s="260">
        <v>2450</v>
      </c>
      <c r="E104" s="260">
        <v>415</v>
      </c>
      <c r="F104" s="260">
        <v>19</v>
      </c>
      <c r="G104" s="260">
        <v>5</v>
      </c>
    </row>
    <row r="105" spans="1:7" x14ac:dyDescent="0.25">
      <c r="A105" s="259">
        <v>772</v>
      </c>
      <c r="B105" s="259" t="s">
        <v>98</v>
      </c>
      <c r="C105" s="260">
        <v>254470</v>
      </c>
      <c r="D105" s="260">
        <v>498750</v>
      </c>
      <c r="E105" s="260">
        <v>2388</v>
      </c>
      <c r="F105" s="260">
        <v>1</v>
      </c>
      <c r="G105" s="260">
        <v>1</v>
      </c>
    </row>
    <row r="106" spans="1:7" x14ac:dyDescent="0.25">
      <c r="A106" s="259">
        <v>230</v>
      </c>
      <c r="B106" s="259" t="s">
        <v>99</v>
      </c>
      <c r="C106" s="260">
        <v>21240</v>
      </c>
      <c r="D106" s="260">
        <v>8900</v>
      </c>
      <c r="E106" s="260">
        <v>649</v>
      </c>
      <c r="F106" s="260">
        <v>5</v>
      </c>
      <c r="G106" s="260">
        <v>3</v>
      </c>
    </row>
    <row r="107" spans="1:7" x14ac:dyDescent="0.25">
      <c r="A107" s="259">
        <v>114</v>
      </c>
      <c r="B107" s="259" t="s">
        <v>100</v>
      </c>
      <c r="C107" s="260">
        <v>113140</v>
      </c>
      <c r="D107" s="260">
        <v>120210</v>
      </c>
      <c r="E107" s="260">
        <v>818</v>
      </c>
      <c r="F107" s="260">
        <v>28</v>
      </c>
      <c r="G107" s="260">
        <v>11</v>
      </c>
    </row>
    <row r="108" spans="1:7" x14ac:dyDescent="0.25">
      <c r="A108" s="259">
        <v>388</v>
      </c>
      <c r="B108" s="259" t="s">
        <v>101</v>
      </c>
      <c r="C108" s="260">
        <v>18670</v>
      </c>
      <c r="D108" s="260">
        <v>10630</v>
      </c>
      <c r="E108" s="260">
        <v>1344</v>
      </c>
      <c r="F108" s="260">
        <v>1</v>
      </c>
      <c r="G108" s="260">
        <v>1</v>
      </c>
    </row>
    <row r="109" spans="1:7" x14ac:dyDescent="0.25">
      <c r="A109" s="259">
        <v>153</v>
      </c>
      <c r="B109" s="259" t="s">
        <v>102</v>
      </c>
      <c r="C109" s="260">
        <v>166850</v>
      </c>
      <c r="D109" s="260">
        <v>249110</v>
      </c>
      <c r="E109" s="260">
        <v>2079</v>
      </c>
      <c r="F109" s="260">
        <v>10</v>
      </c>
      <c r="G109" s="260">
        <v>2</v>
      </c>
    </row>
    <row r="110" spans="1:7" x14ac:dyDescent="0.25">
      <c r="A110" s="259">
        <v>232</v>
      </c>
      <c r="B110" s="259" t="s">
        <v>103</v>
      </c>
      <c r="C110" s="260">
        <v>29630</v>
      </c>
      <c r="D110" s="260">
        <v>13680</v>
      </c>
      <c r="E110" s="260">
        <v>693</v>
      </c>
      <c r="F110" s="260">
        <v>14</v>
      </c>
      <c r="G110" s="260">
        <v>4</v>
      </c>
    </row>
    <row r="111" spans="1:7" x14ac:dyDescent="0.25">
      <c r="A111" s="259">
        <v>233</v>
      </c>
      <c r="B111" s="259" t="s">
        <v>104</v>
      </c>
      <c r="C111" s="260">
        <v>26150</v>
      </c>
      <c r="D111" s="260">
        <v>16380</v>
      </c>
      <c r="E111" s="260">
        <v>819</v>
      </c>
      <c r="F111" s="260">
        <v>8</v>
      </c>
      <c r="G111" s="260">
        <v>1</v>
      </c>
    </row>
    <row r="112" spans="1:7" x14ac:dyDescent="0.25">
      <c r="A112" s="259">
        <v>777</v>
      </c>
      <c r="B112" s="259" t="s">
        <v>105</v>
      </c>
      <c r="C112" s="260">
        <v>45000</v>
      </c>
      <c r="D112" s="260">
        <v>36760</v>
      </c>
      <c r="E112" s="260">
        <v>1610</v>
      </c>
      <c r="F112" s="260">
        <v>3</v>
      </c>
      <c r="G112" s="260">
        <v>1</v>
      </c>
    </row>
    <row r="113" spans="1:7" x14ac:dyDescent="0.25">
      <c r="A113" s="259">
        <v>1722</v>
      </c>
      <c r="B113" s="259" t="s">
        <v>106</v>
      </c>
      <c r="C113" s="260">
        <v>6930</v>
      </c>
      <c r="D113" s="260">
        <v>770</v>
      </c>
      <c r="E113" s="260">
        <v>202</v>
      </c>
      <c r="F113" s="260">
        <v>8</v>
      </c>
      <c r="G113" s="260">
        <v>3</v>
      </c>
    </row>
    <row r="114" spans="1:7" x14ac:dyDescent="0.25">
      <c r="A114" s="259">
        <v>70</v>
      </c>
      <c r="B114" s="259" t="s">
        <v>107</v>
      </c>
      <c r="C114" s="260">
        <v>19940</v>
      </c>
      <c r="D114" s="260">
        <v>15010</v>
      </c>
      <c r="E114" s="260">
        <v>666</v>
      </c>
      <c r="F114" s="260">
        <v>11</v>
      </c>
      <c r="G114" s="260">
        <v>3</v>
      </c>
    </row>
    <row r="115" spans="1:7" x14ac:dyDescent="0.25">
      <c r="A115" s="259">
        <v>779</v>
      </c>
      <c r="B115" s="259" t="s">
        <v>109</v>
      </c>
      <c r="C115" s="260">
        <v>20230</v>
      </c>
      <c r="D115" s="260">
        <v>7480</v>
      </c>
      <c r="E115" s="260">
        <v>1064</v>
      </c>
      <c r="F115" s="260">
        <v>3</v>
      </c>
      <c r="G115" s="260">
        <v>2</v>
      </c>
    </row>
    <row r="116" spans="1:7" x14ac:dyDescent="0.25">
      <c r="A116" s="259">
        <v>236</v>
      </c>
      <c r="B116" s="259" t="s">
        <v>110</v>
      </c>
      <c r="C116" s="260">
        <v>25330</v>
      </c>
      <c r="D116" s="260">
        <v>8810</v>
      </c>
      <c r="E116" s="260">
        <v>578</v>
      </c>
      <c r="F116" s="260">
        <v>8</v>
      </c>
      <c r="G116" s="260">
        <v>3</v>
      </c>
    </row>
    <row r="117" spans="1:7" x14ac:dyDescent="0.25">
      <c r="A117" s="259">
        <v>1771</v>
      </c>
      <c r="B117" s="259" t="s">
        <v>111</v>
      </c>
      <c r="C117" s="260">
        <v>35870</v>
      </c>
      <c r="D117" s="260">
        <v>19910</v>
      </c>
      <c r="E117" s="260">
        <v>1333</v>
      </c>
      <c r="F117" s="260">
        <v>2</v>
      </c>
      <c r="G117" s="260">
        <v>2</v>
      </c>
    </row>
    <row r="118" spans="1:7" x14ac:dyDescent="0.25">
      <c r="A118" s="259">
        <v>1652</v>
      </c>
      <c r="B118" s="259" t="s">
        <v>112</v>
      </c>
      <c r="C118" s="260">
        <v>24870</v>
      </c>
      <c r="D118" s="260">
        <v>10810</v>
      </c>
      <c r="E118" s="260">
        <v>735</v>
      </c>
      <c r="F118" s="260">
        <v>8</v>
      </c>
      <c r="G118" s="260">
        <v>4</v>
      </c>
    </row>
    <row r="119" spans="1:7" x14ac:dyDescent="0.25">
      <c r="A119" s="259">
        <v>907</v>
      </c>
      <c r="B119" s="259" t="s">
        <v>113</v>
      </c>
      <c r="C119" s="260">
        <v>16040</v>
      </c>
      <c r="D119" s="260">
        <v>6320</v>
      </c>
      <c r="E119" s="260">
        <v>613</v>
      </c>
      <c r="F119" s="260">
        <v>5</v>
      </c>
      <c r="G119" s="260">
        <v>3</v>
      </c>
    </row>
    <row r="120" spans="1:7" x14ac:dyDescent="0.25">
      <c r="A120" s="259">
        <v>689</v>
      </c>
      <c r="B120" s="259" t="s">
        <v>114</v>
      </c>
      <c r="C120" s="260">
        <v>10130</v>
      </c>
      <c r="D120" s="260">
        <v>520</v>
      </c>
      <c r="E120" s="260">
        <v>280</v>
      </c>
      <c r="F120" s="260">
        <v>9</v>
      </c>
      <c r="G120" s="260">
        <v>4</v>
      </c>
    </row>
    <row r="121" spans="1:7" x14ac:dyDescent="0.25">
      <c r="A121" s="259">
        <v>784</v>
      </c>
      <c r="B121" s="259" t="s">
        <v>115</v>
      </c>
      <c r="C121" s="260">
        <v>21520</v>
      </c>
      <c r="D121" s="260">
        <v>6570</v>
      </c>
      <c r="E121" s="260">
        <v>1009</v>
      </c>
      <c r="F121" s="260">
        <v>6</v>
      </c>
      <c r="G121" s="260">
        <v>2</v>
      </c>
    </row>
    <row r="122" spans="1:7" x14ac:dyDescent="0.25">
      <c r="A122" s="259">
        <v>1924</v>
      </c>
      <c r="B122" s="259" t="s">
        <v>610</v>
      </c>
      <c r="C122" s="260">
        <v>44110</v>
      </c>
      <c r="D122" s="260">
        <v>5650</v>
      </c>
      <c r="E122" s="260">
        <v>590</v>
      </c>
      <c r="F122" s="260">
        <v>21</v>
      </c>
      <c r="G122" s="260">
        <v>13</v>
      </c>
    </row>
    <row r="123" spans="1:7" x14ac:dyDescent="0.25">
      <c r="A123" s="259">
        <v>664</v>
      </c>
      <c r="B123" s="259" t="s">
        <v>117</v>
      </c>
      <c r="C123" s="260">
        <v>41750</v>
      </c>
      <c r="D123" s="260">
        <v>49080</v>
      </c>
      <c r="E123" s="260">
        <v>1275</v>
      </c>
      <c r="F123" s="260">
        <v>6</v>
      </c>
      <c r="G123" s="260">
        <v>3</v>
      </c>
    </row>
    <row r="124" spans="1:7" x14ac:dyDescent="0.25">
      <c r="A124" s="259">
        <v>785</v>
      </c>
      <c r="B124" s="259" t="s">
        <v>118</v>
      </c>
      <c r="C124" s="260">
        <v>18680</v>
      </c>
      <c r="D124" s="260">
        <v>5730</v>
      </c>
      <c r="E124" s="260">
        <v>1165</v>
      </c>
      <c r="F124" s="260">
        <v>3</v>
      </c>
      <c r="G124" s="260">
        <v>2</v>
      </c>
    </row>
    <row r="125" spans="1:7" x14ac:dyDescent="0.25">
      <c r="A125" s="259">
        <v>512</v>
      </c>
      <c r="B125" s="259" t="s">
        <v>119</v>
      </c>
      <c r="C125" s="260">
        <v>43800</v>
      </c>
      <c r="D125" s="260">
        <v>27190</v>
      </c>
      <c r="E125" s="260">
        <v>1705</v>
      </c>
      <c r="F125" s="260">
        <v>1</v>
      </c>
      <c r="G125" s="260">
        <v>1</v>
      </c>
    </row>
    <row r="126" spans="1:7" x14ac:dyDescent="0.25">
      <c r="A126" s="259">
        <v>513</v>
      </c>
      <c r="B126" s="259" t="s">
        <v>120</v>
      </c>
      <c r="C126" s="260">
        <v>81050</v>
      </c>
      <c r="D126" s="260">
        <v>66570</v>
      </c>
      <c r="E126" s="260">
        <v>2377</v>
      </c>
      <c r="F126" s="260">
        <v>1</v>
      </c>
      <c r="G126" s="260">
        <v>1</v>
      </c>
    </row>
    <row r="127" spans="1:7" x14ac:dyDescent="0.25">
      <c r="A127" s="259">
        <v>365</v>
      </c>
      <c r="B127" s="259" t="s">
        <v>122</v>
      </c>
      <c r="C127" s="260">
        <v>3740</v>
      </c>
      <c r="D127" s="260">
        <v>160</v>
      </c>
      <c r="E127" s="260">
        <v>420</v>
      </c>
      <c r="F127" s="260">
        <v>3</v>
      </c>
      <c r="G127" s="260">
        <v>2</v>
      </c>
    </row>
    <row r="128" spans="1:7" x14ac:dyDescent="0.25">
      <c r="A128" s="259">
        <v>786</v>
      </c>
      <c r="B128" s="259" t="s">
        <v>123</v>
      </c>
      <c r="C128" s="260">
        <v>11410</v>
      </c>
      <c r="D128" s="260">
        <v>3260</v>
      </c>
      <c r="E128" s="260">
        <v>603</v>
      </c>
      <c r="F128" s="260">
        <v>3</v>
      </c>
      <c r="G128" s="260">
        <v>1</v>
      </c>
    </row>
    <row r="129" spans="1:7" x14ac:dyDescent="0.25">
      <c r="A129" s="259">
        <v>241</v>
      </c>
      <c r="B129" s="259" t="s">
        <v>124</v>
      </c>
      <c r="C129" s="260">
        <v>16850</v>
      </c>
      <c r="D129" s="260">
        <v>6720</v>
      </c>
      <c r="E129" s="260">
        <v>715</v>
      </c>
      <c r="F129" s="260">
        <v>7</v>
      </c>
      <c r="G129" s="260">
        <v>2</v>
      </c>
    </row>
    <row r="130" spans="1:7" x14ac:dyDescent="0.25">
      <c r="A130" s="259">
        <v>14</v>
      </c>
      <c r="B130" s="259" t="s">
        <v>125</v>
      </c>
      <c r="C130" s="260">
        <v>224900</v>
      </c>
      <c r="D130" s="260">
        <v>485620</v>
      </c>
      <c r="E130" s="260">
        <v>3236</v>
      </c>
      <c r="F130" s="260">
        <v>4</v>
      </c>
      <c r="G130" s="260">
        <v>1</v>
      </c>
    </row>
    <row r="131" spans="1:7" x14ac:dyDescent="0.25">
      <c r="A131" s="259">
        <v>15</v>
      </c>
      <c r="B131" s="259" t="s">
        <v>126</v>
      </c>
      <c r="C131" s="260">
        <v>9820</v>
      </c>
      <c r="D131" s="260">
        <v>1160</v>
      </c>
      <c r="E131" s="260">
        <v>216</v>
      </c>
      <c r="F131" s="260">
        <v>9</v>
      </c>
      <c r="G131" s="260">
        <v>2</v>
      </c>
    </row>
    <row r="132" spans="1:7" x14ac:dyDescent="0.25">
      <c r="A132" s="259">
        <v>1729</v>
      </c>
      <c r="B132" s="259" t="s">
        <v>127</v>
      </c>
      <c r="C132" s="260">
        <v>9380</v>
      </c>
      <c r="D132" s="260">
        <v>820</v>
      </c>
      <c r="E132" s="260">
        <v>265</v>
      </c>
      <c r="F132" s="260">
        <v>20</v>
      </c>
      <c r="G132" s="260">
        <v>4</v>
      </c>
    </row>
    <row r="133" spans="1:7" x14ac:dyDescent="0.25">
      <c r="A133" s="259">
        <v>158</v>
      </c>
      <c r="B133" s="259" t="s">
        <v>128</v>
      </c>
      <c r="C133" s="260">
        <v>23740</v>
      </c>
      <c r="D133" s="260">
        <v>18370</v>
      </c>
      <c r="E133" s="260">
        <v>967</v>
      </c>
      <c r="F133" s="260">
        <v>6</v>
      </c>
      <c r="G133" s="260">
        <v>1</v>
      </c>
    </row>
    <row r="134" spans="1:7" x14ac:dyDescent="0.25">
      <c r="A134" s="259">
        <v>788</v>
      </c>
      <c r="B134" s="259" t="s">
        <v>129</v>
      </c>
      <c r="C134" s="260">
        <v>8250</v>
      </c>
      <c r="D134" s="260">
        <v>710</v>
      </c>
      <c r="E134" s="260">
        <v>323</v>
      </c>
      <c r="F134" s="260">
        <v>6</v>
      </c>
      <c r="G134" s="260">
        <v>3</v>
      </c>
    </row>
    <row r="135" spans="1:7" x14ac:dyDescent="0.25">
      <c r="A135" s="259">
        <v>392</v>
      </c>
      <c r="B135" s="259" t="s">
        <v>130</v>
      </c>
      <c r="C135" s="260">
        <v>174160</v>
      </c>
      <c r="D135" s="260">
        <v>197740</v>
      </c>
      <c r="E135" s="260">
        <v>3366</v>
      </c>
      <c r="F135" s="260">
        <v>2</v>
      </c>
      <c r="G135" s="260">
        <v>1</v>
      </c>
    </row>
    <row r="136" spans="1:7" x14ac:dyDescent="0.25">
      <c r="A136" s="259">
        <v>393</v>
      </c>
      <c r="B136" s="259" t="s">
        <v>615</v>
      </c>
      <c r="C136" s="260">
        <v>2330</v>
      </c>
      <c r="D136" s="260">
        <v>50</v>
      </c>
      <c r="E136" s="260">
        <v>619</v>
      </c>
      <c r="F136" s="260">
        <v>5</v>
      </c>
      <c r="G136" s="260">
        <v>2</v>
      </c>
    </row>
    <row r="137" spans="1:7" x14ac:dyDescent="0.25">
      <c r="A137" s="259">
        <v>394</v>
      </c>
      <c r="B137" s="259" t="s">
        <v>132</v>
      </c>
      <c r="C137" s="260">
        <v>132470</v>
      </c>
      <c r="D137" s="260">
        <v>77530</v>
      </c>
      <c r="E137" s="260">
        <v>1527</v>
      </c>
      <c r="F137" s="260">
        <v>28</v>
      </c>
      <c r="G137" s="260">
        <v>8</v>
      </c>
    </row>
    <row r="138" spans="1:7" x14ac:dyDescent="0.25">
      <c r="A138" s="259">
        <v>1655</v>
      </c>
      <c r="B138" s="259" t="s">
        <v>133</v>
      </c>
      <c r="C138" s="260">
        <v>25070</v>
      </c>
      <c r="D138" s="260">
        <v>4820</v>
      </c>
      <c r="E138" s="260">
        <v>735</v>
      </c>
      <c r="F138" s="260">
        <v>9</v>
      </c>
      <c r="G138" s="260">
        <v>5</v>
      </c>
    </row>
    <row r="139" spans="1:7" x14ac:dyDescent="0.25">
      <c r="A139" s="259">
        <v>160</v>
      </c>
      <c r="B139" s="259" t="s">
        <v>134</v>
      </c>
      <c r="C139" s="260">
        <v>58000</v>
      </c>
      <c r="D139" s="260">
        <v>39930</v>
      </c>
      <c r="E139" s="260">
        <v>521</v>
      </c>
      <c r="F139" s="260">
        <v>24</v>
      </c>
      <c r="G139" s="260">
        <v>9</v>
      </c>
    </row>
    <row r="140" spans="1:7" x14ac:dyDescent="0.25">
      <c r="A140" s="259">
        <v>243</v>
      </c>
      <c r="B140" s="259" t="s">
        <v>135</v>
      </c>
      <c r="C140" s="260">
        <v>48530</v>
      </c>
      <c r="D140" s="260">
        <v>45630</v>
      </c>
      <c r="E140" s="260">
        <v>1481</v>
      </c>
      <c r="F140" s="260">
        <v>2</v>
      </c>
      <c r="G140" s="260">
        <v>1</v>
      </c>
    </row>
    <row r="141" spans="1:7" x14ac:dyDescent="0.25">
      <c r="A141" s="259">
        <v>523</v>
      </c>
      <c r="B141" s="259" t="s">
        <v>136</v>
      </c>
      <c r="C141" s="260">
        <v>17910</v>
      </c>
      <c r="D141" s="260">
        <v>5260</v>
      </c>
      <c r="E141" s="260">
        <v>940</v>
      </c>
      <c r="F141" s="260">
        <v>3</v>
      </c>
      <c r="G141" s="260">
        <v>1</v>
      </c>
    </row>
    <row r="142" spans="1:7" x14ac:dyDescent="0.25">
      <c r="A142" s="259">
        <v>17</v>
      </c>
      <c r="B142" s="259" t="s">
        <v>137</v>
      </c>
      <c r="C142" s="260">
        <v>15910</v>
      </c>
      <c r="D142" s="260">
        <v>6020</v>
      </c>
      <c r="E142" s="260">
        <v>867</v>
      </c>
      <c r="F142" s="260">
        <v>6</v>
      </c>
      <c r="G142" s="260">
        <v>2</v>
      </c>
    </row>
    <row r="143" spans="1:7" x14ac:dyDescent="0.25">
      <c r="A143" s="259">
        <v>72</v>
      </c>
      <c r="B143" s="259" t="s">
        <v>139</v>
      </c>
      <c r="C143" s="260">
        <v>17340</v>
      </c>
      <c r="D143" s="260">
        <v>17160</v>
      </c>
      <c r="E143" s="260">
        <v>1016</v>
      </c>
      <c r="F143" s="260">
        <v>2</v>
      </c>
      <c r="G143" s="260">
        <v>1</v>
      </c>
    </row>
    <row r="144" spans="1:7" x14ac:dyDescent="0.25">
      <c r="A144" s="259">
        <v>244</v>
      </c>
      <c r="B144" s="259" t="s">
        <v>140</v>
      </c>
      <c r="C144" s="260">
        <v>9690</v>
      </c>
      <c r="D144" s="260">
        <v>3030</v>
      </c>
      <c r="E144" s="260">
        <v>829</v>
      </c>
      <c r="F144" s="260">
        <v>2</v>
      </c>
      <c r="G144" s="260">
        <v>1</v>
      </c>
    </row>
    <row r="145" spans="1:7" x14ac:dyDescent="0.25">
      <c r="A145" s="259">
        <v>396</v>
      </c>
      <c r="B145" s="259" t="s">
        <v>141</v>
      </c>
      <c r="C145" s="260">
        <v>40840</v>
      </c>
      <c r="D145" s="260">
        <v>23790</v>
      </c>
      <c r="E145" s="260">
        <v>2230</v>
      </c>
      <c r="F145" s="260">
        <v>3</v>
      </c>
      <c r="G145" s="260">
        <v>1</v>
      </c>
    </row>
    <row r="146" spans="1:7" x14ac:dyDescent="0.25">
      <c r="A146" s="259">
        <v>397</v>
      </c>
      <c r="B146" s="259" t="s">
        <v>142</v>
      </c>
      <c r="C146" s="260">
        <v>21900</v>
      </c>
      <c r="D146" s="260">
        <v>6000</v>
      </c>
      <c r="E146" s="260">
        <v>1649</v>
      </c>
      <c r="F146" s="260">
        <v>1</v>
      </c>
      <c r="G146" s="260">
        <v>1</v>
      </c>
    </row>
    <row r="147" spans="1:7" x14ac:dyDescent="0.25">
      <c r="A147" s="259">
        <v>246</v>
      </c>
      <c r="B147" s="259" t="s">
        <v>143</v>
      </c>
      <c r="C147" s="260">
        <v>16340</v>
      </c>
      <c r="D147" s="260">
        <v>5730</v>
      </c>
      <c r="E147" s="260">
        <v>575</v>
      </c>
      <c r="F147" s="260">
        <v>8</v>
      </c>
      <c r="G147" s="260">
        <v>2</v>
      </c>
    </row>
    <row r="148" spans="1:7" x14ac:dyDescent="0.25">
      <c r="A148" s="259">
        <v>74</v>
      </c>
      <c r="B148" s="259" t="s">
        <v>144</v>
      </c>
      <c r="C148" s="260">
        <v>52420</v>
      </c>
      <c r="D148" s="260">
        <v>53960</v>
      </c>
      <c r="E148" s="260">
        <v>1027</v>
      </c>
      <c r="F148" s="260">
        <v>24</v>
      </c>
      <c r="G148" s="260">
        <v>5</v>
      </c>
    </row>
    <row r="149" spans="1:7" x14ac:dyDescent="0.25">
      <c r="A149" s="259">
        <v>398</v>
      </c>
      <c r="B149" s="259" t="s">
        <v>145</v>
      </c>
      <c r="C149" s="260">
        <v>60290</v>
      </c>
      <c r="D149" s="260">
        <v>51810</v>
      </c>
      <c r="E149" s="260">
        <v>1660</v>
      </c>
      <c r="F149" s="260">
        <v>5</v>
      </c>
      <c r="G149" s="260">
        <v>2</v>
      </c>
    </row>
    <row r="150" spans="1:7" x14ac:dyDescent="0.25">
      <c r="A150" s="259">
        <v>917</v>
      </c>
      <c r="B150" s="259" t="s">
        <v>146</v>
      </c>
      <c r="C150" s="260">
        <v>106340</v>
      </c>
      <c r="D150" s="260">
        <v>154090</v>
      </c>
      <c r="E150" s="260">
        <v>1783</v>
      </c>
      <c r="F150" s="260">
        <v>3</v>
      </c>
      <c r="G150" s="260">
        <v>1</v>
      </c>
    </row>
    <row r="151" spans="1:7" x14ac:dyDescent="0.25">
      <c r="A151" s="259">
        <v>1658</v>
      </c>
      <c r="B151" s="259" t="s">
        <v>147</v>
      </c>
      <c r="C151" s="260">
        <v>11290</v>
      </c>
      <c r="D151" s="260">
        <v>2330</v>
      </c>
      <c r="E151" s="260">
        <v>560</v>
      </c>
      <c r="F151" s="260">
        <v>6</v>
      </c>
      <c r="G151" s="260">
        <v>2</v>
      </c>
    </row>
    <row r="152" spans="1:7" x14ac:dyDescent="0.25">
      <c r="A152" s="259">
        <v>399</v>
      </c>
      <c r="B152" s="259" t="s">
        <v>148</v>
      </c>
      <c r="C152" s="260">
        <v>21800</v>
      </c>
      <c r="D152" s="260">
        <v>8390</v>
      </c>
      <c r="E152" s="260">
        <v>1240</v>
      </c>
      <c r="F152" s="260">
        <v>3</v>
      </c>
      <c r="G152" s="260">
        <v>1</v>
      </c>
    </row>
    <row r="153" spans="1:7" x14ac:dyDescent="0.25">
      <c r="A153" s="259">
        <v>163</v>
      </c>
      <c r="B153" s="259" t="s">
        <v>149</v>
      </c>
      <c r="C153" s="260">
        <v>36670</v>
      </c>
      <c r="D153" s="260">
        <v>36130</v>
      </c>
      <c r="E153" s="260">
        <v>794</v>
      </c>
      <c r="F153" s="260">
        <v>8</v>
      </c>
      <c r="G153" s="260">
        <v>1</v>
      </c>
    </row>
    <row r="154" spans="1:7" x14ac:dyDescent="0.25">
      <c r="A154" s="259">
        <v>530</v>
      </c>
      <c r="B154" s="259" t="s">
        <v>150</v>
      </c>
      <c r="C154" s="260">
        <v>42460</v>
      </c>
      <c r="D154" s="260">
        <v>27580</v>
      </c>
      <c r="E154" s="260">
        <v>1564</v>
      </c>
      <c r="F154" s="260">
        <v>2</v>
      </c>
      <c r="G154" s="260">
        <v>2</v>
      </c>
    </row>
    <row r="155" spans="1:7" x14ac:dyDescent="0.25">
      <c r="A155" s="259">
        <v>794</v>
      </c>
      <c r="B155" s="259" t="s">
        <v>151</v>
      </c>
      <c r="C155" s="260">
        <v>102620</v>
      </c>
      <c r="D155" s="260">
        <v>142090</v>
      </c>
      <c r="E155" s="260">
        <v>1679</v>
      </c>
      <c r="F155" s="260">
        <v>1</v>
      </c>
      <c r="G155" s="260">
        <v>1</v>
      </c>
    </row>
    <row r="156" spans="1:7" x14ac:dyDescent="0.25">
      <c r="A156" s="259">
        <v>531</v>
      </c>
      <c r="B156" s="259" t="s">
        <v>152</v>
      </c>
      <c r="C156" s="260">
        <v>26840</v>
      </c>
      <c r="D156" s="260">
        <v>10170</v>
      </c>
      <c r="E156" s="260">
        <v>1685</v>
      </c>
      <c r="F156" s="260">
        <v>1</v>
      </c>
      <c r="G156" s="260">
        <v>1</v>
      </c>
    </row>
    <row r="157" spans="1:7" x14ac:dyDescent="0.25">
      <c r="A157" s="259">
        <v>164</v>
      </c>
      <c r="B157" s="259" t="s">
        <v>637</v>
      </c>
      <c r="C157" s="260">
        <v>88730</v>
      </c>
      <c r="D157" s="260">
        <v>115230</v>
      </c>
      <c r="E157" s="260">
        <v>1773</v>
      </c>
      <c r="F157" s="260">
        <v>3</v>
      </c>
      <c r="G157" s="260">
        <v>1</v>
      </c>
    </row>
    <row r="158" spans="1:7" x14ac:dyDescent="0.25">
      <c r="A158" s="259">
        <v>63</v>
      </c>
      <c r="B158" s="259" t="s">
        <v>535</v>
      </c>
      <c r="C158" s="260">
        <v>8980</v>
      </c>
      <c r="D158" s="260">
        <v>2150</v>
      </c>
      <c r="E158" s="260">
        <v>270</v>
      </c>
      <c r="F158" s="260">
        <v>9</v>
      </c>
      <c r="G158" s="260">
        <v>3</v>
      </c>
    </row>
    <row r="159" spans="1:7" x14ac:dyDescent="0.25">
      <c r="A159" s="259">
        <v>252</v>
      </c>
      <c r="B159" s="259" t="s">
        <v>154</v>
      </c>
      <c r="C159" s="260">
        <v>13570</v>
      </c>
      <c r="D159" s="260">
        <v>3830</v>
      </c>
      <c r="E159" s="260">
        <v>751</v>
      </c>
      <c r="F159" s="260">
        <v>5</v>
      </c>
      <c r="G159" s="260">
        <v>2</v>
      </c>
    </row>
    <row r="160" spans="1:7" x14ac:dyDescent="0.25">
      <c r="A160" s="259">
        <v>797</v>
      </c>
      <c r="B160" s="259" t="s">
        <v>155</v>
      </c>
      <c r="C160" s="260">
        <v>40590</v>
      </c>
      <c r="D160" s="260">
        <v>16120</v>
      </c>
      <c r="E160" s="260">
        <v>1038</v>
      </c>
      <c r="F160" s="260">
        <v>5</v>
      </c>
      <c r="G160" s="260">
        <v>3</v>
      </c>
    </row>
    <row r="161" spans="1:7" x14ac:dyDescent="0.25">
      <c r="A161" s="259">
        <v>534</v>
      </c>
      <c r="B161" s="259" t="s">
        <v>156</v>
      </c>
      <c r="C161" s="260">
        <v>19150</v>
      </c>
      <c r="D161" s="260">
        <v>4860</v>
      </c>
      <c r="E161" s="260">
        <v>1500</v>
      </c>
      <c r="F161" s="260">
        <v>2</v>
      </c>
      <c r="G161" s="260">
        <v>1</v>
      </c>
    </row>
    <row r="162" spans="1:7" x14ac:dyDescent="0.25">
      <c r="A162" s="259">
        <v>798</v>
      </c>
      <c r="B162" s="259" t="s">
        <v>157</v>
      </c>
      <c r="C162" s="260">
        <v>11720</v>
      </c>
      <c r="D162" s="260">
        <v>1800</v>
      </c>
      <c r="E162" s="260">
        <v>547</v>
      </c>
      <c r="F162" s="260">
        <v>8</v>
      </c>
      <c r="G162" s="260">
        <v>2</v>
      </c>
    </row>
    <row r="163" spans="1:7" x14ac:dyDescent="0.25">
      <c r="A163" s="259">
        <v>402</v>
      </c>
      <c r="B163" s="259" t="s">
        <v>158</v>
      </c>
      <c r="C163" s="260">
        <v>94460</v>
      </c>
      <c r="D163" s="260">
        <v>89660</v>
      </c>
      <c r="E163" s="260">
        <v>2494</v>
      </c>
      <c r="F163" s="260">
        <v>5</v>
      </c>
      <c r="G163" s="260">
        <v>2</v>
      </c>
    </row>
    <row r="164" spans="1:7" x14ac:dyDescent="0.25">
      <c r="A164" s="259">
        <v>1735</v>
      </c>
      <c r="B164" s="259" t="s">
        <v>159</v>
      </c>
      <c r="C164" s="260">
        <v>30500</v>
      </c>
      <c r="D164" s="260">
        <v>13780</v>
      </c>
      <c r="E164" s="260">
        <v>604</v>
      </c>
      <c r="F164" s="260">
        <v>9</v>
      </c>
      <c r="G164" s="260">
        <v>5</v>
      </c>
    </row>
    <row r="165" spans="1:7" x14ac:dyDescent="0.25">
      <c r="A165" s="259">
        <v>1911</v>
      </c>
      <c r="B165" s="259" t="s">
        <v>534</v>
      </c>
      <c r="C165" s="260">
        <v>42130</v>
      </c>
      <c r="D165" s="260">
        <v>7990</v>
      </c>
      <c r="E165" s="260">
        <v>417</v>
      </c>
      <c r="F165" s="260">
        <v>28</v>
      </c>
      <c r="G165" s="260">
        <v>10</v>
      </c>
    </row>
    <row r="166" spans="1:7" x14ac:dyDescent="0.25">
      <c r="A166" s="259">
        <v>118</v>
      </c>
      <c r="B166" s="259" t="s">
        <v>160</v>
      </c>
      <c r="C166" s="260">
        <v>59590</v>
      </c>
      <c r="D166" s="260">
        <v>68560</v>
      </c>
      <c r="E166" s="260">
        <v>1105</v>
      </c>
      <c r="F166" s="260">
        <v>14</v>
      </c>
      <c r="G166" s="260">
        <v>3</v>
      </c>
    </row>
    <row r="167" spans="1:7" x14ac:dyDescent="0.25">
      <c r="A167" s="259">
        <v>18</v>
      </c>
      <c r="B167" s="259" t="s">
        <v>161</v>
      </c>
      <c r="C167" s="260">
        <v>38160</v>
      </c>
      <c r="D167" s="260">
        <v>39470</v>
      </c>
      <c r="E167" s="260">
        <v>1245</v>
      </c>
      <c r="F167" s="260">
        <v>5</v>
      </c>
      <c r="G167" s="260">
        <v>1</v>
      </c>
    </row>
    <row r="168" spans="1:7" x14ac:dyDescent="0.25">
      <c r="A168" s="259">
        <v>405</v>
      </c>
      <c r="B168" s="259" t="s">
        <v>162</v>
      </c>
      <c r="C168" s="260">
        <v>83480</v>
      </c>
      <c r="D168" s="260">
        <v>86960</v>
      </c>
      <c r="E168" s="260">
        <v>1628</v>
      </c>
      <c r="F168" s="260">
        <v>1</v>
      </c>
      <c r="G168" s="260">
        <v>1</v>
      </c>
    </row>
    <row r="169" spans="1:7" x14ac:dyDescent="0.25">
      <c r="A169" s="259">
        <v>1507</v>
      </c>
      <c r="B169" s="259" t="s">
        <v>163</v>
      </c>
      <c r="C169" s="260">
        <v>38100</v>
      </c>
      <c r="D169" s="260">
        <v>16960</v>
      </c>
      <c r="E169" s="260">
        <v>515</v>
      </c>
      <c r="F169" s="260">
        <v>16</v>
      </c>
      <c r="G169" s="260">
        <v>9</v>
      </c>
    </row>
    <row r="170" spans="1:7" x14ac:dyDescent="0.25">
      <c r="A170" s="259">
        <v>321</v>
      </c>
      <c r="B170" s="259" t="s">
        <v>164</v>
      </c>
      <c r="C170" s="260">
        <v>48540</v>
      </c>
      <c r="D170" s="260">
        <v>31850</v>
      </c>
      <c r="E170" s="260">
        <v>1412</v>
      </c>
      <c r="F170" s="260">
        <v>10</v>
      </c>
      <c r="G170" s="260">
        <v>1</v>
      </c>
    </row>
    <row r="171" spans="1:7" x14ac:dyDescent="0.25">
      <c r="A171" s="259">
        <v>406</v>
      </c>
      <c r="B171" s="259" t="s">
        <v>165</v>
      </c>
      <c r="C171" s="260">
        <v>42810</v>
      </c>
      <c r="D171" s="260">
        <v>26860</v>
      </c>
      <c r="E171" s="260">
        <v>1882</v>
      </c>
      <c r="F171" s="260">
        <v>5</v>
      </c>
      <c r="G171" s="260">
        <v>1</v>
      </c>
    </row>
    <row r="172" spans="1:7" x14ac:dyDescent="0.25">
      <c r="A172" s="259">
        <v>677</v>
      </c>
      <c r="B172" s="259" t="s">
        <v>166</v>
      </c>
      <c r="C172" s="260">
        <v>26980</v>
      </c>
      <c r="D172" s="260">
        <v>21040</v>
      </c>
      <c r="E172" s="260">
        <v>474</v>
      </c>
      <c r="F172" s="260">
        <v>18</v>
      </c>
      <c r="G172" s="260">
        <v>4</v>
      </c>
    </row>
    <row r="173" spans="1:7" x14ac:dyDescent="0.25">
      <c r="A173" s="259">
        <v>353</v>
      </c>
      <c r="B173" s="259" t="s">
        <v>167</v>
      </c>
      <c r="C173" s="260">
        <v>33520</v>
      </c>
      <c r="D173" s="260">
        <v>15610</v>
      </c>
      <c r="E173" s="260">
        <v>1762</v>
      </c>
      <c r="F173" s="260">
        <v>2</v>
      </c>
      <c r="G173" s="260">
        <v>1</v>
      </c>
    </row>
    <row r="174" spans="1:7" x14ac:dyDescent="0.25">
      <c r="A174" s="259">
        <v>1884</v>
      </c>
      <c r="B174" s="259" t="s">
        <v>405</v>
      </c>
      <c r="C174" s="260">
        <v>18750</v>
      </c>
      <c r="D174" s="260">
        <v>2760</v>
      </c>
      <c r="E174" s="260">
        <v>539</v>
      </c>
      <c r="F174" s="260">
        <v>16</v>
      </c>
      <c r="G174" s="260">
        <v>6</v>
      </c>
    </row>
    <row r="175" spans="1:7" x14ac:dyDescent="0.25">
      <c r="A175" s="259">
        <v>166</v>
      </c>
      <c r="B175" s="259" t="s">
        <v>168</v>
      </c>
      <c r="C175" s="260">
        <v>53090</v>
      </c>
      <c r="D175" s="260">
        <v>60580</v>
      </c>
      <c r="E175" s="260">
        <v>1391</v>
      </c>
      <c r="F175" s="260">
        <v>9</v>
      </c>
      <c r="G175" s="260">
        <v>1</v>
      </c>
    </row>
    <row r="176" spans="1:7" x14ac:dyDescent="0.25">
      <c r="A176" s="259">
        <v>678</v>
      </c>
      <c r="B176" s="259" t="s">
        <v>169</v>
      </c>
      <c r="C176" s="260">
        <v>12190</v>
      </c>
      <c r="D176" s="260">
        <v>5880</v>
      </c>
      <c r="E176" s="260">
        <v>613</v>
      </c>
      <c r="F176" s="260">
        <v>3</v>
      </c>
      <c r="G176" s="260">
        <v>2</v>
      </c>
    </row>
    <row r="177" spans="1:7" x14ac:dyDescent="0.25">
      <c r="A177" s="259">
        <v>537</v>
      </c>
      <c r="B177" s="259" t="s">
        <v>170</v>
      </c>
      <c r="C177" s="260">
        <v>64410</v>
      </c>
      <c r="D177" s="260">
        <v>48890</v>
      </c>
      <c r="E177" s="260">
        <v>2037</v>
      </c>
      <c r="F177" s="260">
        <v>3</v>
      </c>
      <c r="G177" s="260">
        <v>1</v>
      </c>
    </row>
    <row r="178" spans="1:7" x14ac:dyDescent="0.25">
      <c r="A178" s="259">
        <v>928</v>
      </c>
      <c r="B178" s="259" t="s">
        <v>171</v>
      </c>
      <c r="C178" s="260">
        <v>49910</v>
      </c>
      <c r="D178" s="260">
        <v>53940</v>
      </c>
      <c r="E178" s="260">
        <v>1340</v>
      </c>
      <c r="F178" s="260">
        <v>2</v>
      </c>
      <c r="G178" s="260">
        <v>1</v>
      </c>
    </row>
    <row r="179" spans="1:7" x14ac:dyDescent="0.25">
      <c r="A179" s="259">
        <v>1598</v>
      </c>
      <c r="B179" s="259" t="s">
        <v>172</v>
      </c>
      <c r="C179" s="260">
        <v>15380</v>
      </c>
      <c r="D179" s="260">
        <v>1240</v>
      </c>
      <c r="E179" s="260">
        <v>398</v>
      </c>
      <c r="F179" s="260">
        <v>16</v>
      </c>
      <c r="G179" s="260">
        <v>5</v>
      </c>
    </row>
    <row r="180" spans="1:7" x14ac:dyDescent="0.25">
      <c r="A180" s="259">
        <v>79</v>
      </c>
      <c r="B180" s="259" t="s">
        <v>616</v>
      </c>
      <c r="C180" s="260">
        <v>11990</v>
      </c>
      <c r="D180" s="260">
        <v>3180</v>
      </c>
      <c r="E180" s="260">
        <v>361</v>
      </c>
      <c r="F180" s="260">
        <v>10</v>
      </c>
      <c r="G180" s="260">
        <v>2</v>
      </c>
    </row>
    <row r="181" spans="1:7" x14ac:dyDescent="0.25">
      <c r="A181" s="259">
        <v>588</v>
      </c>
      <c r="B181" s="259" t="s">
        <v>174</v>
      </c>
      <c r="C181" s="260">
        <v>5550</v>
      </c>
      <c r="D181" s="260">
        <v>170</v>
      </c>
      <c r="E181" s="260">
        <v>312</v>
      </c>
      <c r="F181" s="260">
        <v>9</v>
      </c>
      <c r="G181" s="260">
        <v>4</v>
      </c>
    </row>
    <row r="182" spans="1:7" x14ac:dyDescent="0.25">
      <c r="A182" s="259">
        <v>542</v>
      </c>
      <c r="B182" s="259" t="s">
        <v>175</v>
      </c>
      <c r="C182" s="260">
        <v>24560</v>
      </c>
      <c r="D182" s="260">
        <v>6310</v>
      </c>
      <c r="E182" s="260">
        <v>1914</v>
      </c>
      <c r="F182" s="260">
        <v>1</v>
      </c>
      <c r="G182" s="260">
        <v>1</v>
      </c>
    </row>
    <row r="183" spans="1:7" x14ac:dyDescent="0.25">
      <c r="A183" s="259">
        <v>1659</v>
      </c>
      <c r="B183" s="259" t="s">
        <v>176</v>
      </c>
      <c r="C183" s="260">
        <v>15970</v>
      </c>
      <c r="D183" s="260">
        <v>3260</v>
      </c>
      <c r="E183" s="260">
        <v>607</v>
      </c>
      <c r="F183" s="260">
        <v>7</v>
      </c>
      <c r="G183" s="260">
        <v>4</v>
      </c>
    </row>
    <row r="184" spans="1:7" x14ac:dyDescent="0.25">
      <c r="A184" s="259">
        <v>1685</v>
      </c>
      <c r="B184" s="259" t="s">
        <v>177</v>
      </c>
      <c r="C184" s="260">
        <v>11950</v>
      </c>
      <c r="D184" s="260">
        <v>1930</v>
      </c>
      <c r="E184" s="260">
        <v>431</v>
      </c>
      <c r="F184" s="260">
        <v>6</v>
      </c>
      <c r="G184" s="260">
        <v>3</v>
      </c>
    </row>
    <row r="185" spans="1:7" x14ac:dyDescent="0.25">
      <c r="A185" s="259">
        <v>882</v>
      </c>
      <c r="B185" s="259" t="s">
        <v>178</v>
      </c>
      <c r="C185" s="260">
        <v>37720</v>
      </c>
      <c r="D185" s="260">
        <v>34660</v>
      </c>
      <c r="E185" s="260">
        <v>1429</v>
      </c>
      <c r="F185" s="260">
        <v>2</v>
      </c>
      <c r="G185" s="260">
        <v>1</v>
      </c>
    </row>
    <row r="186" spans="1:7" x14ac:dyDescent="0.25">
      <c r="A186" s="259">
        <v>415</v>
      </c>
      <c r="B186" s="259" t="s">
        <v>179</v>
      </c>
      <c r="C186" s="260">
        <v>4980</v>
      </c>
      <c r="D186" s="260">
        <v>280</v>
      </c>
      <c r="E186" s="260">
        <v>919</v>
      </c>
      <c r="F186" s="260">
        <v>6</v>
      </c>
      <c r="G186" s="260">
        <v>1</v>
      </c>
    </row>
    <row r="187" spans="1:7" x14ac:dyDescent="0.25">
      <c r="A187" s="259">
        <v>416</v>
      </c>
      <c r="B187" s="259" t="s">
        <v>180</v>
      </c>
      <c r="C187" s="260">
        <v>24890</v>
      </c>
      <c r="D187" s="260">
        <v>9490</v>
      </c>
      <c r="E187" s="260">
        <v>872</v>
      </c>
      <c r="F187" s="260">
        <v>7</v>
      </c>
      <c r="G187" s="260">
        <v>2</v>
      </c>
    </row>
    <row r="188" spans="1:7" x14ac:dyDescent="0.25">
      <c r="A188" s="259">
        <v>1621</v>
      </c>
      <c r="B188" s="259" t="s">
        <v>181</v>
      </c>
      <c r="C188" s="260">
        <v>45960</v>
      </c>
      <c r="D188" s="260">
        <v>15940</v>
      </c>
      <c r="E188" s="260">
        <v>1167</v>
      </c>
      <c r="F188" s="260">
        <v>7</v>
      </c>
      <c r="G188" s="260">
        <v>2</v>
      </c>
    </row>
    <row r="189" spans="1:7" x14ac:dyDescent="0.25">
      <c r="A189" s="259">
        <v>417</v>
      </c>
      <c r="B189" s="259" t="s">
        <v>182</v>
      </c>
      <c r="C189" s="260">
        <v>8450</v>
      </c>
      <c r="D189" s="260">
        <v>1340</v>
      </c>
      <c r="E189" s="260">
        <v>1037</v>
      </c>
      <c r="F189" s="260">
        <v>1</v>
      </c>
      <c r="G189" s="260">
        <v>1</v>
      </c>
    </row>
    <row r="190" spans="1:7" x14ac:dyDescent="0.25">
      <c r="A190" s="259">
        <v>22</v>
      </c>
      <c r="B190" s="259" t="s">
        <v>183</v>
      </c>
      <c r="C190" s="260">
        <v>19860</v>
      </c>
      <c r="D190" s="260">
        <v>13340</v>
      </c>
      <c r="E190" s="260">
        <v>716</v>
      </c>
      <c r="F190" s="260">
        <v>6</v>
      </c>
      <c r="G190" s="260">
        <v>2</v>
      </c>
    </row>
    <row r="191" spans="1:7" x14ac:dyDescent="0.25">
      <c r="A191" s="259">
        <v>545</v>
      </c>
      <c r="B191" s="259" t="s">
        <v>184</v>
      </c>
      <c r="C191" s="260">
        <v>22650</v>
      </c>
      <c r="D191" s="260">
        <v>7170</v>
      </c>
      <c r="E191" s="260">
        <v>1235</v>
      </c>
      <c r="F191" s="260">
        <v>4</v>
      </c>
      <c r="G191" s="260">
        <v>2</v>
      </c>
    </row>
    <row r="192" spans="1:7" x14ac:dyDescent="0.25">
      <c r="A192" s="259">
        <v>80</v>
      </c>
      <c r="B192" s="259" t="s">
        <v>185</v>
      </c>
      <c r="C192" s="260">
        <v>121870</v>
      </c>
      <c r="D192" s="260">
        <v>209550</v>
      </c>
      <c r="E192" s="260">
        <v>2094</v>
      </c>
      <c r="F192" s="260">
        <v>9</v>
      </c>
      <c r="G192" s="260">
        <v>4</v>
      </c>
    </row>
    <row r="193" spans="1:7" x14ac:dyDescent="0.25">
      <c r="A193" s="259">
        <v>81</v>
      </c>
      <c r="B193" s="259" t="s">
        <v>186</v>
      </c>
      <c r="C193" s="260">
        <v>9360</v>
      </c>
      <c r="D193" s="260">
        <v>3450</v>
      </c>
      <c r="E193" s="260">
        <v>532</v>
      </c>
      <c r="F193" s="260">
        <v>4</v>
      </c>
      <c r="G193" s="260">
        <v>1</v>
      </c>
    </row>
    <row r="194" spans="1:7" x14ac:dyDescent="0.25">
      <c r="A194" s="259">
        <v>546</v>
      </c>
      <c r="B194" s="259" t="s">
        <v>187</v>
      </c>
      <c r="C194" s="260">
        <v>142210</v>
      </c>
      <c r="D194" s="260">
        <v>155730</v>
      </c>
      <c r="E194" s="260">
        <v>3463</v>
      </c>
      <c r="F194" s="260">
        <v>2</v>
      </c>
      <c r="G194" s="260">
        <v>1</v>
      </c>
    </row>
    <row r="195" spans="1:7" x14ac:dyDescent="0.25">
      <c r="A195" s="259">
        <v>547</v>
      </c>
      <c r="B195" s="259" t="s">
        <v>188</v>
      </c>
      <c r="C195" s="260">
        <v>22670</v>
      </c>
      <c r="D195" s="260">
        <v>6730</v>
      </c>
      <c r="E195" s="260">
        <v>2395</v>
      </c>
      <c r="F195" s="260">
        <v>2</v>
      </c>
      <c r="G195" s="260">
        <v>1</v>
      </c>
    </row>
    <row r="196" spans="1:7" x14ac:dyDescent="0.25">
      <c r="A196" s="259">
        <v>1916</v>
      </c>
      <c r="B196" s="259" t="s">
        <v>189</v>
      </c>
      <c r="C196" s="260">
        <v>64470</v>
      </c>
      <c r="D196" s="260">
        <v>33460</v>
      </c>
      <c r="E196" s="260">
        <v>2801</v>
      </c>
      <c r="F196" s="260">
        <v>4</v>
      </c>
      <c r="G196" s="260">
        <v>2</v>
      </c>
    </row>
    <row r="197" spans="1:7" x14ac:dyDescent="0.25">
      <c r="A197" s="259">
        <v>995</v>
      </c>
      <c r="B197" s="259" t="s">
        <v>190</v>
      </c>
      <c r="C197" s="260">
        <v>76720</v>
      </c>
      <c r="D197" s="260">
        <v>84280</v>
      </c>
      <c r="E197" s="260">
        <v>1342</v>
      </c>
      <c r="F197" s="260">
        <v>6</v>
      </c>
      <c r="G197" s="260">
        <v>1</v>
      </c>
    </row>
    <row r="198" spans="1:7" x14ac:dyDescent="0.25">
      <c r="A198" s="259">
        <v>1640</v>
      </c>
      <c r="B198" s="259" t="s">
        <v>192</v>
      </c>
      <c r="C198" s="260">
        <v>30390</v>
      </c>
      <c r="D198" s="260">
        <v>6790</v>
      </c>
      <c r="E198" s="260">
        <v>369</v>
      </c>
      <c r="F198" s="260">
        <v>17</v>
      </c>
      <c r="G198" s="260">
        <v>8</v>
      </c>
    </row>
    <row r="199" spans="1:7" x14ac:dyDescent="0.25">
      <c r="A199" s="259">
        <v>327</v>
      </c>
      <c r="B199" s="259" t="s">
        <v>193</v>
      </c>
      <c r="C199" s="260">
        <v>26010</v>
      </c>
      <c r="D199" s="260">
        <v>11330</v>
      </c>
      <c r="E199" s="260">
        <v>1212</v>
      </c>
      <c r="F199" s="260">
        <v>4</v>
      </c>
      <c r="G199" s="260">
        <v>2</v>
      </c>
    </row>
    <row r="200" spans="1:7" x14ac:dyDescent="0.25">
      <c r="A200" s="259">
        <v>733</v>
      </c>
      <c r="B200" s="259" t="s">
        <v>195</v>
      </c>
      <c r="C200" s="260">
        <v>7930</v>
      </c>
      <c r="D200" s="260">
        <v>320</v>
      </c>
      <c r="E200" s="260">
        <v>308</v>
      </c>
      <c r="F200" s="260">
        <v>8</v>
      </c>
      <c r="G200" s="260">
        <v>4</v>
      </c>
    </row>
    <row r="201" spans="1:7" x14ac:dyDescent="0.25">
      <c r="A201" s="259">
        <v>1705</v>
      </c>
      <c r="B201" s="259" t="s">
        <v>196</v>
      </c>
      <c r="C201" s="260">
        <v>38880</v>
      </c>
      <c r="D201" s="260">
        <v>13750</v>
      </c>
      <c r="E201" s="260">
        <v>891</v>
      </c>
      <c r="F201" s="260">
        <v>5</v>
      </c>
      <c r="G201" s="260">
        <v>4</v>
      </c>
    </row>
    <row r="202" spans="1:7" x14ac:dyDescent="0.25">
      <c r="A202" s="259">
        <v>553</v>
      </c>
      <c r="B202" s="259" t="s">
        <v>197</v>
      </c>
      <c r="C202" s="260">
        <v>20880</v>
      </c>
      <c r="D202" s="260">
        <v>5800</v>
      </c>
      <c r="E202" s="260">
        <v>1541</v>
      </c>
      <c r="F202" s="260">
        <v>3</v>
      </c>
      <c r="G202" s="260">
        <v>1</v>
      </c>
    </row>
    <row r="203" spans="1:7" x14ac:dyDescent="0.25">
      <c r="A203" s="259">
        <v>140</v>
      </c>
      <c r="B203" s="259" t="s">
        <v>198</v>
      </c>
      <c r="C203" s="260">
        <v>6940</v>
      </c>
      <c r="D203" s="260">
        <v>580</v>
      </c>
      <c r="E203" s="260">
        <v>129</v>
      </c>
      <c r="F203" s="260">
        <v>23</v>
      </c>
      <c r="G203" s="260">
        <v>2</v>
      </c>
    </row>
    <row r="204" spans="1:7" x14ac:dyDescent="0.25">
      <c r="A204" s="259">
        <v>262</v>
      </c>
      <c r="B204" s="259" t="s">
        <v>199</v>
      </c>
      <c r="C204" s="260">
        <v>27670</v>
      </c>
      <c r="D204" s="260">
        <v>13130</v>
      </c>
      <c r="E204" s="260">
        <v>564</v>
      </c>
      <c r="F204" s="260">
        <v>18</v>
      </c>
      <c r="G204" s="260">
        <v>5</v>
      </c>
    </row>
    <row r="205" spans="1:7" x14ac:dyDescent="0.25">
      <c r="A205" s="259">
        <v>809</v>
      </c>
      <c r="B205" s="259" t="s">
        <v>200</v>
      </c>
      <c r="C205" s="260">
        <v>18640</v>
      </c>
      <c r="D205" s="260">
        <v>5510</v>
      </c>
      <c r="E205" s="260">
        <v>1021</v>
      </c>
      <c r="F205" s="260">
        <v>5</v>
      </c>
      <c r="G205" s="260">
        <v>2</v>
      </c>
    </row>
    <row r="206" spans="1:7" x14ac:dyDescent="0.25">
      <c r="A206" s="259">
        <v>331</v>
      </c>
      <c r="B206" s="259" t="s">
        <v>201</v>
      </c>
      <c r="C206" s="260">
        <v>9150</v>
      </c>
      <c r="D206" s="260">
        <v>520</v>
      </c>
      <c r="E206" s="260">
        <v>355</v>
      </c>
      <c r="F206" s="260">
        <v>15</v>
      </c>
      <c r="G206" s="260">
        <v>2</v>
      </c>
    </row>
    <row r="207" spans="1:7" x14ac:dyDescent="0.25">
      <c r="A207" s="259">
        <v>24</v>
      </c>
      <c r="B207" s="259" t="s">
        <v>202</v>
      </c>
      <c r="C207" s="260">
        <v>7460</v>
      </c>
      <c r="D207" s="260">
        <v>500</v>
      </c>
      <c r="E207" s="260">
        <v>193</v>
      </c>
      <c r="F207" s="260">
        <v>15</v>
      </c>
      <c r="G207" s="260">
        <v>2</v>
      </c>
    </row>
    <row r="208" spans="1:7" x14ac:dyDescent="0.25">
      <c r="A208" s="259">
        <v>168</v>
      </c>
      <c r="B208" s="259" t="s">
        <v>203</v>
      </c>
      <c r="C208" s="260">
        <v>18210</v>
      </c>
      <c r="D208" s="260">
        <v>6780</v>
      </c>
      <c r="E208" s="260">
        <v>726</v>
      </c>
      <c r="F208" s="260">
        <v>7</v>
      </c>
      <c r="G208" s="260">
        <v>3</v>
      </c>
    </row>
    <row r="209" spans="1:7" x14ac:dyDescent="0.25">
      <c r="A209" s="259">
        <v>1671</v>
      </c>
      <c r="B209" s="259" t="s">
        <v>204</v>
      </c>
      <c r="C209" s="260">
        <v>7280</v>
      </c>
      <c r="D209" s="260">
        <v>630</v>
      </c>
      <c r="E209" s="260">
        <v>326</v>
      </c>
      <c r="F209" s="260">
        <v>5</v>
      </c>
      <c r="G209" s="260">
        <v>3</v>
      </c>
    </row>
    <row r="210" spans="1:7" x14ac:dyDescent="0.25">
      <c r="A210" s="259">
        <v>263</v>
      </c>
      <c r="B210" s="259" t="s">
        <v>205</v>
      </c>
      <c r="C210" s="260">
        <v>17500</v>
      </c>
      <c r="D210" s="260">
        <v>1650</v>
      </c>
      <c r="E210" s="260">
        <v>466</v>
      </c>
      <c r="F210" s="260">
        <v>14</v>
      </c>
      <c r="G210" s="260">
        <v>5</v>
      </c>
    </row>
    <row r="211" spans="1:7" x14ac:dyDescent="0.25">
      <c r="A211" s="259">
        <v>1641</v>
      </c>
      <c r="B211" s="259" t="s">
        <v>206</v>
      </c>
      <c r="C211" s="260">
        <v>21150</v>
      </c>
      <c r="D211" s="260">
        <v>5570</v>
      </c>
      <c r="E211" s="260">
        <v>418</v>
      </c>
      <c r="F211" s="260">
        <v>10</v>
      </c>
      <c r="G211" s="260">
        <v>6</v>
      </c>
    </row>
    <row r="212" spans="1:7" x14ac:dyDescent="0.25">
      <c r="A212" s="259">
        <v>556</v>
      </c>
      <c r="B212" s="259" t="s">
        <v>207</v>
      </c>
      <c r="C212" s="260">
        <v>31020</v>
      </c>
      <c r="D212" s="260">
        <v>12980</v>
      </c>
      <c r="E212" s="260">
        <v>1933</v>
      </c>
      <c r="F212" s="260">
        <v>1</v>
      </c>
      <c r="G212" s="260">
        <v>1</v>
      </c>
    </row>
    <row r="213" spans="1:7" x14ac:dyDescent="0.25">
      <c r="A213" s="259">
        <v>935</v>
      </c>
      <c r="B213" s="259" t="s">
        <v>208</v>
      </c>
      <c r="C213" s="260">
        <v>136240</v>
      </c>
      <c r="D213" s="260">
        <v>191570</v>
      </c>
      <c r="E213" s="260">
        <v>2300</v>
      </c>
      <c r="F213" s="260">
        <v>2</v>
      </c>
      <c r="G213" s="260">
        <v>1</v>
      </c>
    </row>
    <row r="214" spans="1:7" x14ac:dyDescent="0.25">
      <c r="A214" s="259">
        <v>25</v>
      </c>
      <c r="B214" s="259" t="s">
        <v>209</v>
      </c>
      <c r="C214" s="260">
        <v>9200</v>
      </c>
      <c r="D214" s="260">
        <v>2440</v>
      </c>
      <c r="E214" s="260">
        <v>310</v>
      </c>
      <c r="F214" s="260">
        <v>7</v>
      </c>
      <c r="G214" s="260">
        <v>2</v>
      </c>
    </row>
    <row r="215" spans="1:7" x14ac:dyDescent="0.25">
      <c r="A215" s="259">
        <v>420</v>
      </c>
      <c r="B215" s="259" t="s">
        <v>210</v>
      </c>
      <c r="C215" s="260">
        <v>36630</v>
      </c>
      <c r="D215" s="260">
        <v>7300</v>
      </c>
      <c r="E215" s="260">
        <v>493</v>
      </c>
      <c r="F215" s="260">
        <v>23</v>
      </c>
      <c r="G215" s="260">
        <v>8</v>
      </c>
    </row>
    <row r="216" spans="1:7" x14ac:dyDescent="0.25">
      <c r="A216" s="259">
        <v>938</v>
      </c>
      <c r="B216" s="259" t="s">
        <v>211</v>
      </c>
      <c r="C216" s="260">
        <v>15500</v>
      </c>
      <c r="D216" s="260">
        <v>4880</v>
      </c>
      <c r="E216" s="260">
        <v>586</v>
      </c>
      <c r="F216" s="260">
        <v>7</v>
      </c>
      <c r="G216" s="260">
        <v>3</v>
      </c>
    </row>
    <row r="217" spans="1:7" x14ac:dyDescent="0.25">
      <c r="A217" s="259">
        <v>1908</v>
      </c>
      <c r="B217" s="259" t="s">
        <v>528</v>
      </c>
      <c r="C217" s="260">
        <v>10420</v>
      </c>
      <c r="D217" s="260">
        <v>1490</v>
      </c>
      <c r="E217" s="260">
        <v>262</v>
      </c>
      <c r="F217" s="260">
        <v>9</v>
      </c>
      <c r="G217" s="260">
        <v>4</v>
      </c>
    </row>
    <row r="218" spans="1:7" x14ac:dyDescent="0.25">
      <c r="A218" s="259">
        <v>1987</v>
      </c>
      <c r="B218" s="259" t="s">
        <v>212</v>
      </c>
      <c r="C218" s="260">
        <v>9750</v>
      </c>
      <c r="D218" s="260">
        <v>1770</v>
      </c>
      <c r="E218" s="260">
        <v>347</v>
      </c>
      <c r="F218" s="260">
        <v>6</v>
      </c>
      <c r="G218" s="260">
        <v>4</v>
      </c>
    </row>
    <row r="219" spans="1:7" x14ac:dyDescent="0.25">
      <c r="A219" s="259">
        <v>119</v>
      </c>
      <c r="B219" s="259" t="s">
        <v>213</v>
      </c>
      <c r="C219" s="260">
        <v>36790</v>
      </c>
      <c r="D219" s="260">
        <v>38480</v>
      </c>
      <c r="E219" s="260">
        <v>1210</v>
      </c>
      <c r="F219" s="260">
        <v>5</v>
      </c>
      <c r="G219" s="260">
        <v>2</v>
      </c>
    </row>
    <row r="220" spans="1:7" x14ac:dyDescent="0.25">
      <c r="A220" s="259">
        <v>687</v>
      </c>
      <c r="B220" s="259" t="s">
        <v>214</v>
      </c>
      <c r="C220" s="260">
        <v>53230</v>
      </c>
      <c r="D220" s="260">
        <v>67210</v>
      </c>
      <c r="E220" s="260">
        <v>1712</v>
      </c>
      <c r="F220" s="260">
        <v>4</v>
      </c>
      <c r="G220" s="260">
        <v>2</v>
      </c>
    </row>
    <row r="221" spans="1:7" x14ac:dyDescent="0.25">
      <c r="A221" s="259">
        <v>1842</v>
      </c>
      <c r="B221" s="259" t="s">
        <v>217</v>
      </c>
      <c r="C221" s="260">
        <v>9530</v>
      </c>
      <c r="D221" s="260">
        <v>600</v>
      </c>
      <c r="E221" s="260">
        <v>1225</v>
      </c>
      <c r="F221" s="260">
        <v>11</v>
      </c>
      <c r="G221" s="260">
        <v>3</v>
      </c>
    </row>
    <row r="222" spans="1:7" x14ac:dyDescent="0.25">
      <c r="A222" s="259">
        <v>1731</v>
      </c>
      <c r="B222" s="259" t="s">
        <v>638</v>
      </c>
      <c r="C222" s="260">
        <v>30020</v>
      </c>
      <c r="D222" s="260">
        <v>12930</v>
      </c>
      <c r="E222" s="260">
        <v>399</v>
      </c>
      <c r="F222" s="260">
        <v>30</v>
      </c>
      <c r="G222" s="260">
        <v>6</v>
      </c>
    </row>
    <row r="223" spans="1:7" x14ac:dyDescent="0.25">
      <c r="A223" s="259">
        <v>815</v>
      </c>
      <c r="B223" s="259" t="s">
        <v>218</v>
      </c>
      <c r="C223" s="260">
        <v>8410</v>
      </c>
      <c r="D223" s="260">
        <v>1230</v>
      </c>
      <c r="E223" s="260">
        <v>301</v>
      </c>
      <c r="F223" s="260">
        <v>6</v>
      </c>
      <c r="G223" s="260">
        <v>2</v>
      </c>
    </row>
    <row r="224" spans="1:7" x14ac:dyDescent="0.25">
      <c r="A224" s="259">
        <v>265</v>
      </c>
      <c r="B224" s="259" t="s">
        <v>219</v>
      </c>
      <c r="C224" s="260">
        <v>4630</v>
      </c>
      <c r="D224" s="260">
        <v>860</v>
      </c>
      <c r="E224" s="260">
        <v>611</v>
      </c>
      <c r="F224" s="260">
        <v>1</v>
      </c>
      <c r="G224" s="260">
        <v>1</v>
      </c>
    </row>
    <row r="225" spans="1:7" x14ac:dyDescent="0.25">
      <c r="A225" s="259">
        <v>1709</v>
      </c>
      <c r="B225" s="259" t="s">
        <v>220</v>
      </c>
      <c r="C225" s="260">
        <v>29650</v>
      </c>
      <c r="D225" s="260">
        <v>4820</v>
      </c>
      <c r="E225" s="260">
        <v>714</v>
      </c>
      <c r="F225" s="260">
        <v>19</v>
      </c>
      <c r="G225" s="260">
        <v>6</v>
      </c>
    </row>
    <row r="226" spans="1:7" x14ac:dyDescent="0.25">
      <c r="A226" s="259">
        <v>1927</v>
      </c>
      <c r="B226" s="259" t="s">
        <v>611</v>
      </c>
      <c r="C226" s="260">
        <v>18750</v>
      </c>
      <c r="D226" s="260">
        <v>1050</v>
      </c>
      <c r="E226" s="260">
        <v>438</v>
      </c>
      <c r="F226" s="260">
        <v>20</v>
      </c>
      <c r="G226" s="260">
        <v>7</v>
      </c>
    </row>
    <row r="227" spans="1:7" x14ac:dyDescent="0.25">
      <c r="A227" s="259">
        <v>1955</v>
      </c>
      <c r="B227" s="259" t="s">
        <v>221</v>
      </c>
      <c r="C227" s="260">
        <v>32220</v>
      </c>
      <c r="D227" s="260">
        <v>16400</v>
      </c>
      <c r="E227" s="260">
        <v>720</v>
      </c>
      <c r="F227" s="260">
        <v>10</v>
      </c>
      <c r="G227" s="260">
        <v>5</v>
      </c>
    </row>
    <row r="228" spans="1:7" x14ac:dyDescent="0.25">
      <c r="A228" s="259">
        <v>335</v>
      </c>
      <c r="B228" s="259" t="s">
        <v>617</v>
      </c>
      <c r="C228" s="260">
        <v>9780</v>
      </c>
      <c r="D228" s="260">
        <v>850</v>
      </c>
      <c r="E228" s="260">
        <v>721</v>
      </c>
      <c r="F228" s="260">
        <v>4</v>
      </c>
      <c r="G228" s="260">
        <v>2</v>
      </c>
    </row>
    <row r="229" spans="1:7" x14ac:dyDescent="0.25">
      <c r="A229" s="259">
        <v>944</v>
      </c>
      <c r="B229" s="259" t="s">
        <v>223</v>
      </c>
      <c r="C229" s="260">
        <v>5910</v>
      </c>
      <c r="D229" s="260">
        <v>950</v>
      </c>
      <c r="E229" s="260">
        <v>408</v>
      </c>
      <c r="F229" s="260">
        <v>4</v>
      </c>
      <c r="G229" s="260">
        <v>1</v>
      </c>
    </row>
    <row r="230" spans="1:7" x14ac:dyDescent="0.25">
      <c r="A230" s="259">
        <v>424</v>
      </c>
      <c r="B230" s="259" t="s">
        <v>224</v>
      </c>
      <c r="C230" s="260">
        <v>2690</v>
      </c>
      <c r="D230" s="260">
        <v>80</v>
      </c>
      <c r="E230" s="260">
        <v>440</v>
      </c>
      <c r="F230" s="260">
        <v>3</v>
      </c>
      <c r="G230" s="260">
        <v>2</v>
      </c>
    </row>
    <row r="231" spans="1:7" x14ac:dyDescent="0.25">
      <c r="A231" s="259">
        <v>425</v>
      </c>
      <c r="B231" s="259" t="s">
        <v>225</v>
      </c>
      <c r="C231" s="260">
        <v>15000</v>
      </c>
      <c r="D231" s="260">
        <v>3500</v>
      </c>
      <c r="E231" s="260">
        <v>1185</v>
      </c>
      <c r="F231" s="260">
        <v>4</v>
      </c>
      <c r="G231" s="260">
        <v>1</v>
      </c>
    </row>
    <row r="232" spans="1:7" x14ac:dyDescent="0.25">
      <c r="A232" s="259">
        <v>1740</v>
      </c>
      <c r="B232" s="259" t="s">
        <v>226</v>
      </c>
      <c r="C232" s="260">
        <v>17220</v>
      </c>
      <c r="D232" s="260">
        <v>2230</v>
      </c>
      <c r="E232" s="260">
        <v>392</v>
      </c>
      <c r="F232" s="260">
        <v>10</v>
      </c>
      <c r="G232" s="260">
        <v>4</v>
      </c>
    </row>
    <row r="233" spans="1:7" x14ac:dyDescent="0.25">
      <c r="A233" s="259">
        <v>643</v>
      </c>
      <c r="B233" s="259" t="s">
        <v>227</v>
      </c>
      <c r="C233" s="260">
        <v>9260</v>
      </c>
      <c r="D233" s="260">
        <v>650</v>
      </c>
      <c r="E233" s="260">
        <v>885</v>
      </c>
      <c r="F233" s="260">
        <v>6</v>
      </c>
      <c r="G233" s="260">
        <v>2</v>
      </c>
    </row>
    <row r="234" spans="1:7" x14ac:dyDescent="0.25">
      <c r="A234" s="259">
        <v>946</v>
      </c>
      <c r="B234" s="259" t="s">
        <v>228</v>
      </c>
      <c r="C234" s="260">
        <v>15350</v>
      </c>
      <c r="D234" s="260">
        <v>6360</v>
      </c>
      <c r="E234" s="260">
        <v>598</v>
      </c>
      <c r="F234" s="260">
        <v>7</v>
      </c>
      <c r="G234" s="260">
        <v>2</v>
      </c>
    </row>
    <row r="235" spans="1:7" x14ac:dyDescent="0.25">
      <c r="A235" s="259">
        <v>304</v>
      </c>
      <c r="B235" s="259" t="s">
        <v>229</v>
      </c>
      <c r="C235" s="260">
        <v>7690</v>
      </c>
      <c r="D235" s="260">
        <v>330</v>
      </c>
      <c r="E235" s="260">
        <v>181</v>
      </c>
      <c r="F235" s="260">
        <v>10</v>
      </c>
      <c r="G235" s="260">
        <v>3</v>
      </c>
    </row>
    <row r="236" spans="1:7" x14ac:dyDescent="0.25">
      <c r="A236" s="259">
        <v>356</v>
      </c>
      <c r="B236" s="259" t="s">
        <v>230</v>
      </c>
      <c r="C236" s="260">
        <v>65270</v>
      </c>
      <c r="D236" s="260">
        <v>49440</v>
      </c>
      <c r="E236" s="260">
        <v>1835</v>
      </c>
      <c r="F236" s="260">
        <v>1</v>
      </c>
      <c r="G236" s="260">
        <v>1</v>
      </c>
    </row>
    <row r="237" spans="1:7" x14ac:dyDescent="0.25">
      <c r="A237" s="259">
        <v>569</v>
      </c>
      <c r="B237" s="259" t="s">
        <v>231</v>
      </c>
      <c r="C237" s="260">
        <v>19700</v>
      </c>
      <c r="D237" s="260">
        <v>1500</v>
      </c>
      <c r="E237" s="260">
        <v>458</v>
      </c>
      <c r="F237" s="260">
        <v>15</v>
      </c>
      <c r="G237" s="260">
        <v>5</v>
      </c>
    </row>
    <row r="238" spans="1:7" x14ac:dyDescent="0.25">
      <c r="A238" s="259">
        <v>267</v>
      </c>
      <c r="B238" s="259" t="s">
        <v>233</v>
      </c>
      <c r="C238" s="260">
        <v>35770</v>
      </c>
      <c r="D238" s="260">
        <v>15660</v>
      </c>
      <c r="E238" s="260">
        <v>1035</v>
      </c>
      <c r="F238" s="260">
        <v>9</v>
      </c>
      <c r="G238" s="260">
        <v>3</v>
      </c>
    </row>
    <row r="239" spans="1:7" x14ac:dyDescent="0.25">
      <c r="A239" s="259">
        <v>268</v>
      </c>
      <c r="B239" s="259" t="s">
        <v>234</v>
      </c>
      <c r="C239" s="260">
        <v>195690</v>
      </c>
      <c r="D239" s="260">
        <v>342030</v>
      </c>
      <c r="E239" s="260">
        <v>2363</v>
      </c>
      <c r="F239" s="260">
        <v>3</v>
      </c>
      <c r="G239" s="260">
        <v>2</v>
      </c>
    </row>
    <row r="240" spans="1:7" x14ac:dyDescent="0.25">
      <c r="A240" s="259">
        <v>1695</v>
      </c>
      <c r="B240" s="259" t="s">
        <v>235</v>
      </c>
      <c r="C240" s="260">
        <v>5360</v>
      </c>
      <c r="D240" s="260">
        <v>470</v>
      </c>
      <c r="E240" s="260">
        <v>210</v>
      </c>
      <c r="F240" s="260">
        <v>13</v>
      </c>
      <c r="G240" s="260">
        <v>5</v>
      </c>
    </row>
    <row r="241" spans="1:7" x14ac:dyDescent="0.25">
      <c r="A241" s="259">
        <v>1699</v>
      </c>
      <c r="B241" s="259" t="s">
        <v>236</v>
      </c>
      <c r="C241" s="260">
        <v>28160</v>
      </c>
      <c r="D241" s="260">
        <v>15320</v>
      </c>
      <c r="E241" s="260">
        <v>670</v>
      </c>
      <c r="F241" s="260">
        <v>15</v>
      </c>
      <c r="G241" s="260">
        <v>3</v>
      </c>
    </row>
    <row r="242" spans="1:7" x14ac:dyDescent="0.25">
      <c r="A242" s="259">
        <v>171</v>
      </c>
      <c r="B242" s="259" t="s">
        <v>237</v>
      </c>
      <c r="C242" s="260">
        <v>44650</v>
      </c>
      <c r="D242" s="260">
        <v>35480</v>
      </c>
      <c r="E242" s="260">
        <v>710</v>
      </c>
      <c r="F242" s="260">
        <v>15</v>
      </c>
      <c r="G242" s="260">
        <v>5</v>
      </c>
    </row>
    <row r="243" spans="1:7" x14ac:dyDescent="0.25">
      <c r="A243" s="259">
        <v>575</v>
      </c>
      <c r="B243" s="259" t="s">
        <v>238</v>
      </c>
      <c r="C243" s="260">
        <v>23300</v>
      </c>
      <c r="D243" s="260">
        <v>7750</v>
      </c>
      <c r="E243" s="260">
        <v>1491</v>
      </c>
      <c r="F243" s="260">
        <v>3</v>
      </c>
      <c r="G243" s="260">
        <v>2</v>
      </c>
    </row>
    <row r="244" spans="1:7" x14ac:dyDescent="0.25">
      <c r="A244" s="259">
        <v>576</v>
      </c>
      <c r="B244" s="259" t="s">
        <v>239</v>
      </c>
      <c r="C244" s="260">
        <v>11660</v>
      </c>
      <c r="D244" s="260">
        <v>1690</v>
      </c>
      <c r="E244" s="260">
        <v>993</v>
      </c>
      <c r="F244" s="260">
        <v>6</v>
      </c>
      <c r="G244" s="260">
        <v>2</v>
      </c>
    </row>
    <row r="245" spans="1:7" x14ac:dyDescent="0.25">
      <c r="A245" s="259">
        <v>820</v>
      </c>
      <c r="B245" s="259" t="s">
        <v>536</v>
      </c>
      <c r="C245" s="260">
        <v>19280</v>
      </c>
      <c r="D245" s="260">
        <v>7930</v>
      </c>
      <c r="E245" s="260">
        <v>1094</v>
      </c>
      <c r="F245" s="260">
        <v>3</v>
      </c>
      <c r="G245" s="260">
        <v>2</v>
      </c>
    </row>
    <row r="246" spans="1:7" x14ac:dyDescent="0.25">
      <c r="A246" s="259">
        <v>302</v>
      </c>
      <c r="B246" s="259" t="s">
        <v>241</v>
      </c>
      <c r="C246" s="260">
        <v>25970</v>
      </c>
      <c r="D246" s="260">
        <v>16310</v>
      </c>
      <c r="E246" s="260">
        <v>773</v>
      </c>
      <c r="F246" s="260">
        <v>8</v>
      </c>
      <c r="G246" s="260">
        <v>2</v>
      </c>
    </row>
    <row r="247" spans="1:7" x14ac:dyDescent="0.25">
      <c r="A247" s="259">
        <v>951</v>
      </c>
      <c r="B247" s="259" t="s">
        <v>242</v>
      </c>
      <c r="C247" s="260">
        <v>11300</v>
      </c>
      <c r="D247" s="260">
        <v>1920</v>
      </c>
      <c r="E247" s="260">
        <v>514</v>
      </c>
      <c r="F247" s="260">
        <v>5</v>
      </c>
      <c r="G247" s="260">
        <v>3</v>
      </c>
    </row>
    <row r="248" spans="1:7" x14ac:dyDescent="0.25">
      <c r="A248" s="259">
        <v>579</v>
      </c>
      <c r="B248" s="259" t="s">
        <v>243</v>
      </c>
      <c r="C248" s="260">
        <v>19070</v>
      </c>
      <c r="D248" s="260">
        <v>5050</v>
      </c>
      <c r="E248" s="260">
        <v>1705</v>
      </c>
      <c r="F248" s="260">
        <v>2</v>
      </c>
      <c r="G248" s="260">
        <v>1</v>
      </c>
    </row>
    <row r="249" spans="1:7" x14ac:dyDescent="0.25">
      <c r="A249" s="259">
        <v>823</v>
      </c>
      <c r="B249" s="259" t="s">
        <v>244</v>
      </c>
      <c r="C249" s="260">
        <v>14060</v>
      </c>
      <c r="D249" s="260">
        <v>3100</v>
      </c>
      <c r="E249" s="260">
        <v>558</v>
      </c>
      <c r="F249" s="260">
        <v>7</v>
      </c>
      <c r="G249" s="260">
        <v>2</v>
      </c>
    </row>
    <row r="250" spans="1:7" x14ac:dyDescent="0.25">
      <c r="A250" s="259">
        <v>824</v>
      </c>
      <c r="B250" s="259" t="s">
        <v>245</v>
      </c>
      <c r="C250" s="260">
        <v>24010</v>
      </c>
      <c r="D250" s="260">
        <v>9900</v>
      </c>
      <c r="E250" s="260">
        <v>946</v>
      </c>
      <c r="F250" s="260">
        <v>3</v>
      </c>
      <c r="G250" s="260">
        <v>3</v>
      </c>
    </row>
    <row r="251" spans="1:7" x14ac:dyDescent="0.25">
      <c r="A251" s="259">
        <v>1895</v>
      </c>
      <c r="B251" s="259" t="s">
        <v>496</v>
      </c>
      <c r="C251" s="260">
        <v>39590</v>
      </c>
      <c r="D251" s="260">
        <v>29770</v>
      </c>
      <c r="E251" s="260">
        <v>814</v>
      </c>
      <c r="F251" s="260">
        <v>22</v>
      </c>
      <c r="G251" s="260">
        <v>6</v>
      </c>
    </row>
    <row r="252" spans="1:7" x14ac:dyDescent="0.25">
      <c r="A252" s="259">
        <v>269</v>
      </c>
      <c r="B252" s="259" t="s">
        <v>246</v>
      </c>
      <c r="C252" s="260">
        <v>20110</v>
      </c>
      <c r="D252" s="260">
        <v>8130</v>
      </c>
      <c r="E252" s="260">
        <v>608</v>
      </c>
      <c r="F252" s="260">
        <v>10</v>
      </c>
      <c r="G252" s="260">
        <v>3</v>
      </c>
    </row>
    <row r="253" spans="1:7" x14ac:dyDescent="0.25">
      <c r="A253" s="259">
        <v>173</v>
      </c>
      <c r="B253" s="259" t="s">
        <v>247</v>
      </c>
      <c r="C253" s="260">
        <v>33660</v>
      </c>
      <c r="D253" s="260">
        <v>30670</v>
      </c>
      <c r="E253" s="260">
        <v>1408</v>
      </c>
      <c r="F253" s="260">
        <v>3</v>
      </c>
      <c r="G253" s="260">
        <v>1</v>
      </c>
    </row>
    <row r="254" spans="1:7" x14ac:dyDescent="0.25">
      <c r="A254" s="259">
        <v>1773</v>
      </c>
      <c r="B254" s="259" t="s">
        <v>248</v>
      </c>
      <c r="C254" s="260">
        <v>14910</v>
      </c>
      <c r="D254" s="260">
        <v>3880</v>
      </c>
      <c r="E254" s="260">
        <v>432</v>
      </c>
      <c r="F254" s="260">
        <v>8</v>
      </c>
      <c r="G254" s="260">
        <v>2</v>
      </c>
    </row>
    <row r="255" spans="1:7" x14ac:dyDescent="0.25">
      <c r="A255" s="259">
        <v>175</v>
      </c>
      <c r="B255" s="259" t="s">
        <v>249</v>
      </c>
      <c r="C255" s="260">
        <v>16710</v>
      </c>
      <c r="D255" s="260">
        <v>11520</v>
      </c>
      <c r="E255" s="260">
        <v>475</v>
      </c>
      <c r="F255" s="260">
        <v>16</v>
      </c>
      <c r="G255" s="260">
        <v>1</v>
      </c>
    </row>
    <row r="256" spans="1:7" x14ac:dyDescent="0.25">
      <c r="A256" s="259">
        <v>881</v>
      </c>
      <c r="B256" s="259" t="s">
        <v>250</v>
      </c>
      <c r="C256" s="260">
        <v>4700</v>
      </c>
      <c r="D256" s="260">
        <v>550</v>
      </c>
      <c r="E256" s="260">
        <v>471</v>
      </c>
      <c r="F256" s="260">
        <v>4</v>
      </c>
      <c r="G256" s="260">
        <v>2</v>
      </c>
    </row>
    <row r="257" spans="1:7" x14ac:dyDescent="0.25">
      <c r="A257" s="259">
        <v>1586</v>
      </c>
      <c r="B257" s="259" t="s">
        <v>251</v>
      </c>
      <c r="C257" s="260">
        <v>29580</v>
      </c>
      <c r="D257" s="260">
        <v>18600</v>
      </c>
      <c r="E257" s="260">
        <v>717</v>
      </c>
      <c r="F257" s="260">
        <v>7</v>
      </c>
      <c r="G257" s="260">
        <v>3</v>
      </c>
    </row>
    <row r="258" spans="1:7" x14ac:dyDescent="0.25">
      <c r="A258" s="259">
        <v>826</v>
      </c>
      <c r="B258" s="259" t="s">
        <v>252</v>
      </c>
      <c r="C258" s="260">
        <v>54750</v>
      </c>
      <c r="D258" s="260">
        <v>45430</v>
      </c>
      <c r="E258" s="260">
        <v>1472</v>
      </c>
      <c r="F258" s="260">
        <v>7</v>
      </c>
      <c r="G258" s="260">
        <v>2</v>
      </c>
    </row>
    <row r="259" spans="1:7" x14ac:dyDescent="0.25">
      <c r="A259" s="259">
        <v>85</v>
      </c>
      <c r="B259" s="259" t="s">
        <v>254</v>
      </c>
      <c r="C259" s="260">
        <v>24370</v>
      </c>
      <c r="D259" s="260">
        <v>10720</v>
      </c>
      <c r="E259" s="260">
        <v>464</v>
      </c>
      <c r="F259" s="260">
        <v>16</v>
      </c>
      <c r="G259" s="260">
        <v>5</v>
      </c>
    </row>
    <row r="260" spans="1:7" x14ac:dyDescent="0.25">
      <c r="A260" s="259">
        <v>431</v>
      </c>
      <c r="B260" s="259" t="s">
        <v>255</v>
      </c>
      <c r="C260" s="260">
        <v>4450</v>
      </c>
      <c r="D260" s="260">
        <v>260</v>
      </c>
      <c r="E260" s="260">
        <v>1065</v>
      </c>
      <c r="F260" s="260">
        <v>3</v>
      </c>
      <c r="G260" s="260">
        <v>1</v>
      </c>
    </row>
    <row r="261" spans="1:7" x14ac:dyDescent="0.25">
      <c r="A261" s="259">
        <v>432</v>
      </c>
      <c r="B261" s="259" t="s">
        <v>256</v>
      </c>
      <c r="C261" s="260">
        <v>10260</v>
      </c>
      <c r="D261" s="260">
        <v>1930</v>
      </c>
      <c r="E261" s="260">
        <v>494</v>
      </c>
      <c r="F261" s="260">
        <v>7</v>
      </c>
      <c r="G261" s="260">
        <v>1</v>
      </c>
    </row>
    <row r="262" spans="1:7" x14ac:dyDescent="0.25">
      <c r="A262" s="259">
        <v>86</v>
      </c>
      <c r="B262" s="259" t="s">
        <v>257</v>
      </c>
      <c r="C262" s="260">
        <v>25550</v>
      </c>
      <c r="D262" s="260">
        <v>8780</v>
      </c>
      <c r="E262" s="260">
        <v>380</v>
      </c>
      <c r="F262" s="260">
        <v>21</v>
      </c>
      <c r="G262" s="260">
        <v>5</v>
      </c>
    </row>
    <row r="263" spans="1:7" x14ac:dyDescent="0.25">
      <c r="A263" s="259">
        <v>828</v>
      </c>
      <c r="B263" s="259" t="s">
        <v>258</v>
      </c>
      <c r="C263" s="260">
        <v>90590</v>
      </c>
      <c r="D263" s="260">
        <v>97260</v>
      </c>
      <c r="E263" s="260">
        <v>1346</v>
      </c>
      <c r="F263" s="260">
        <v>21</v>
      </c>
      <c r="G263" s="260">
        <v>5</v>
      </c>
    </row>
    <row r="264" spans="1:7" x14ac:dyDescent="0.25">
      <c r="A264" s="259">
        <v>584</v>
      </c>
      <c r="B264" s="259" t="s">
        <v>259</v>
      </c>
      <c r="C264" s="260">
        <v>20580</v>
      </c>
      <c r="D264" s="260">
        <v>5500</v>
      </c>
      <c r="E264" s="260">
        <v>1325</v>
      </c>
      <c r="F264" s="260">
        <v>2</v>
      </c>
      <c r="G264" s="260">
        <v>1</v>
      </c>
    </row>
    <row r="265" spans="1:7" x14ac:dyDescent="0.25">
      <c r="A265" s="259">
        <v>1509</v>
      </c>
      <c r="B265" s="259" t="s">
        <v>260</v>
      </c>
      <c r="C265" s="260">
        <v>40110</v>
      </c>
      <c r="D265" s="260">
        <v>27450</v>
      </c>
      <c r="E265" s="260">
        <v>649</v>
      </c>
      <c r="F265" s="260">
        <v>11</v>
      </c>
      <c r="G265" s="260">
        <v>3</v>
      </c>
    </row>
    <row r="266" spans="1:7" x14ac:dyDescent="0.25">
      <c r="A266" s="259">
        <v>437</v>
      </c>
      <c r="B266" s="259" t="s">
        <v>261</v>
      </c>
      <c r="C266" s="260">
        <v>6370</v>
      </c>
      <c r="D266" s="260">
        <v>330</v>
      </c>
      <c r="E266" s="260">
        <v>1198</v>
      </c>
      <c r="F266" s="260">
        <v>3</v>
      </c>
      <c r="G266" s="260">
        <v>2</v>
      </c>
    </row>
    <row r="267" spans="1:7" x14ac:dyDescent="0.25">
      <c r="A267" s="259">
        <v>644</v>
      </c>
      <c r="B267" s="259" t="s">
        <v>262</v>
      </c>
      <c r="C267" s="260">
        <v>4390</v>
      </c>
      <c r="D267" s="260">
        <v>130</v>
      </c>
      <c r="E267" s="260">
        <v>608</v>
      </c>
      <c r="F267" s="260">
        <v>6</v>
      </c>
      <c r="G267" s="260">
        <v>2</v>
      </c>
    </row>
    <row r="268" spans="1:7" x14ac:dyDescent="0.25">
      <c r="A268" s="259">
        <v>589</v>
      </c>
      <c r="B268" s="259" t="s">
        <v>263</v>
      </c>
      <c r="C268" s="260">
        <v>7800</v>
      </c>
      <c r="D268" s="260">
        <v>700</v>
      </c>
      <c r="E268" s="260">
        <v>792</v>
      </c>
      <c r="F268" s="260">
        <v>3</v>
      </c>
      <c r="G268" s="260">
        <v>1</v>
      </c>
    </row>
    <row r="269" spans="1:7" x14ac:dyDescent="0.25">
      <c r="A269" s="259">
        <v>1734</v>
      </c>
      <c r="B269" s="259" t="s">
        <v>264</v>
      </c>
      <c r="C269" s="260">
        <v>37850</v>
      </c>
      <c r="D269" s="260">
        <v>14090</v>
      </c>
      <c r="E269" s="260">
        <v>765</v>
      </c>
      <c r="F269" s="260">
        <v>12</v>
      </c>
      <c r="G269" s="260">
        <v>6</v>
      </c>
    </row>
    <row r="270" spans="1:7" x14ac:dyDescent="0.25">
      <c r="A270" s="259">
        <v>590</v>
      </c>
      <c r="B270" s="259" t="s">
        <v>265</v>
      </c>
      <c r="C270" s="260">
        <v>30010</v>
      </c>
      <c r="D270" s="260">
        <v>13320</v>
      </c>
      <c r="E270" s="260">
        <v>1867</v>
      </c>
      <c r="F270" s="260">
        <v>1</v>
      </c>
      <c r="G270" s="260">
        <v>1</v>
      </c>
    </row>
    <row r="271" spans="1:7" x14ac:dyDescent="0.25">
      <c r="A271" s="259">
        <v>1894</v>
      </c>
      <c r="B271" s="259" t="s">
        <v>498</v>
      </c>
      <c r="C271" s="260">
        <v>38670</v>
      </c>
      <c r="D271" s="260">
        <v>16270</v>
      </c>
      <c r="E271" s="260">
        <v>546</v>
      </c>
      <c r="F271" s="260">
        <v>16</v>
      </c>
      <c r="G271" s="260">
        <v>6</v>
      </c>
    </row>
    <row r="272" spans="1:7" x14ac:dyDescent="0.25">
      <c r="A272" s="259">
        <v>765</v>
      </c>
      <c r="B272" s="259" t="s">
        <v>266</v>
      </c>
      <c r="C272" s="260">
        <v>13170</v>
      </c>
      <c r="D272" s="260">
        <v>9140</v>
      </c>
      <c r="E272" s="260">
        <v>514</v>
      </c>
      <c r="F272" s="260">
        <v>4</v>
      </c>
      <c r="G272" s="260">
        <v>1</v>
      </c>
    </row>
    <row r="273" spans="1:7" x14ac:dyDescent="0.25">
      <c r="A273" s="259">
        <v>1926</v>
      </c>
      <c r="B273" s="259" t="s">
        <v>267</v>
      </c>
      <c r="C273" s="260">
        <v>32540</v>
      </c>
      <c r="D273" s="260">
        <v>4980</v>
      </c>
      <c r="E273" s="260">
        <v>1390</v>
      </c>
      <c r="F273" s="260">
        <v>8</v>
      </c>
      <c r="G273" s="260">
        <v>3</v>
      </c>
    </row>
    <row r="274" spans="1:7" x14ac:dyDescent="0.25">
      <c r="A274" s="259">
        <v>439</v>
      </c>
      <c r="B274" s="259" t="s">
        <v>268</v>
      </c>
      <c r="C274" s="260">
        <v>85540</v>
      </c>
      <c r="D274" s="260">
        <v>73780</v>
      </c>
      <c r="E274" s="260">
        <v>2153</v>
      </c>
      <c r="F274" s="260">
        <v>1</v>
      </c>
      <c r="G274" s="260">
        <v>1</v>
      </c>
    </row>
    <row r="275" spans="1:7" x14ac:dyDescent="0.25">
      <c r="A275" s="259">
        <v>273</v>
      </c>
      <c r="B275" s="259" t="s">
        <v>269</v>
      </c>
      <c r="C275" s="260">
        <v>23660</v>
      </c>
      <c r="D275" s="260">
        <v>13210</v>
      </c>
      <c r="E275" s="260">
        <v>850</v>
      </c>
      <c r="F275" s="260">
        <v>6</v>
      </c>
      <c r="G275" s="260">
        <v>1</v>
      </c>
    </row>
    <row r="276" spans="1:7" x14ac:dyDescent="0.25">
      <c r="A276" s="259">
        <v>177</v>
      </c>
      <c r="B276" s="259" t="s">
        <v>270</v>
      </c>
      <c r="C276" s="260">
        <v>33600</v>
      </c>
      <c r="D276" s="260">
        <v>20950</v>
      </c>
      <c r="E276" s="260">
        <v>623</v>
      </c>
      <c r="F276" s="260">
        <v>15</v>
      </c>
      <c r="G276" s="260">
        <v>4</v>
      </c>
    </row>
    <row r="277" spans="1:7" x14ac:dyDescent="0.25">
      <c r="A277" s="259">
        <v>703</v>
      </c>
      <c r="B277" s="259" t="s">
        <v>271</v>
      </c>
      <c r="C277" s="260">
        <v>20220</v>
      </c>
      <c r="D277" s="260">
        <v>5010</v>
      </c>
      <c r="E277" s="260">
        <v>488</v>
      </c>
      <c r="F277" s="260">
        <v>11</v>
      </c>
      <c r="G277" s="260">
        <v>5</v>
      </c>
    </row>
    <row r="278" spans="1:7" x14ac:dyDescent="0.25">
      <c r="A278" s="259">
        <v>274</v>
      </c>
      <c r="B278" s="259" t="s">
        <v>272</v>
      </c>
      <c r="C278" s="260">
        <v>26760</v>
      </c>
      <c r="D278" s="260">
        <v>10810</v>
      </c>
      <c r="E278" s="260">
        <v>869</v>
      </c>
      <c r="F278" s="260">
        <v>5</v>
      </c>
      <c r="G278" s="260">
        <v>3</v>
      </c>
    </row>
    <row r="279" spans="1:7" x14ac:dyDescent="0.25">
      <c r="A279" s="259">
        <v>339</v>
      </c>
      <c r="B279" s="259" t="s">
        <v>273</v>
      </c>
      <c r="C279" s="260">
        <v>3200</v>
      </c>
      <c r="D279" s="260">
        <v>280</v>
      </c>
      <c r="E279" s="260">
        <v>421</v>
      </c>
      <c r="F279" s="260">
        <v>1</v>
      </c>
      <c r="G279" s="260">
        <v>1</v>
      </c>
    </row>
    <row r="280" spans="1:7" x14ac:dyDescent="0.25">
      <c r="A280" s="259">
        <v>1667</v>
      </c>
      <c r="B280" s="259" t="s">
        <v>274</v>
      </c>
      <c r="C280" s="260">
        <v>11320</v>
      </c>
      <c r="D280" s="260">
        <v>2600</v>
      </c>
      <c r="E280" s="260">
        <v>525</v>
      </c>
      <c r="F280" s="260">
        <v>8</v>
      </c>
      <c r="G280" s="260">
        <v>3</v>
      </c>
    </row>
    <row r="281" spans="1:7" x14ac:dyDescent="0.25">
      <c r="A281" s="259">
        <v>275</v>
      </c>
      <c r="B281" s="259" t="s">
        <v>275</v>
      </c>
      <c r="C281" s="260">
        <v>39490</v>
      </c>
      <c r="D281" s="260">
        <v>16970</v>
      </c>
      <c r="E281" s="260">
        <v>1400</v>
      </c>
      <c r="F281" s="260">
        <v>8</v>
      </c>
      <c r="G281" s="260">
        <v>3</v>
      </c>
    </row>
    <row r="282" spans="1:7" x14ac:dyDescent="0.25">
      <c r="A282" s="259">
        <v>340</v>
      </c>
      <c r="B282" s="259" t="s">
        <v>276</v>
      </c>
      <c r="C282" s="260">
        <v>16130</v>
      </c>
      <c r="D282" s="260">
        <v>3890</v>
      </c>
      <c r="E282" s="260">
        <v>870</v>
      </c>
      <c r="F282" s="260">
        <v>7</v>
      </c>
      <c r="G282" s="260">
        <v>3</v>
      </c>
    </row>
    <row r="283" spans="1:7" x14ac:dyDescent="0.25">
      <c r="A283" s="259">
        <v>597</v>
      </c>
      <c r="B283" s="259" t="s">
        <v>277</v>
      </c>
      <c r="C283" s="260">
        <v>44090</v>
      </c>
      <c r="D283" s="260">
        <v>19870</v>
      </c>
      <c r="E283" s="260">
        <v>1690</v>
      </c>
      <c r="F283" s="260">
        <v>2</v>
      </c>
      <c r="G283" s="260">
        <v>1</v>
      </c>
    </row>
    <row r="284" spans="1:7" x14ac:dyDescent="0.25">
      <c r="A284" s="259">
        <v>196</v>
      </c>
      <c r="B284" s="259" t="s">
        <v>278</v>
      </c>
      <c r="C284" s="260">
        <v>7690</v>
      </c>
      <c r="D284" s="260">
        <v>1370</v>
      </c>
      <c r="E284" s="260">
        <v>375</v>
      </c>
      <c r="F284" s="260">
        <v>6</v>
      </c>
      <c r="G284" s="260">
        <v>2</v>
      </c>
    </row>
    <row r="285" spans="1:7" x14ac:dyDescent="0.25">
      <c r="A285" s="259">
        <v>1742</v>
      </c>
      <c r="B285" s="259" t="s">
        <v>280</v>
      </c>
      <c r="C285" s="260">
        <v>38970</v>
      </c>
      <c r="D285" s="260">
        <v>34370</v>
      </c>
      <c r="E285" s="260">
        <v>1049</v>
      </c>
      <c r="F285" s="260">
        <v>10</v>
      </c>
      <c r="G285" s="260">
        <v>2</v>
      </c>
    </row>
    <row r="286" spans="1:7" x14ac:dyDescent="0.25">
      <c r="A286" s="259">
        <v>603</v>
      </c>
      <c r="B286" s="259" t="s">
        <v>281</v>
      </c>
      <c r="C286" s="260">
        <v>33790</v>
      </c>
      <c r="D286" s="260">
        <v>9120</v>
      </c>
      <c r="E286" s="260">
        <v>3089</v>
      </c>
      <c r="F286" s="260">
        <v>2</v>
      </c>
      <c r="G286" s="260">
        <v>2</v>
      </c>
    </row>
    <row r="287" spans="1:7" x14ac:dyDescent="0.25">
      <c r="A287" s="259">
        <v>1669</v>
      </c>
      <c r="B287" s="259" t="s">
        <v>282</v>
      </c>
      <c r="C287" s="260">
        <v>17110</v>
      </c>
      <c r="D287" s="260">
        <v>3620</v>
      </c>
      <c r="E287" s="260">
        <v>372</v>
      </c>
      <c r="F287" s="260">
        <v>11</v>
      </c>
      <c r="G287" s="260">
        <v>5</v>
      </c>
    </row>
    <row r="288" spans="1:7" x14ac:dyDescent="0.25">
      <c r="A288" s="259">
        <v>957</v>
      </c>
      <c r="B288" s="259" t="s">
        <v>283</v>
      </c>
      <c r="C288" s="260">
        <v>65290</v>
      </c>
      <c r="D288" s="260">
        <v>77150</v>
      </c>
      <c r="E288" s="260">
        <v>1454</v>
      </c>
      <c r="F288" s="260">
        <v>9</v>
      </c>
      <c r="G288" s="260">
        <v>2</v>
      </c>
    </row>
    <row r="289" spans="1:7" x14ac:dyDescent="0.25">
      <c r="A289" s="259">
        <v>1674</v>
      </c>
      <c r="B289" s="259" t="s">
        <v>284</v>
      </c>
      <c r="C289" s="260">
        <v>83340</v>
      </c>
      <c r="D289" s="260">
        <v>87060</v>
      </c>
      <c r="E289" s="260">
        <v>1636</v>
      </c>
      <c r="F289" s="260">
        <v>9</v>
      </c>
      <c r="G289" s="260">
        <v>4</v>
      </c>
    </row>
    <row r="290" spans="1:7" x14ac:dyDescent="0.25">
      <c r="A290" s="259">
        <v>599</v>
      </c>
      <c r="B290" s="259" t="s">
        <v>285</v>
      </c>
      <c r="C290" s="260">
        <v>699770</v>
      </c>
      <c r="D290" s="260">
        <v>1385570</v>
      </c>
      <c r="E290" s="260">
        <v>3915</v>
      </c>
      <c r="F290" s="260">
        <v>10</v>
      </c>
      <c r="G290" s="260">
        <v>7</v>
      </c>
    </row>
    <row r="291" spans="1:7" x14ac:dyDescent="0.25">
      <c r="A291" s="259">
        <v>277</v>
      </c>
      <c r="B291" s="259" t="s">
        <v>286</v>
      </c>
      <c r="C291" s="260">
        <v>840</v>
      </c>
      <c r="D291" s="260">
        <v>30</v>
      </c>
      <c r="E291" s="260">
        <v>852</v>
      </c>
      <c r="F291" s="260">
        <v>1</v>
      </c>
      <c r="G291" s="260">
        <v>1</v>
      </c>
    </row>
    <row r="292" spans="1:7" x14ac:dyDescent="0.25">
      <c r="A292" s="259">
        <v>840</v>
      </c>
      <c r="B292" s="259" t="s">
        <v>287</v>
      </c>
      <c r="C292" s="260">
        <v>20650</v>
      </c>
      <c r="D292" s="260">
        <v>9300</v>
      </c>
      <c r="E292" s="260">
        <v>655</v>
      </c>
      <c r="F292" s="260">
        <v>6</v>
      </c>
      <c r="G292" s="260">
        <v>2</v>
      </c>
    </row>
    <row r="293" spans="1:7" x14ac:dyDescent="0.25">
      <c r="A293" s="259">
        <v>441</v>
      </c>
      <c r="B293" s="259" t="s">
        <v>288</v>
      </c>
      <c r="C293" s="260">
        <v>41570</v>
      </c>
      <c r="D293" s="260">
        <v>14640</v>
      </c>
      <c r="E293" s="260">
        <v>687</v>
      </c>
      <c r="F293" s="260">
        <v>23</v>
      </c>
      <c r="G293" s="260">
        <v>9</v>
      </c>
    </row>
    <row r="294" spans="1:7" x14ac:dyDescent="0.25">
      <c r="A294" s="259">
        <v>458</v>
      </c>
      <c r="B294" s="259" t="s">
        <v>289</v>
      </c>
      <c r="C294" s="260">
        <v>2320</v>
      </c>
      <c r="D294" s="260">
        <v>40</v>
      </c>
      <c r="E294" s="260">
        <v>146</v>
      </c>
      <c r="F294" s="260">
        <v>8</v>
      </c>
      <c r="G294" s="260">
        <v>2</v>
      </c>
    </row>
    <row r="295" spans="1:7" x14ac:dyDescent="0.25">
      <c r="A295" s="259">
        <v>279</v>
      </c>
      <c r="B295" s="259" t="s">
        <v>290</v>
      </c>
      <c r="C295" s="260">
        <v>7760</v>
      </c>
      <c r="D295" s="260">
        <v>1380</v>
      </c>
      <c r="E295" s="260">
        <v>857</v>
      </c>
      <c r="F295" s="260">
        <v>2</v>
      </c>
      <c r="G295" s="260">
        <v>1</v>
      </c>
    </row>
    <row r="296" spans="1:7" x14ac:dyDescent="0.25">
      <c r="A296" s="259">
        <v>606</v>
      </c>
      <c r="B296" s="259" t="s">
        <v>291</v>
      </c>
      <c r="C296" s="260">
        <v>75770</v>
      </c>
      <c r="D296" s="260">
        <v>51780</v>
      </c>
      <c r="E296" s="260">
        <v>3196</v>
      </c>
      <c r="F296" s="260">
        <v>1</v>
      </c>
      <c r="G296" s="260">
        <v>1</v>
      </c>
    </row>
    <row r="297" spans="1:7" x14ac:dyDescent="0.25">
      <c r="A297" s="259">
        <v>88</v>
      </c>
      <c r="B297" s="259" t="s">
        <v>292</v>
      </c>
      <c r="C297" s="260">
        <v>940</v>
      </c>
      <c r="D297" s="260">
        <v>30</v>
      </c>
      <c r="E297" s="260">
        <v>283</v>
      </c>
      <c r="F297" s="260">
        <v>1</v>
      </c>
      <c r="G297" s="260">
        <v>1</v>
      </c>
    </row>
    <row r="298" spans="1:7" x14ac:dyDescent="0.25">
      <c r="A298" s="259">
        <v>844</v>
      </c>
      <c r="B298" s="259" t="s">
        <v>293</v>
      </c>
      <c r="C298" s="260">
        <v>23920</v>
      </c>
      <c r="D298" s="260">
        <v>15390</v>
      </c>
      <c r="E298" s="260">
        <v>1043</v>
      </c>
      <c r="F298" s="260">
        <v>2</v>
      </c>
      <c r="G298" s="260">
        <v>1</v>
      </c>
    </row>
    <row r="299" spans="1:7" x14ac:dyDescent="0.25">
      <c r="A299" s="259">
        <v>962</v>
      </c>
      <c r="B299" s="259" t="s">
        <v>294</v>
      </c>
      <c r="C299" s="260">
        <v>9650</v>
      </c>
      <c r="D299" s="260">
        <v>2000</v>
      </c>
      <c r="E299" s="260">
        <v>468</v>
      </c>
      <c r="F299" s="260">
        <v>3</v>
      </c>
      <c r="G299" s="260">
        <v>2</v>
      </c>
    </row>
    <row r="300" spans="1:7" x14ac:dyDescent="0.25">
      <c r="A300" s="259">
        <v>608</v>
      </c>
      <c r="B300" s="259" t="s">
        <v>295</v>
      </c>
      <c r="C300" s="260">
        <v>11590</v>
      </c>
      <c r="D300" s="260">
        <v>1560</v>
      </c>
      <c r="E300" s="260">
        <v>1092</v>
      </c>
      <c r="F300" s="260">
        <v>1</v>
      </c>
      <c r="G300" s="260">
        <v>1</v>
      </c>
    </row>
    <row r="301" spans="1:7" x14ac:dyDescent="0.25">
      <c r="A301" s="259">
        <v>1676</v>
      </c>
      <c r="B301" s="259" t="s">
        <v>296</v>
      </c>
      <c r="C301" s="260">
        <v>33370</v>
      </c>
      <c r="D301" s="260">
        <v>5780</v>
      </c>
      <c r="E301" s="260">
        <v>505</v>
      </c>
      <c r="F301" s="260">
        <v>20</v>
      </c>
      <c r="G301" s="260">
        <v>11</v>
      </c>
    </row>
    <row r="302" spans="1:7" x14ac:dyDescent="0.25">
      <c r="A302" s="259">
        <v>518</v>
      </c>
      <c r="B302" s="259" t="s">
        <v>297</v>
      </c>
      <c r="C302" s="260">
        <v>565400</v>
      </c>
      <c r="D302" s="260">
        <v>945190</v>
      </c>
      <c r="E302" s="260">
        <v>4628</v>
      </c>
      <c r="F302" s="260">
        <v>4</v>
      </c>
      <c r="G302" s="260">
        <v>2</v>
      </c>
    </row>
    <row r="303" spans="1:7" x14ac:dyDescent="0.25">
      <c r="A303" s="259">
        <v>796</v>
      </c>
      <c r="B303" s="259" t="s">
        <v>298</v>
      </c>
      <c r="C303" s="260">
        <v>168240</v>
      </c>
      <c r="D303" s="260">
        <v>258230</v>
      </c>
      <c r="E303" s="260">
        <v>1879</v>
      </c>
      <c r="F303" s="260">
        <v>5</v>
      </c>
      <c r="G303" s="260">
        <v>1</v>
      </c>
    </row>
    <row r="304" spans="1:7" x14ac:dyDescent="0.25">
      <c r="A304" s="259">
        <v>965</v>
      </c>
      <c r="B304" s="259" t="s">
        <v>299</v>
      </c>
      <c r="C304" s="260">
        <v>8350</v>
      </c>
      <c r="D304" s="260">
        <v>1690</v>
      </c>
      <c r="E304" s="260">
        <v>652</v>
      </c>
      <c r="F304" s="260">
        <v>3</v>
      </c>
      <c r="G304" s="260">
        <v>2</v>
      </c>
    </row>
    <row r="305" spans="1:7" x14ac:dyDescent="0.25">
      <c r="A305" s="259">
        <v>1702</v>
      </c>
      <c r="B305" s="259" t="s">
        <v>537</v>
      </c>
      <c r="C305" s="260">
        <v>9530</v>
      </c>
      <c r="D305" s="260">
        <v>1300</v>
      </c>
      <c r="E305" s="260">
        <v>255</v>
      </c>
      <c r="F305" s="260">
        <v>7</v>
      </c>
      <c r="G305" s="260">
        <v>2</v>
      </c>
    </row>
    <row r="306" spans="1:7" x14ac:dyDescent="0.25">
      <c r="A306" s="259">
        <v>845</v>
      </c>
      <c r="B306" s="259" t="s">
        <v>301</v>
      </c>
      <c r="C306" s="260">
        <v>22400</v>
      </c>
      <c r="D306" s="260">
        <v>4610</v>
      </c>
      <c r="E306" s="260">
        <v>580</v>
      </c>
      <c r="F306" s="260">
        <v>7</v>
      </c>
      <c r="G306" s="260">
        <v>4</v>
      </c>
    </row>
    <row r="307" spans="1:7" x14ac:dyDescent="0.25">
      <c r="A307" s="259">
        <v>846</v>
      </c>
      <c r="B307" s="259" t="s">
        <v>302</v>
      </c>
      <c r="C307" s="260">
        <v>14690</v>
      </c>
      <c r="D307" s="260">
        <v>5080</v>
      </c>
      <c r="E307" s="260">
        <v>666</v>
      </c>
      <c r="F307" s="260">
        <v>5</v>
      </c>
      <c r="G307" s="260">
        <v>2</v>
      </c>
    </row>
    <row r="308" spans="1:7" x14ac:dyDescent="0.25">
      <c r="A308" s="259">
        <v>1883</v>
      </c>
      <c r="B308" s="259" t="s">
        <v>303</v>
      </c>
      <c r="C308" s="260">
        <v>105720</v>
      </c>
      <c r="D308" s="260">
        <v>137450</v>
      </c>
      <c r="E308" s="260">
        <v>1438</v>
      </c>
      <c r="F308" s="260">
        <v>7</v>
      </c>
      <c r="G308" s="260">
        <v>3</v>
      </c>
    </row>
    <row r="309" spans="1:7" x14ac:dyDescent="0.25">
      <c r="A309" s="259">
        <v>610</v>
      </c>
      <c r="B309" s="259" t="s">
        <v>304</v>
      </c>
      <c r="C309" s="260">
        <v>23880</v>
      </c>
      <c r="D309" s="260">
        <v>9280</v>
      </c>
      <c r="E309" s="260">
        <v>1602</v>
      </c>
      <c r="F309" s="260">
        <v>1</v>
      </c>
      <c r="G309" s="260">
        <v>1</v>
      </c>
    </row>
    <row r="310" spans="1:7" x14ac:dyDescent="0.25">
      <c r="A310" s="259">
        <v>40</v>
      </c>
      <c r="B310" s="259" t="s">
        <v>305</v>
      </c>
      <c r="C310" s="260">
        <v>10860</v>
      </c>
      <c r="D310" s="260">
        <v>1050</v>
      </c>
      <c r="E310" s="260">
        <v>212</v>
      </c>
      <c r="F310" s="260">
        <v>14</v>
      </c>
      <c r="G310" s="260">
        <v>5</v>
      </c>
    </row>
    <row r="311" spans="1:7" x14ac:dyDescent="0.25">
      <c r="A311" s="259">
        <v>1714</v>
      </c>
      <c r="B311" s="259" t="s">
        <v>306</v>
      </c>
      <c r="C311" s="260">
        <v>21390</v>
      </c>
      <c r="D311" s="260">
        <v>8720</v>
      </c>
      <c r="E311" s="260">
        <v>399</v>
      </c>
      <c r="F311" s="260">
        <v>24</v>
      </c>
      <c r="G311" s="260">
        <v>9</v>
      </c>
    </row>
    <row r="312" spans="1:7" x14ac:dyDescent="0.25">
      <c r="A312" s="259">
        <v>90</v>
      </c>
      <c r="B312" s="259" t="s">
        <v>307</v>
      </c>
      <c r="C312" s="260">
        <v>63230</v>
      </c>
      <c r="D312" s="260">
        <v>83340</v>
      </c>
      <c r="E312" s="260">
        <v>1261</v>
      </c>
      <c r="F312" s="260">
        <v>10</v>
      </c>
      <c r="G312" s="260">
        <v>4</v>
      </c>
    </row>
    <row r="313" spans="1:7" x14ac:dyDescent="0.25">
      <c r="A313" s="259">
        <v>342</v>
      </c>
      <c r="B313" s="259" t="s">
        <v>308</v>
      </c>
      <c r="C313" s="260">
        <v>42370</v>
      </c>
      <c r="D313" s="260">
        <v>24770</v>
      </c>
      <c r="E313" s="260">
        <v>1424</v>
      </c>
      <c r="F313" s="260">
        <v>4</v>
      </c>
      <c r="G313" s="260">
        <v>2</v>
      </c>
    </row>
    <row r="314" spans="1:7" x14ac:dyDescent="0.25">
      <c r="A314" s="259">
        <v>847</v>
      </c>
      <c r="B314" s="259" t="s">
        <v>309</v>
      </c>
      <c r="C314" s="260">
        <v>15940</v>
      </c>
      <c r="D314" s="260">
        <v>5990</v>
      </c>
      <c r="E314" s="260">
        <v>672</v>
      </c>
      <c r="F314" s="260">
        <v>5</v>
      </c>
      <c r="G314" s="260">
        <v>3</v>
      </c>
    </row>
    <row r="315" spans="1:7" x14ac:dyDescent="0.25">
      <c r="A315" s="259">
        <v>848</v>
      </c>
      <c r="B315" s="259" t="s">
        <v>310</v>
      </c>
      <c r="C315" s="260">
        <v>13930</v>
      </c>
      <c r="D315" s="260">
        <v>4700</v>
      </c>
      <c r="E315" s="260">
        <v>655</v>
      </c>
      <c r="F315" s="260">
        <v>2</v>
      </c>
      <c r="G315" s="260">
        <v>1</v>
      </c>
    </row>
    <row r="316" spans="1:7" x14ac:dyDescent="0.25">
      <c r="A316" s="259">
        <v>612</v>
      </c>
      <c r="B316" s="259" t="s">
        <v>311</v>
      </c>
      <c r="C316" s="260">
        <v>81130</v>
      </c>
      <c r="D316" s="260">
        <v>69440</v>
      </c>
      <c r="E316" s="260">
        <v>2231</v>
      </c>
      <c r="F316" s="260">
        <v>1</v>
      </c>
      <c r="G316" s="260">
        <v>1</v>
      </c>
    </row>
    <row r="317" spans="1:7" x14ac:dyDescent="0.25">
      <c r="A317" s="259">
        <v>37</v>
      </c>
      <c r="B317" s="259" t="s">
        <v>312</v>
      </c>
      <c r="C317" s="260">
        <v>36360</v>
      </c>
      <c r="D317" s="260">
        <v>32280</v>
      </c>
      <c r="E317" s="260">
        <v>809</v>
      </c>
      <c r="F317" s="260">
        <v>13</v>
      </c>
      <c r="G317" s="260">
        <v>3</v>
      </c>
    </row>
    <row r="318" spans="1:7" x14ac:dyDescent="0.25">
      <c r="A318" s="259">
        <v>180</v>
      </c>
      <c r="B318" s="259" t="s">
        <v>313</v>
      </c>
      <c r="C318" s="260">
        <v>15370</v>
      </c>
      <c r="D318" s="260">
        <v>9940</v>
      </c>
      <c r="E318" s="260">
        <v>336</v>
      </c>
      <c r="F318" s="260">
        <v>7</v>
      </c>
      <c r="G318" s="260">
        <v>2</v>
      </c>
    </row>
    <row r="319" spans="1:7" x14ac:dyDescent="0.25">
      <c r="A319" s="259">
        <v>532</v>
      </c>
      <c r="B319" s="259" t="s">
        <v>314</v>
      </c>
      <c r="C319" s="260">
        <v>23420</v>
      </c>
      <c r="D319" s="260">
        <v>14500</v>
      </c>
      <c r="E319" s="260">
        <v>1102</v>
      </c>
      <c r="F319" s="260">
        <v>1</v>
      </c>
      <c r="G319" s="260">
        <v>1</v>
      </c>
    </row>
    <row r="320" spans="1:7" x14ac:dyDescent="0.25">
      <c r="A320" s="259">
        <v>851</v>
      </c>
      <c r="B320" s="259" t="s">
        <v>315</v>
      </c>
      <c r="C320" s="260">
        <v>21410</v>
      </c>
      <c r="D320" s="260">
        <v>4620</v>
      </c>
      <c r="E320" s="260">
        <v>681</v>
      </c>
      <c r="F320" s="260">
        <v>8</v>
      </c>
      <c r="G320" s="260">
        <v>4</v>
      </c>
    </row>
    <row r="321" spans="1:7" x14ac:dyDescent="0.25">
      <c r="A321" s="259">
        <v>1708</v>
      </c>
      <c r="B321" s="259" t="s">
        <v>316</v>
      </c>
      <c r="C321" s="260">
        <v>41760</v>
      </c>
      <c r="D321" s="260">
        <v>28760</v>
      </c>
      <c r="E321" s="260">
        <v>591</v>
      </c>
      <c r="F321" s="260">
        <v>34</v>
      </c>
      <c r="G321" s="260">
        <v>7</v>
      </c>
    </row>
    <row r="322" spans="1:7" x14ac:dyDescent="0.25">
      <c r="A322" s="259">
        <v>971</v>
      </c>
      <c r="B322" s="259" t="s">
        <v>317</v>
      </c>
      <c r="C322" s="260">
        <v>23800</v>
      </c>
      <c r="D322" s="260">
        <v>14940</v>
      </c>
      <c r="E322" s="260">
        <v>862</v>
      </c>
      <c r="F322" s="260">
        <v>3</v>
      </c>
      <c r="G322" s="260">
        <v>2</v>
      </c>
    </row>
    <row r="323" spans="1:7" x14ac:dyDescent="0.25">
      <c r="A323" s="259">
        <v>1904</v>
      </c>
      <c r="B323" s="259" t="s">
        <v>530</v>
      </c>
      <c r="C323" s="260">
        <v>51500</v>
      </c>
      <c r="D323" s="260">
        <v>16910</v>
      </c>
      <c r="E323" s="260">
        <v>1133</v>
      </c>
      <c r="F323" s="260">
        <v>19</v>
      </c>
      <c r="G323" s="260">
        <v>8</v>
      </c>
    </row>
    <row r="324" spans="1:7" x14ac:dyDescent="0.25">
      <c r="A324" s="259">
        <v>617</v>
      </c>
      <c r="B324" s="259" t="s">
        <v>318</v>
      </c>
      <c r="C324" s="260">
        <v>6520</v>
      </c>
      <c r="D324" s="260">
        <v>530</v>
      </c>
      <c r="E324" s="260">
        <v>600</v>
      </c>
      <c r="F324" s="260">
        <v>5</v>
      </c>
      <c r="G324" s="260">
        <v>1</v>
      </c>
    </row>
    <row r="325" spans="1:7" x14ac:dyDescent="0.25">
      <c r="A325" s="259">
        <v>1900</v>
      </c>
      <c r="B325" s="259" t="s">
        <v>639</v>
      </c>
      <c r="C325" s="260">
        <v>85510</v>
      </c>
      <c r="D325" s="260">
        <v>73700</v>
      </c>
      <c r="E325" s="260">
        <v>831</v>
      </c>
      <c r="F325" s="260">
        <v>55</v>
      </c>
      <c r="G325" s="260">
        <v>12</v>
      </c>
    </row>
    <row r="326" spans="1:7" x14ac:dyDescent="0.25">
      <c r="A326" s="259">
        <v>9</v>
      </c>
      <c r="B326" s="259" t="s">
        <v>319</v>
      </c>
      <c r="C326" s="260">
        <v>5330</v>
      </c>
      <c r="D326" s="260">
        <v>580</v>
      </c>
      <c r="E326" s="260">
        <v>349</v>
      </c>
      <c r="F326" s="260">
        <v>9</v>
      </c>
      <c r="G326" s="260">
        <v>1</v>
      </c>
    </row>
    <row r="327" spans="1:7" x14ac:dyDescent="0.25">
      <c r="A327" s="259">
        <v>715</v>
      </c>
      <c r="B327" s="259" t="s">
        <v>320</v>
      </c>
      <c r="C327" s="260">
        <v>55690</v>
      </c>
      <c r="D327" s="260">
        <v>51040</v>
      </c>
      <c r="E327" s="260">
        <v>837</v>
      </c>
      <c r="F327" s="260">
        <v>25</v>
      </c>
      <c r="G327" s="260">
        <v>9</v>
      </c>
    </row>
    <row r="328" spans="1:7" x14ac:dyDescent="0.25">
      <c r="A328" s="259">
        <v>93</v>
      </c>
      <c r="B328" s="259" t="s">
        <v>321</v>
      </c>
      <c r="C328" s="260">
        <v>4800</v>
      </c>
      <c r="D328" s="260">
        <v>1240</v>
      </c>
      <c r="E328" s="260">
        <v>225</v>
      </c>
      <c r="F328" s="260">
        <v>11</v>
      </c>
      <c r="G328" s="260">
        <v>2</v>
      </c>
    </row>
    <row r="329" spans="1:7" x14ac:dyDescent="0.25">
      <c r="A329" s="259">
        <v>448</v>
      </c>
      <c r="B329" s="259" t="s">
        <v>322</v>
      </c>
      <c r="C329" s="260">
        <v>12620</v>
      </c>
      <c r="D329" s="260">
        <v>6600</v>
      </c>
      <c r="E329" s="260">
        <v>439</v>
      </c>
      <c r="F329" s="260">
        <v>23</v>
      </c>
      <c r="G329" s="260">
        <v>5</v>
      </c>
    </row>
    <row r="330" spans="1:7" x14ac:dyDescent="0.25">
      <c r="A330" s="259">
        <v>1525</v>
      </c>
      <c r="B330" s="259" t="s">
        <v>323</v>
      </c>
      <c r="C330" s="260">
        <v>33110</v>
      </c>
      <c r="D330" s="260">
        <v>12540</v>
      </c>
      <c r="E330" s="260">
        <v>1297</v>
      </c>
      <c r="F330" s="260">
        <v>7</v>
      </c>
      <c r="G330" s="260">
        <v>2</v>
      </c>
    </row>
    <row r="331" spans="1:7" x14ac:dyDescent="0.25">
      <c r="A331" s="259">
        <v>716</v>
      </c>
      <c r="B331" s="259" t="s">
        <v>324</v>
      </c>
      <c r="C331" s="260">
        <v>22730</v>
      </c>
      <c r="D331" s="260">
        <v>2650</v>
      </c>
      <c r="E331" s="260">
        <v>451</v>
      </c>
      <c r="F331" s="260">
        <v>11</v>
      </c>
      <c r="G331" s="260">
        <v>7</v>
      </c>
    </row>
    <row r="332" spans="1:7" x14ac:dyDescent="0.25">
      <c r="A332" s="259">
        <v>281</v>
      </c>
      <c r="B332" s="259" t="s">
        <v>325</v>
      </c>
      <c r="C332" s="260">
        <v>49130</v>
      </c>
      <c r="D332" s="260">
        <v>43240</v>
      </c>
      <c r="E332" s="260">
        <v>1377</v>
      </c>
      <c r="F332" s="260">
        <v>3</v>
      </c>
      <c r="G332" s="260">
        <v>2</v>
      </c>
    </row>
    <row r="333" spans="1:7" x14ac:dyDescent="0.25">
      <c r="A333" s="259">
        <v>855</v>
      </c>
      <c r="B333" s="259" t="s">
        <v>326</v>
      </c>
      <c r="C333" s="260">
        <v>233210</v>
      </c>
      <c r="D333" s="260">
        <v>349660</v>
      </c>
      <c r="E333" s="260">
        <v>2532</v>
      </c>
      <c r="F333" s="260">
        <v>5</v>
      </c>
      <c r="G333" s="260">
        <v>3</v>
      </c>
    </row>
    <row r="334" spans="1:7" x14ac:dyDescent="0.25">
      <c r="A334" s="259">
        <v>183</v>
      </c>
      <c r="B334" s="259" t="s">
        <v>327</v>
      </c>
      <c r="C334" s="260">
        <v>15420</v>
      </c>
      <c r="D334" s="260">
        <v>3120</v>
      </c>
      <c r="E334" s="260">
        <v>267</v>
      </c>
      <c r="F334" s="260">
        <v>10</v>
      </c>
      <c r="G334" s="260">
        <v>4</v>
      </c>
    </row>
    <row r="335" spans="1:7" x14ac:dyDescent="0.25">
      <c r="A335" s="259">
        <v>1700</v>
      </c>
      <c r="B335" s="259" t="s">
        <v>328</v>
      </c>
      <c r="C335" s="260">
        <v>32470</v>
      </c>
      <c r="D335" s="260">
        <v>15040</v>
      </c>
      <c r="E335" s="260">
        <v>560</v>
      </c>
      <c r="F335" s="260">
        <v>8</v>
      </c>
      <c r="G335" s="260">
        <v>4</v>
      </c>
    </row>
    <row r="336" spans="1:7" x14ac:dyDescent="0.25">
      <c r="A336" s="259">
        <v>1730</v>
      </c>
      <c r="B336" s="259" t="s">
        <v>329</v>
      </c>
      <c r="C336" s="260">
        <v>26690</v>
      </c>
      <c r="D336" s="260">
        <v>9080</v>
      </c>
      <c r="E336" s="260">
        <v>493</v>
      </c>
      <c r="F336" s="260">
        <v>19</v>
      </c>
      <c r="G336" s="260">
        <v>4</v>
      </c>
    </row>
    <row r="337" spans="1:7" x14ac:dyDescent="0.25">
      <c r="A337" s="259">
        <v>737</v>
      </c>
      <c r="B337" s="259" t="s">
        <v>330</v>
      </c>
      <c r="C337" s="260">
        <v>28990</v>
      </c>
      <c r="D337" s="260">
        <v>11970</v>
      </c>
      <c r="E337" s="260">
        <v>438</v>
      </c>
      <c r="F337" s="260">
        <v>24</v>
      </c>
      <c r="G337" s="260">
        <v>7</v>
      </c>
    </row>
    <row r="338" spans="1:7" x14ac:dyDescent="0.25">
      <c r="A338" s="259">
        <v>282</v>
      </c>
      <c r="B338" s="259" t="s">
        <v>331</v>
      </c>
      <c r="C338" s="260">
        <v>5340</v>
      </c>
      <c r="D338" s="260">
        <v>410</v>
      </c>
      <c r="E338" s="260">
        <v>378</v>
      </c>
      <c r="F338" s="260">
        <v>7</v>
      </c>
      <c r="G338" s="260">
        <v>3</v>
      </c>
    </row>
    <row r="339" spans="1:7" x14ac:dyDescent="0.25">
      <c r="A339" s="259">
        <v>856</v>
      </c>
      <c r="B339" s="259" t="s">
        <v>332</v>
      </c>
      <c r="C339" s="260">
        <v>45300</v>
      </c>
      <c r="D339" s="260">
        <v>43600</v>
      </c>
      <c r="E339" s="260">
        <v>1304</v>
      </c>
      <c r="F339" s="260">
        <v>6</v>
      </c>
      <c r="G339" s="260">
        <v>2</v>
      </c>
    </row>
    <row r="340" spans="1:7" x14ac:dyDescent="0.25">
      <c r="A340" s="259">
        <v>450</v>
      </c>
      <c r="B340" s="259" t="s">
        <v>333</v>
      </c>
      <c r="C340" s="260">
        <v>10140</v>
      </c>
      <c r="D340" s="260">
        <v>1750</v>
      </c>
      <c r="E340" s="260">
        <v>1052</v>
      </c>
      <c r="F340" s="260">
        <v>1</v>
      </c>
      <c r="G340" s="260">
        <v>1</v>
      </c>
    </row>
    <row r="341" spans="1:7" x14ac:dyDescent="0.25">
      <c r="A341" s="259">
        <v>451</v>
      </c>
      <c r="B341" s="259" t="s">
        <v>334</v>
      </c>
      <c r="C341" s="260">
        <v>26780</v>
      </c>
      <c r="D341" s="260">
        <v>7660</v>
      </c>
      <c r="E341" s="260">
        <v>1392</v>
      </c>
      <c r="F341" s="260">
        <v>2</v>
      </c>
      <c r="G341" s="260">
        <v>1</v>
      </c>
    </row>
    <row r="342" spans="1:7" x14ac:dyDescent="0.25">
      <c r="A342" s="259">
        <v>184</v>
      </c>
      <c r="B342" s="259" t="s">
        <v>335</v>
      </c>
      <c r="C342" s="260">
        <v>20000</v>
      </c>
      <c r="D342" s="260">
        <v>13530</v>
      </c>
      <c r="E342" s="260">
        <v>968</v>
      </c>
      <c r="F342" s="260">
        <v>1</v>
      </c>
      <c r="G342" s="260">
        <v>1</v>
      </c>
    </row>
    <row r="343" spans="1:7" x14ac:dyDescent="0.25">
      <c r="A343" s="259">
        <v>344</v>
      </c>
      <c r="B343" s="259" t="s">
        <v>336</v>
      </c>
      <c r="C343" s="260">
        <v>371140</v>
      </c>
      <c r="D343" s="260">
        <v>655420</v>
      </c>
      <c r="E343" s="260">
        <v>3264</v>
      </c>
      <c r="F343" s="260">
        <v>4</v>
      </c>
      <c r="G343" s="260">
        <v>2</v>
      </c>
    </row>
    <row r="344" spans="1:7" x14ac:dyDescent="0.25">
      <c r="A344" s="259">
        <v>1581</v>
      </c>
      <c r="B344" s="259" t="s">
        <v>337</v>
      </c>
      <c r="C344" s="260">
        <v>39610</v>
      </c>
      <c r="D344" s="260">
        <v>8480</v>
      </c>
      <c r="E344" s="260">
        <v>723</v>
      </c>
      <c r="F344" s="260">
        <v>16</v>
      </c>
      <c r="G344" s="260">
        <v>6</v>
      </c>
    </row>
    <row r="345" spans="1:7" x14ac:dyDescent="0.25">
      <c r="A345" s="259">
        <v>981</v>
      </c>
      <c r="B345" s="259" t="s">
        <v>338</v>
      </c>
      <c r="C345" s="260">
        <v>8320</v>
      </c>
      <c r="D345" s="260">
        <v>3110</v>
      </c>
      <c r="E345" s="260">
        <v>951</v>
      </c>
      <c r="F345" s="260">
        <v>6</v>
      </c>
      <c r="G345" s="260">
        <v>2</v>
      </c>
    </row>
    <row r="346" spans="1:7" x14ac:dyDescent="0.25">
      <c r="A346" s="259">
        <v>994</v>
      </c>
      <c r="B346" s="259" t="s">
        <v>339</v>
      </c>
      <c r="C346" s="260">
        <v>13670</v>
      </c>
      <c r="D346" s="260">
        <v>3540</v>
      </c>
      <c r="E346" s="260">
        <v>628</v>
      </c>
      <c r="F346" s="260">
        <v>6</v>
      </c>
      <c r="G346" s="260">
        <v>4</v>
      </c>
    </row>
    <row r="347" spans="1:7" x14ac:dyDescent="0.25">
      <c r="A347" s="259">
        <v>858</v>
      </c>
      <c r="B347" s="259" t="s">
        <v>340</v>
      </c>
      <c r="C347" s="260">
        <v>31420</v>
      </c>
      <c r="D347" s="260">
        <v>23580</v>
      </c>
      <c r="E347" s="260">
        <v>1380</v>
      </c>
      <c r="F347" s="260">
        <v>4</v>
      </c>
      <c r="G347" s="260">
        <v>1</v>
      </c>
    </row>
    <row r="348" spans="1:7" x14ac:dyDescent="0.25">
      <c r="A348" s="259">
        <v>47</v>
      </c>
      <c r="B348" s="259" t="s">
        <v>341</v>
      </c>
      <c r="C348" s="260">
        <v>31540</v>
      </c>
      <c r="D348" s="260">
        <v>31950</v>
      </c>
      <c r="E348" s="260">
        <v>969</v>
      </c>
      <c r="F348" s="260">
        <v>6</v>
      </c>
      <c r="G348" s="260">
        <v>1</v>
      </c>
    </row>
    <row r="349" spans="1:7" x14ac:dyDescent="0.25">
      <c r="A349" s="259">
        <v>345</v>
      </c>
      <c r="B349" s="259" t="s">
        <v>342</v>
      </c>
      <c r="C349" s="260">
        <v>72500</v>
      </c>
      <c r="D349" s="260">
        <v>77130</v>
      </c>
      <c r="E349" s="260">
        <v>2051</v>
      </c>
      <c r="F349" s="260">
        <v>2</v>
      </c>
      <c r="G349" s="260">
        <v>1</v>
      </c>
    </row>
    <row r="350" spans="1:7" x14ac:dyDescent="0.25">
      <c r="A350" s="259">
        <v>717</v>
      </c>
      <c r="B350" s="259" t="s">
        <v>343</v>
      </c>
      <c r="C350" s="260">
        <v>15670</v>
      </c>
      <c r="D350" s="260">
        <v>3240</v>
      </c>
      <c r="E350" s="260">
        <v>319</v>
      </c>
      <c r="F350" s="260">
        <v>14</v>
      </c>
      <c r="G350" s="260">
        <v>10</v>
      </c>
    </row>
    <row r="351" spans="1:7" x14ac:dyDescent="0.25">
      <c r="A351" s="259">
        <v>860</v>
      </c>
      <c r="B351" s="259" t="s">
        <v>344</v>
      </c>
      <c r="C351" s="260">
        <v>35920</v>
      </c>
      <c r="D351" s="260">
        <v>25600</v>
      </c>
      <c r="E351" s="260">
        <v>1001</v>
      </c>
      <c r="F351" s="260">
        <v>9</v>
      </c>
      <c r="G351" s="260">
        <v>2</v>
      </c>
    </row>
    <row r="352" spans="1:7" x14ac:dyDescent="0.25">
      <c r="A352" s="259">
        <v>861</v>
      </c>
      <c r="B352" s="259" t="s">
        <v>345</v>
      </c>
      <c r="C352" s="260">
        <v>44920</v>
      </c>
      <c r="D352" s="260">
        <v>35270</v>
      </c>
      <c r="E352" s="260">
        <v>1655</v>
      </c>
      <c r="F352" s="260">
        <v>3</v>
      </c>
      <c r="G352" s="260">
        <v>1</v>
      </c>
    </row>
    <row r="353" spans="1:7" x14ac:dyDescent="0.25">
      <c r="A353" s="259">
        <v>453</v>
      </c>
      <c r="B353" s="259" t="s">
        <v>346</v>
      </c>
      <c r="C353" s="260">
        <v>67810</v>
      </c>
      <c r="D353" s="260">
        <v>53620</v>
      </c>
      <c r="E353" s="260">
        <v>1767</v>
      </c>
      <c r="F353" s="260">
        <v>4</v>
      </c>
      <c r="G353" s="260">
        <v>1</v>
      </c>
    </row>
    <row r="354" spans="1:7" x14ac:dyDescent="0.25">
      <c r="A354" s="259">
        <v>983</v>
      </c>
      <c r="B354" s="259" t="s">
        <v>347</v>
      </c>
      <c r="C354" s="260">
        <v>108010</v>
      </c>
      <c r="D354" s="260">
        <v>142880</v>
      </c>
      <c r="E354" s="260">
        <v>1583</v>
      </c>
      <c r="F354" s="260">
        <v>14</v>
      </c>
      <c r="G354" s="260">
        <v>3</v>
      </c>
    </row>
    <row r="355" spans="1:7" x14ac:dyDescent="0.25">
      <c r="A355" s="259">
        <v>984</v>
      </c>
      <c r="B355" s="259" t="s">
        <v>348</v>
      </c>
      <c r="C355" s="260">
        <v>45960</v>
      </c>
      <c r="D355" s="260">
        <v>42240</v>
      </c>
      <c r="E355" s="260">
        <v>981</v>
      </c>
      <c r="F355" s="260">
        <v>13</v>
      </c>
      <c r="G355" s="260">
        <v>4</v>
      </c>
    </row>
    <row r="356" spans="1:7" x14ac:dyDescent="0.25">
      <c r="A356" s="259">
        <v>620</v>
      </c>
      <c r="B356" s="259" t="s">
        <v>349</v>
      </c>
      <c r="C356" s="260">
        <v>16260</v>
      </c>
      <c r="D356" s="260">
        <v>3670</v>
      </c>
      <c r="E356" s="260">
        <v>893</v>
      </c>
      <c r="F356" s="260">
        <v>4</v>
      </c>
      <c r="G356" s="260">
        <v>1</v>
      </c>
    </row>
    <row r="357" spans="1:7" x14ac:dyDescent="0.25">
      <c r="A357" s="259">
        <v>622</v>
      </c>
      <c r="B357" s="259" t="s">
        <v>350</v>
      </c>
      <c r="C357" s="260">
        <v>71920</v>
      </c>
      <c r="D357" s="260">
        <v>52530</v>
      </c>
      <c r="E357" s="260">
        <v>2724</v>
      </c>
      <c r="F357" s="260">
        <v>1</v>
      </c>
      <c r="G357" s="260">
        <v>1</v>
      </c>
    </row>
    <row r="358" spans="1:7" x14ac:dyDescent="0.25">
      <c r="A358" s="259">
        <v>48</v>
      </c>
      <c r="B358" s="259" t="s">
        <v>351</v>
      </c>
      <c r="C358" s="260">
        <v>15470</v>
      </c>
      <c r="D358" s="260">
        <v>8840</v>
      </c>
      <c r="E358" s="260">
        <v>342</v>
      </c>
      <c r="F358" s="260">
        <v>14</v>
      </c>
      <c r="G358" s="260">
        <v>3</v>
      </c>
    </row>
    <row r="359" spans="1:7" x14ac:dyDescent="0.25">
      <c r="A359" s="259">
        <v>96</v>
      </c>
      <c r="B359" s="259" t="s">
        <v>352</v>
      </c>
      <c r="C359" s="260">
        <v>1110</v>
      </c>
      <c r="D359" s="260">
        <v>190</v>
      </c>
      <c r="E359" s="260">
        <v>189</v>
      </c>
      <c r="F359" s="260">
        <v>2</v>
      </c>
      <c r="G359" s="260">
        <v>1</v>
      </c>
    </row>
    <row r="360" spans="1:7" x14ac:dyDescent="0.25">
      <c r="A360" s="259">
        <v>718</v>
      </c>
      <c r="B360" s="259" t="s">
        <v>353</v>
      </c>
      <c r="C360" s="260">
        <v>50260</v>
      </c>
      <c r="D360" s="260">
        <v>68210</v>
      </c>
      <c r="E360" s="260">
        <v>1853</v>
      </c>
      <c r="F360" s="260">
        <v>3</v>
      </c>
      <c r="G360" s="260">
        <v>1</v>
      </c>
    </row>
    <row r="361" spans="1:7" x14ac:dyDescent="0.25">
      <c r="A361" s="259">
        <v>623</v>
      </c>
      <c r="B361" s="259" t="s">
        <v>354</v>
      </c>
      <c r="C361" s="260">
        <v>5890</v>
      </c>
      <c r="D361" s="260">
        <v>230</v>
      </c>
      <c r="E361" s="260">
        <v>411</v>
      </c>
      <c r="F361" s="260">
        <v>8</v>
      </c>
      <c r="G361" s="260">
        <v>2</v>
      </c>
    </row>
    <row r="362" spans="1:7" x14ac:dyDescent="0.25">
      <c r="A362" s="259">
        <v>986</v>
      </c>
      <c r="B362" s="259" t="s">
        <v>355</v>
      </c>
      <c r="C362" s="260">
        <v>8370</v>
      </c>
      <c r="D362" s="260">
        <v>1150</v>
      </c>
      <c r="E362" s="260">
        <v>512</v>
      </c>
      <c r="F362" s="260">
        <v>6</v>
      </c>
      <c r="G362" s="260">
        <v>3</v>
      </c>
    </row>
    <row r="363" spans="1:7" x14ac:dyDescent="0.25">
      <c r="A363" s="259">
        <v>626</v>
      </c>
      <c r="B363" s="259" t="s">
        <v>356</v>
      </c>
      <c r="C363" s="260">
        <v>19590</v>
      </c>
      <c r="D363" s="260">
        <v>4930</v>
      </c>
      <c r="E363" s="260">
        <v>1781</v>
      </c>
      <c r="F363" s="260">
        <v>1</v>
      </c>
      <c r="G363" s="260">
        <v>1</v>
      </c>
    </row>
    <row r="364" spans="1:7" x14ac:dyDescent="0.25">
      <c r="A364" s="259">
        <v>285</v>
      </c>
      <c r="B364" s="259" t="s">
        <v>357</v>
      </c>
      <c r="C364" s="260">
        <v>17180</v>
      </c>
      <c r="D364" s="260">
        <v>5880</v>
      </c>
      <c r="E364" s="260">
        <v>565</v>
      </c>
      <c r="F364" s="260">
        <v>15</v>
      </c>
      <c r="G364" s="260">
        <v>3</v>
      </c>
    </row>
    <row r="365" spans="1:7" x14ac:dyDescent="0.25">
      <c r="A365" s="259">
        <v>865</v>
      </c>
      <c r="B365" s="259" t="s">
        <v>358</v>
      </c>
      <c r="C365" s="260">
        <v>24890</v>
      </c>
      <c r="D365" s="260">
        <v>13390</v>
      </c>
      <c r="E365" s="260">
        <v>1237</v>
      </c>
      <c r="F365" s="260">
        <v>3</v>
      </c>
      <c r="G365" s="260">
        <v>1</v>
      </c>
    </row>
    <row r="366" spans="1:7" x14ac:dyDescent="0.25">
      <c r="A366" s="259">
        <v>866</v>
      </c>
      <c r="B366" s="259" t="s">
        <v>359</v>
      </c>
      <c r="C366" s="260">
        <v>13930</v>
      </c>
      <c r="D366" s="260">
        <v>4570</v>
      </c>
      <c r="E366" s="260">
        <v>734</v>
      </c>
      <c r="F366" s="260">
        <v>1</v>
      </c>
      <c r="G366" s="260">
        <v>1</v>
      </c>
    </row>
    <row r="367" spans="1:7" x14ac:dyDescent="0.25">
      <c r="A367" s="259">
        <v>867</v>
      </c>
      <c r="B367" s="259" t="s">
        <v>360</v>
      </c>
      <c r="C367" s="260">
        <v>49810</v>
      </c>
      <c r="D367" s="260">
        <v>39720</v>
      </c>
      <c r="E367" s="260">
        <v>1220</v>
      </c>
      <c r="F367" s="260">
        <v>3</v>
      </c>
      <c r="G367" s="260">
        <v>2</v>
      </c>
    </row>
    <row r="368" spans="1:7" x14ac:dyDescent="0.25">
      <c r="A368" s="259">
        <v>627</v>
      </c>
      <c r="B368" s="259" t="s">
        <v>361</v>
      </c>
      <c r="C368" s="260">
        <v>23270</v>
      </c>
      <c r="D368" s="260">
        <v>6770</v>
      </c>
      <c r="E368" s="260">
        <v>1428</v>
      </c>
      <c r="F368" s="260">
        <v>3</v>
      </c>
      <c r="G368" s="260">
        <v>1</v>
      </c>
    </row>
    <row r="369" spans="1:7" x14ac:dyDescent="0.25">
      <c r="A369" s="259">
        <v>289</v>
      </c>
      <c r="B369" s="259" t="s">
        <v>362</v>
      </c>
      <c r="C369" s="260">
        <v>40230</v>
      </c>
      <c r="D369" s="260">
        <v>35130</v>
      </c>
      <c r="E369" s="260">
        <v>2022</v>
      </c>
      <c r="F369" s="260">
        <v>2</v>
      </c>
      <c r="G369" s="260">
        <v>1</v>
      </c>
    </row>
    <row r="370" spans="1:7" x14ac:dyDescent="0.25">
      <c r="A370" s="259">
        <v>629</v>
      </c>
      <c r="B370" s="259" t="s">
        <v>363</v>
      </c>
      <c r="C370" s="260">
        <v>20170</v>
      </c>
      <c r="D370" s="260">
        <v>5010</v>
      </c>
      <c r="E370" s="260">
        <v>1422</v>
      </c>
      <c r="F370" s="260">
        <v>2</v>
      </c>
      <c r="G370" s="260">
        <v>1</v>
      </c>
    </row>
    <row r="371" spans="1:7" x14ac:dyDescent="0.25">
      <c r="A371" s="259">
        <v>852</v>
      </c>
      <c r="B371" s="259" t="s">
        <v>364</v>
      </c>
      <c r="C371" s="260">
        <v>9210</v>
      </c>
      <c r="D371" s="260">
        <v>660</v>
      </c>
      <c r="E371" s="260">
        <v>651</v>
      </c>
      <c r="F371" s="260">
        <v>10</v>
      </c>
      <c r="G371" s="260">
        <v>4</v>
      </c>
    </row>
    <row r="372" spans="1:7" x14ac:dyDescent="0.25">
      <c r="A372" s="259">
        <v>988</v>
      </c>
      <c r="B372" s="259" t="s">
        <v>365</v>
      </c>
      <c r="C372" s="260">
        <v>52630</v>
      </c>
      <c r="D372" s="260">
        <v>53620</v>
      </c>
      <c r="E372" s="260">
        <v>1242</v>
      </c>
      <c r="F372" s="260">
        <v>8</v>
      </c>
      <c r="G372" s="260">
        <v>3</v>
      </c>
    </row>
    <row r="373" spans="1:7" x14ac:dyDescent="0.25">
      <c r="A373" s="259">
        <v>457</v>
      </c>
      <c r="B373" s="259" t="s">
        <v>366</v>
      </c>
      <c r="C373" s="260">
        <v>14120</v>
      </c>
      <c r="D373" s="260">
        <v>2140</v>
      </c>
      <c r="E373" s="260">
        <v>1650</v>
      </c>
      <c r="F373" s="260">
        <v>4</v>
      </c>
      <c r="G373" s="260">
        <v>1</v>
      </c>
    </row>
    <row r="374" spans="1:7" x14ac:dyDescent="0.25">
      <c r="A374" s="259">
        <v>870</v>
      </c>
      <c r="B374" s="259" t="s">
        <v>367</v>
      </c>
      <c r="C374" s="260">
        <v>21490</v>
      </c>
      <c r="D374" s="260">
        <v>2740</v>
      </c>
      <c r="E374" s="260">
        <v>594</v>
      </c>
      <c r="F374" s="260">
        <v>10</v>
      </c>
      <c r="G374" s="260">
        <v>5</v>
      </c>
    </row>
    <row r="375" spans="1:7" x14ac:dyDescent="0.25">
      <c r="A375" s="259">
        <v>668</v>
      </c>
      <c r="B375" s="259" t="s">
        <v>368</v>
      </c>
      <c r="C375" s="260">
        <v>13640</v>
      </c>
      <c r="D375" s="260">
        <v>2180</v>
      </c>
      <c r="E375" s="260">
        <v>369</v>
      </c>
      <c r="F375" s="260">
        <v>11</v>
      </c>
      <c r="G375" s="260">
        <v>5</v>
      </c>
    </row>
    <row r="376" spans="1:7" x14ac:dyDescent="0.25">
      <c r="A376" s="259">
        <v>1701</v>
      </c>
      <c r="B376" s="259" t="s">
        <v>369</v>
      </c>
      <c r="C376" s="260">
        <v>16110</v>
      </c>
      <c r="D376" s="260">
        <v>2430</v>
      </c>
      <c r="E376" s="260">
        <v>203</v>
      </c>
      <c r="F376" s="260">
        <v>29</v>
      </c>
      <c r="G376" s="260">
        <v>4</v>
      </c>
    </row>
    <row r="377" spans="1:7" x14ac:dyDescent="0.25">
      <c r="A377" s="259">
        <v>293</v>
      </c>
      <c r="B377" s="259" t="s">
        <v>370</v>
      </c>
      <c r="C377" s="260">
        <v>13190</v>
      </c>
      <c r="D377" s="260">
        <v>4790</v>
      </c>
      <c r="E377" s="260">
        <v>1120</v>
      </c>
      <c r="F377" s="260">
        <v>1</v>
      </c>
      <c r="G377" s="260">
        <v>1</v>
      </c>
    </row>
    <row r="378" spans="1:7" x14ac:dyDescent="0.25">
      <c r="A378" s="259">
        <v>1783</v>
      </c>
      <c r="B378" s="259" t="s">
        <v>371</v>
      </c>
      <c r="C378" s="260">
        <v>97780</v>
      </c>
      <c r="D378" s="260">
        <v>70210</v>
      </c>
      <c r="E378" s="260">
        <v>1335</v>
      </c>
      <c r="F378" s="260">
        <v>6</v>
      </c>
      <c r="G378" s="260">
        <v>2</v>
      </c>
    </row>
    <row r="379" spans="1:7" x14ac:dyDescent="0.25">
      <c r="A379" s="259">
        <v>98</v>
      </c>
      <c r="B379" s="259" t="s">
        <v>372</v>
      </c>
      <c r="C379" s="260">
        <v>25400</v>
      </c>
      <c r="D379" s="260">
        <v>17060</v>
      </c>
      <c r="E379" s="260">
        <v>622</v>
      </c>
      <c r="F379" s="260">
        <v>20</v>
      </c>
      <c r="G379" s="260">
        <v>2</v>
      </c>
    </row>
    <row r="380" spans="1:7" x14ac:dyDescent="0.25">
      <c r="A380" s="259">
        <v>614</v>
      </c>
      <c r="B380" s="259" t="s">
        <v>373</v>
      </c>
      <c r="C380" s="260">
        <v>10980</v>
      </c>
      <c r="D380" s="260">
        <v>820</v>
      </c>
      <c r="E380" s="260">
        <v>617</v>
      </c>
      <c r="F380" s="260">
        <v>6</v>
      </c>
      <c r="G380" s="260">
        <v>2</v>
      </c>
    </row>
    <row r="381" spans="1:7" x14ac:dyDescent="0.25">
      <c r="A381" s="259">
        <v>189</v>
      </c>
      <c r="B381" s="259" t="s">
        <v>374</v>
      </c>
      <c r="C381" s="260">
        <v>20910</v>
      </c>
      <c r="D381" s="260">
        <v>10210</v>
      </c>
      <c r="E381" s="260">
        <v>670</v>
      </c>
      <c r="F381" s="260">
        <v>9</v>
      </c>
      <c r="G381" s="260">
        <v>2</v>
      </c>
    </row>
    <row r="382" spans="1:7" x14ac:dyDescent="0.25">
      <c r="A382" s="259">
        <v>296</v>
      </c>
      <c r="B382" s="259" t="s">
        <v>375</v>
      </c>
      <c r="C382" s="260">
        <v>42190</v>
      </c>
      <c r="D382" s="260">
        <v>34560</v>
      </c>
      <c r="E382" s="260">
        <v>1179</v>
      </c>
      <c r="F382" s="260">
        <v>7</v>
      </c>
      <c r="G382" s="260">
        <v>2</v>
      </c>
    </row>
    <row r="383" spans="1:7" x14ac:dyDescent="0.25">
      <c r="A383" s="259">
        <v>1696</v>
      </c>
      <c r="B383" s="259" t="s">
        <v>376</v>
      </c>
      <c r="C383" s="260">
        <v>13520</v>
      </c>
      <c r="D383" s="260">
        <v>960</v>
      </c>
      <c r="E383" s="260">
        <v>566</v>
      </c>
      <c r="F383" s="260">
        <v>13</v>
      </c>
      <c r="G383" s="260">
        <v>4</v>
      </c>
    </row>
    <row r="384" spans="1:7" x14ac:dyDescent="0.25">
      <c r="A384" s="259">
        <v>352</v>
      </c>
      <c r="B384" s="259" t="s">
        <v>377</v>
      </c>
      <c r="C384" s="260">
        <v>22360</v>
      </c>
      <c r="D384" s="260">
        <v>7410</v>
      </c>
      <c r="E384" s="260">
        <v>1105</v>
      </c>
      <c r="F384" s="260">
        <v>3</v>
      </c>
      <c r="G384" s="260">
        <v>3</v>
      </c>
    </row>
    <row r="385" spans="1:7" x14ac:dyDescent="0.25">
      <c r="A385" s="259">
        <v>53</v>
      </c>
      <c r="B385" s="259" t="s">
        <v>378</v>
      </c>
      <c r="C385" s="260">
        <v>11500</v>
      </c>
      <c r="D385" s="260">
        <v>2280</v>
      </c>
      <c r="E385" s="260">
        <v>408</v>
      </c>
      <c r="F385" s="260">
        <v>9</v>
      </c>
      <c r="G385" s="260">
        <v>3</v>
      </c>
    </row>
    <row r="386" spans="1:7" x14ac:dyDescent="0.25">
      <c r="A386" s="259">
        <v>294</v>
      </c>
      <c r="B386" s="259" t="s">
        <v>379</v>
      </c>
      <c r="C386" s="260">
        <v>29600</v>
      </c>
      <c r="D386" s="260">
        <v>28690</v>
      </c>
      <c r="E386" s="260">
        <v>1148</v>
      </c>
      <c r="F386" s="260">
        <v>9</v>
      </c>
      <c r="G386" s="260">
        <v>1</v>
      </c>
    </row>
    <row r="387" spans="1:7" x14ac:dyDescent="0.25">
      <c r="A387" s="259">
        <v>873</v>
      </c>
      <c r="B387" s="259" t="s">
        <v>380</v>
      </c>
      <c r="C387" s="260">
        <v>19730</v>
      </c>
      <c r="D387" s="260">
        <v>5620</v>
      </c>
      <c r="E387" s="260">
        <v>627</v>
      </c>
      <c r="F387" s="260">
        <v>6</v>
      </c>
      <c r="G387" s="260">
        <v>4</v>
      </c>
    </row>
    <row r="388" spans="1:7" x14ac:dyDescent="0.25">
      <c r="A388" s="259">
        <v>632</v>
      </c>
      <c r="B388" s="259" t="s">
        <v>381</v>
      </c>
      <c r="C388" s="260">
        <v>48670</v>
      </c>
      <c r="D388" s="260">
        <v>21140</v>
      </c>
      <c r="E388" s="260">
        <v>1286</v>
      </c>
      <c r="F388" s="260">
        <v>9</v>
      </c>
      <c r="G388" s="260">
        <v>4</v>
      </c>
    </row>
    <row r="389" spans="1:7" x14ac:dyDescent="0.25">
      <c r="A389" s="259">
        <v>880</v>
      </c>
      <c r="B389" s="259" t="s">
        <v>382</v>
      </c>
      <c r="C389" s="260">
        <v>9320</v>
      </c>
      <c r="D389" s="260">
        <v>1130</v>
      </c>
      <c r="E389" s="260">
        <v>1368</v>
      </c>
      <c r="F389" s="260">
        <v>7</v>
      </c>
      <c r="G389" s="260">
        <v>1</v>
      </c>
    </row>
    <row r="390" spans="1:7" x14ac:dyDescent="0.25">
      <c r="A390" s="259">
        <v>351</v>
      </c>
      <c r="B390" s="259" t="s">
        <v>383</v>
      </c>
      <c r="C390" s="260">
        <v>10840</v>
      </c>
      <c r="D390" s="260">
        <v>2460</v>
      </c>
      <c r="E390" s="260">
        <v>906</v>
      </c>
      <c r="F390" s="260">
        <v>1</v>
      </c>
      <c r="G390" s="260">
        <v>1</v>
      </c>
    </row>
    <row r="391" spans="1:7" x14ac:dyDescent="0.25">
      <c r="A391" s="259">
        <v>874</v>
      </c>
      <c r="B391" s="259" t="s">
        <v>384</v>
      </c>
      <c r="C391" s="260">
        <v>10930</v>
      </c>
      <c r="D391" s="260">
        <v>570</v>
      </c>
      <c r="E391" s="260">
        <v>334</v>
      </c>
      <c r="F391" s="260">
        <v>8</v>
      </c>
      <c r="G391" s="260">
        <v>4</v>
      </c>
    </row>
    <row r="392" spans="1:7" x14ac:dyDescent="0.25">
      <c r="A392" s="259">
        <v>479</v>
      </c>
      <c r="B392" s="259" t="s">
        <v>385</v>
      </c>
      <c r="C392" s="260">
        <v>161450</v>
      </c>
      <c r="D392" s="260">
        <v>173380</v>
      </c>
      <c r="E392" s="260">
        <v>1958</v>
      </c>
      <c r="F392" s="260">
        <v>7</v>
      </c>
      <c r="G392" s="260">
        <v>3</v>
      </c>
    </row>
    <row r="393" spans="1:7" x14ac:dyDescent="0.25">
      <c r="A393" s="259">
        <v>297</v>
      </c>
      <c r="B393" s="259" t="s">
        <v>386</v>
      </c>
      <c r="C393" s="260">
        <v>23600</v>
      </c>
      <c r="D393" s="260">
        <v>4500</v>
      </c>
      <c r="E393" s="260">
        <v>628</v>
      </c>
      <c r="F393" s="260">
        <v>11</v>
      </c>
      <c r="G393" s="260">
        <v>5</v>
      </c>
    </row>
    <row r="394" spans="1:7" x14ac:dyDescent="0.25">
      <c r="A394" s="259">
        <v>473</v>
      </c>
      <c r="B394" s="259" t="s">
        <v>387</v>
      </c>
      <c r="C394" s="260">
        <v>13040</v>
      </c>
      <c r="D394" s="260">
        <v>2110</v>
      </c>
      <c r="E394" s="260">
        <v>1787</v>
      </c>
      <c r="F394" s="260">
        <v>2</v>
      </c>
      <c r="G394" s="260">
        <v>2</v>
      </c>
    </row>
    <row r="395" spans="1:7" x14ac:dyDescent="0.25">
      <c r="A395" s="259">
        <v>707</v>
      </c>
      <c r="B395" s="259" t="s">
        <v>388</v>
      </c>
      <c r="C395" s="260">
        <v>8830</v>
      </c>
      <c r="D395" s="260">
        <v>310</v>
      </c>
      <c r="E395" s="260">
        <v>282</v>
      </c>
      <c r="F395" s="260">
        <v>10</v>
      </c>
      <c r="G395" s="260">
        <v>3</v>
      </c>
    </row>
    <row r="396" spans="1:7" x14ac:dyDescent="0.25">
      <c r="A396" s="259">
        <v>478</v>
      </c>
      <c r="B396" s="259" t="s">
        <v>389</v>
      </c>
      <c r="C396" s="260">
        <v>3240</v>
      </c>
      <c r="D396" s="260">
        <v>90</v>
      </c>
      <c r="E396" s="260">
        <v>251</v>
      </c>
      <c r="F396" s="260">
        <v>11</v>
      </c>
      <c r="G396" s="260">
        <v>1</v>
      </c>
    </row>
    <row r="397" spans="1:7" x14ac:dyDescent="0.25">
      <c r="A397" s="259">
        <v>50</v>
      </c>
      <c r="B397" s="259" t="s">
        <v>390</v>
      </c>
      <c r="C397" s="260">
        <v>20500</v>
      </c>
      <c r="D397" s="260">
        <v>9770</v>
      </c>
      <c r="E397" s="260">
        <v>792</v>
      </c>
      <c r="F397" s="260">
        <v>6</v>
      </c>
      <c r="G397" s="260">
        <v>3</v>
      </c>
    </row>
    <row r="398" spans="1:7" x14ac:dyDescent="0.25">
      <c r="A398" s="259">
        <v>355</v>
      </c>
      <c r="B398" s="259" t="s">
        <v>391</v>
      </c>
      <c r="C398" s="260">
        <v>63000</v>
      </c>
      <c r="D398" s="260">
        <v>47060</v>
      </c>
      <c r="E398" s="260">
        <v>1525</v>
      </c>
      <c r="F398" s="260">
        <v>5</v>
      </c>
      <c r="G398" s="260">
        <v>3</v>
      </c>
    </row>
    <row r="399" spans="1:7" x14ac:dyDescent="0.25">
      <c r="A399" s="259">
        <v>299</v>
      </c>
      <c r="B399" s="259" t="s">
        <v>392</v>
      </c>
      <c r="C399" s="260">
        <v>32030</v>
      </c>
      <c r="D399" s="260">
        <v>22900</v>
      </c>
      <c r="E399" s="260">
        <v>1253</v>
      </c>
      <c r="F399" s="260">
        <v>7</v>
      </c>
      <c r="G399" s="260">
        <v>4</v>
      </c>
    </row>
    <row r="400" spans="1:7" x14ac:dyDescent="0.25">
      <c r="A400" s="259">
        <v>637</v>
      </c>
      <c r="B400" s="259" t="s">
        <v>394</v>
      </c>
      <c r="C400" s="260">
        <v>133220</v>
      </c>
      <c r="D400" s="260">
        <v>135820</v>
      </c>
      <c r="E400" s="260">
        <v>2415</v>
      </c>
      <c r="F400" s="260">
        <v>1</v>
      </c>
      <c r="G400" s="260">
        <v>1</v>
      </c>
    </row>
    <row r="401" spans="1:7" x14ac:dyDescent="0.25">
      <c r="A401" s="259">
        <v>638</v>
      </c>
      <c r="B401" s="259" t="s">
        <v>395</v>
      </c>
      <c r="C401" s="260">
        <v>3890</v>
      </c>
      <c r="D401" s="260">
        <v>160</v>
      </c>
      <c r="E401" s="260">
        <v>684</v>
      </c>
      <c r="F401" s="260">
        <v>4</v>
      </c>
      <c r="G401" s="260">
        <v>2</v>
      </c>
    </row>
    <row r="402" spans="1:7" x14ac:dyDescent="0.25">
      <c r="A402" s="259">
        <v>56</v>
      </c>
      <c r="B402" s="259" t="s">
        <v>396</v>
      </c>
      <c r="C402" s="260">
        <v>15610</v>
      </c>
      <c r="D402" s="260">
        <v>3550</v>
      </c>
      <c r="E402" s="260">
        <v>381</v>
      </c>
      <c r="F402" s="260">
        <v>12</v>
      </c>
      <c r="G402" s="260">
        <v>4</v>
      </c>
    </row>
    <row r="403" spans="1:7" x14ac:dyDescent="0.25">
      <c r="A403" s="259">
        <v>1892</v>
      </c>
      <c r="B403" s="259" t="s">
        <v>497</v>
      </c>
      <c r="C403" s="260">
        <v>28220</v>
      </c>
      <c r="D403" s="260">
        <v>4150</v>
      </c>
      <c r="E403" s="260">
        <v>1161</v>
      </c>
      <c r="F403" s="260">
        <v>12</v>
      </c>
      <c r="G403" s="260">
        <v>4</v>
      </c>
    </row>
    <row r="404" spans="1:7" x14ac:dyDescent="0.25">
      <c r="A404" s="259">
        <v>879</v>
      </c>
      <c r="B404" s="259" t="s">
        <v>397</v>
      </c>
      <c r="C404" s="260">
        <v>17800</v>
      </c>
      <c r="D404" s="260">
        <v>4840</v>
      </c>
      <c r="E404" s="260">
        <v>503</v>
      </c>
      <c r="F404" s="260">
        <v>6</v>
      </c>
      <c r="G404" s="260">
        <v>2</v>
      </c>
    </row>
    <row r="405" spans="1:7" x14ac:dyDescent="0.25">
      <c r="A405" s="259">
        <v>301</v>
      </c>
      <c r="B405" s="259" t="s">
        <v>398</v>
      </c>
      <c r="C405" s="260">
        <v>53650</v>
      </c>
      <c r="D405" s="260">
        <v>60290</v>
      </c>
      <c r="E405" s="260">
        <v>1574</v>
      </c>
      <c r="F405" s="260">
        <v>1</v>
      </c>
      <c r="G405" s="260">
        <v>1</v>
      </c>
    </row>
    <row r="406" spans="1:7" x14ac:dyDescent="0.25">
      <c r="A406" s="259">
        <v>1896</v>
      </c>
      <c r="B406" s="259" t="s">
        <v>399</v>
      </c>
      <c r="C406" s="260">
        <v>19880</v>
      </c>
      <c r="D406" s="260">
        <v>7380</v>
      </c>
      <c r="E406" s="260">
        <v>677</v>
      </c>
      <c r="F406" s="260">
        <v>4</v>
      </c>
      <c r="G406" s="260">
        <v>3</v>
      </c>
    </row>
    <row r="407" spans="1:7" x14ac:dyDescent="0.25">
      <c r="A407" s="259">
        <v>642</v>
      </c>
      <c r="B407" s="259" t="s">
        <v>400</v>
      </c>
      <c r="C407" s="260">
        <v>42740</v>
      </c>
      <c r="D407" s="260">
        <v>22690</v>
      </c>
      <c r="E407" s="260">
        <v>2014</v>
      </c>
      <c r="F407" s="260">
        <v>3</v>
      </c>
      <c r="G407" s="260">
        <v>2</v>
      </c>
    </row>
    <row r="408" spans="1:7" x14ac:dyDescent="0.25">
      <c r="A408" s="259">
        <v>193</v>
      </c>
      <c r="B408" s="259" t="s">
        <v>401</v>
      </c>
      <c r="C408" s="260">
        <v>136540</v>
      </c>
      <c r="D408" s="260">
        <v>230390</v>
      </c>
      <c r="E408" s="260">
        <v>1931</v>
      </c>
      <c r="F408" s="260">
        <v>5</v>
      </c>
      <c r="G408" s="260">
        <v>1</v>
      </c>
    </row>
    <row r="409" spans="1:7" x14ac:dyDescent="0.25">
      <c r="A409" s="261"/>
      <c r="B409" s="257"/>
    </row>
    <row r="410" spans="1:7" x14ac:dyDescent="0.25">
      <c r="A410" s="261"/>
      <c r="B410" s="257"/>
    </row>
    <row r="411" spans="1:7" x14ac:dyDescent="0.25">
      <c r="A411" s="261"/>
      <c r="B411" s="257"/>
    </row>
    <row r="412" spans="1:7" x14ac:dyDescent="0.25">
      <c r="A412" s="261"/>
      <c r="B412" s="257"/>
    </row>
    <row r="413" spans="1:7" x14ac:dyDescent="0.25">
      <c r="A413" s="261"/>
      <c r="B413" s="257"/>
    </row>
    <row r="414" spans="1:7" x14ac:dyDescent="0.25">
      <c r="A414" s="261"/>
      <c r="B414" s="257"/>
    </row>
    <row r="415" spans="1:7" x14ac:dyDescent="0.25">
      <c r="A415" s="261"/>
      <c r="B415" s="257"/>
    </row>
    <row r="416" spans="1:7" x14ac:dyDescent="0.25">
      <c r="A416" s="261"/>
      <c r="B416" s="257"/>
    </row>
    <row r="417" spans="1:2" x14ac:dyDescent="0.25">
      <c r="A417" s="261"/>
      <c r="B417" s="257"/>
    </row>
    <row r="418" spans="1:2" x14ac:dyDescent="0.25">
      <c r="A418" s="261"/>
      <c r="B418" s="257"/>
    </row>
    <row r="419" spans="1:2" x14ac:dyDescent="0.25">
      <c r="A419" s="261"/>
      <c r="B419" s="257"/>
    </row>
    <row r="420" spans="1:2" x14ac:dyDescent="0.25">
      <c r="A420" s="261"/>
      <c r="B420" s="257"/>
    </row>
  </sheetData>
  <sortState xmlns:xlrd2="http://schemas.microsoft.com/office/spreadsheetml/2017/richdata2" ref="A6:G408">
    <sortCondition ref="B6:B40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F421"/>
  <sheetViews>
    <sheetView workbookViewId="0"/>
  </sheetViews>
  <sheetFormatPr defaultRowHeight="13.2" x14ac:dyDescent="0.25"/>
  <cols>
    <col min="2" max="2" width="19.5546875" customWidth="1"/>
    <col min="4" max="4" width="19.33203125" customWidth="1"/>
    <col min="5" max="5" width="18.6640625" style="25" customWidth="1"/>
    <col min="6" max="6" width="9.109375" style="25"/>
  </cols>
  <sheetData>
    <row r="3" spans="1:6" x14ac:dyDescent="0.25">
      <c r="A3" s="25">
        <v>1680</v>
      </c>
      <c r="B3" s="25" t="s">
        <v>0</v>
      </c>
      <c r="C3" s="25">
        <v>1680</v>
      </c>
      <c r="D3" s="25" t="s">
        <v>0</v>
      </c>
      <c r="E3" s="310" t="s">
        <v>0</v>
      </c>
      <c r="F3" s="310">
        <v>1680</v>
      </c>
    </row>
    <row r="4" spans="1:6" x14ac:dyDescent="0.25">
      <c r="A4" s="25">
        <v>738</v>
      </c>
      <c r="B4" s="25" t="s">
        <v>1</v>
      </c>
      <c r="C4" s="25">
        <v>738</v>
      </c>
      <c r="D4" s="25" t="s">
        <v>1</v>
      </c>
      <c r="E4" s="310" t="s">
        <v>1</v>
      </c>
      <c r="F4" s="310">
        <v>738</v>
      </c>
    </row>
    <row r="5" spans="1:6" x14ac:dyDescent="0.25">
      <c r="A5" s="25">
        <v>358</v>
      </c>
      <c r="B5" s="25" t="s">
        <v>2</v>
      </c>
      <c r="C5" s="25">
        <v>358</v>
      </c>
      <c r="D5" s="25" t="s">
        <v>2</v>
      </c>
      <c r="E5" s="310" t="s">
        <v>2</v>
      </c>
      <c r="F5" s="310">
        <v>358</v>
      </c>
    </row>
    <row r="6" spans="1:6" x14ac:dyDescent="0.25">
      <c r="A6" s="25">
        <v>197</v>
      </c>
      <c r="B6" s="25" t="s">
        <v>3</v>
      </c>
      <c r="C6" s="25">
        <v>197</v>
      </c>
      <c r="D6" s="25" t="s">
        <v>3</v>
      </c>
      <c r="E6" s="310" t="s">
        <v>3</v>
      </c>
      <c r="F6" s="310">
        <v>197</v>
      </c>
    </row>
    <row r="7" spans="1:6" x14ac:dyDescent="0.25">
      <c r="A7" s="25">
        <v>59</v>
      </c>
      <c r="B7" s="25" t="s">
        <v>4</v>
      </c>
      <c r="C7" s="25">
        <v>59</v>
      </c>
      <c r="D7" s="25" t="s">
        <v>4</v>
      </c>
      <c r="E7" s="310" t="s">
        <v>4</v>
      </c>
      <c r="F7" s="310">
        <v>59</v>
      </c>
    </row>
    <row r="8" spans="1:6" x14ac:dyDescent="0.25">
      <c r="A8" s="25">
        <v>482</v>
      </c>
      <c r="B8" s="25" t="s">
        <v>5</v>
      </c>
      <c r="C8" s="25">
        <v>482</v>
      </c>
      <c r="D8" s="25" t="s">
        <v>5</v>
      </c>
      <c r="E8" s="310" t="s">
        <v>5</v>
      </c>
      <c r="F8" s="310">
        <v>482</v>
      </c>
    </row>
    <row r="9" spans="1:6" x14ac:dyDescent="0.25">
      <c r="A9" s="25">
        <v>613</v>
      </c>
      <c r="B9" s="25" t="s">
        <v>6</v>
      </c>
      <c r="C9" s="25">
        <v>613</v>
      </c>
      <c r="D9" s="25" t="s">
        <v>6</v>
      </c>
      <c r="E9" s="310" t="s">
        <v>6</v>
      </c>
      <c r="F9" s="310">
        <v>613</v>
      </c>
    </row>
    <row r="10" spans="1:6" x14ac:dyDescent="0.25">
      <c r="A10" s="25">
        <v>361</v>
      </c>
      <c r="B10" s="25" t="s">
        <v>7</v>
      </c>
      <c r="C10" s="25">
        <v>361</v>
      </c>
      <c r="D10" s="25" t="s">
        <v>7</v>
      </c>
      <c r="E10" s="310" t="s">
        <v>7</v>
      </c>
      <c r="F10" s="310">
        <v>361</v>
      </c>
    </row>
    <row r="11" spans="1:6" x14ac:dyDescent="0.25">
      <c r="A11" s="25">
        <v>141</v>
      </c>
      <c r="B11" s="25" t="s">
        <v>8</v>
      </c>
      <c r="C11" s="25">
        <v>141</v>
      </c>
      <c r="D11" s="25" t="s">
        <v>8</v>
      </c>
      <c r="E11" s="310" t="s">
        <v>8</v>
      </c>
      <c r="F11" s="310">
        <v>141</v>
      </c>
    </row>
    <row r="12" spans="1:6" x14ac:dyDescent="0.25">
      <c r="A12" s="25">
        <v>34</v>
      </c>
      <c r="B12" s="25" t="s">
        <v>9</v>
      </c>
      <c r="C12" s="25">
        <v>34</v>
      </c>
      <c r="D12" s="25" t="s">
        <v>9</v>
      </c>
      <c r="E12" s="310" t="s">
        <v>9</v>
      </c>
      <c r="F12" s="310">
        <v>34</v>
      </c>
    </row>
    <row r="13" spans="1:6" x14ac:dyDescent="0.25">
      <c r="A13" s="25">
        <v>484</v>
      </c>
      <c r="B13" s="25" t="s">
        <v>10</v>
      </c>
      <c r="C13" s="25">
        <v>484</v>
      </c>
      <c r="D13" s="25" t="s">
        <v>10</v>
      </c>
      <c r="E13" s="310" t="s">
        <v>10</v>
      </c>
      <c r="F13" s="310">
        <v>484</v>
      </c>
    </row>
    <row r="14" spans="1:6" x14ac:dyDescent="0.25">
      <c r="A14" s="25">
        <v>1723</v>
      </c>
      <c r="B14" s="25" t="s">
        <v>11</v>
      </c>
      <c r="C14" s="25">
        <v>1723</v>
      </c>
      <c r="D14" s="25" t="s">
        <v>11</v>
      </c>
      <c r="E14" s="310" t="s">
        <v>11</v>
      </c>
      <c r="F14" s="310">
        <v>1723</v>
      </c>
    </row>
    <row r="15" spans="1:6" x14ac:dyDescent="0.25">
      <c r="A15" s="25">
        <v>60</v>
      </c>
      <c r="B15" s="25" t="s">
        <v>12</v>
      </c>
      <c r="C15" s="25">
        <v>60</v>
      </c>
      <c r="D15" s="25" t="s">
        <v>12</v>
      </c>
      <c r="E15" s="310" t="s">
        <v>12</v>
      </c>
      <c r="F15" s="310">
        <v>60</v>
      </c>
    </row>
    <row r="16" spans="1:6" x14ac:dyDescent="0.25">
      <c r="A16" s="25">
        <v>307</v>
      </c>
      <c r="B16" s="25" t="s">
        <v>13</v>
      </c>
      <c r="C16" s="25">
        <v>307</v>
      </c>
      <c r="D16" s="25" t="s">
        <v>13</v>
      </c>
      <c r="E16" s="310" t="s">
        <v>13</v>
      </c>
      <c r="F16" s="310">
        <v>307</v>
      </c>
    </row>
    <row r="17" spans="1:6" x14ac:dyDescent="0.25">
      <c r="A17" s="25">
        <v>362</v>
      </c>
      <c r="B17" s="25" t="s">
        <v>14</v>
      </c>
      <c r="C17" s="25">
        <v>362</v>
      </c>
      <c r="D17" s="25" t="s">
        <v>14</v>
      </c>
      <c r="E17" s="310" t="s">
        <v>14</v>
      </c>
      <c r="F17" s="310">
        <v>362</v>
      </c>
    </row>
    <row r="18" spans="1:6" x14ac:dyDescent="0.25">
      <c r="A18" s="25">
        <v>363</v>
      </c>
      <c r="B18" s="25" t="s">
        <v>15</v>
      </c>
      <c r="C18" s="25">
        <v>363</v>
      </c>
      <c r="D18" s="25" t="s">
        <v>15</v>
      </c>
      <c r="E18" s="310" t="s">
        <v>15</v>
      </c>
      <c r="F18" s="310">
        <v>363</v>
      </c>
    </row>
    <row r="19" spans="1:6" x14ac:dyDescent="0.25">
      <c r="A19" s="25">
        <v>200</v>
      </c>
      <c r="B19" s="25" t="s">
        <v>16</v>
      </c>
      <c r="C19" s="25">
        <v>200</v>
      </c>
      <c r="D19" s="25" t="s">
        <v>16</v>
      </c>
      <c r="E19" s="310" t="s">
        <v>16</v>
      </c>
      <c r="F19" s="310">
        <v>200</v>
      </c>
    </row>
    <row r="20" spans="1:6" x14ac:dyDescent="0.25">
      <c r="A20" s="25">
        <v>3</v>
      </c>
      <c r="B20" s="25" t="s">
        <v>17</v>
      </c>
      <c r="C20" s="25">
        <v>3</v>
      </c>
      <c r="D20" s="25" t="s">
        <v>17</v>
      </c>
      <c r="E20" s="310" t="s">
        <v>17</v>
      </c>
      <c r="F20" s="310">
        <v>3</v>
      </c>
    </row>
    <row r="21" spans="1:6" x14ac:dyDescent="0.25">
      <c r="A21" s="25">
        <v>202</v>
      </c>
      <c r="B21" s="25" t="s">
        <v>18</v>
      </c>
      <c r="C21" s="25">
        <v>202</v>
      </c>
      <c r="D21" s="25" t="s">
        <v>18</v>
      </c>
      <c r="E21" s="310" t="s">
        <v>18</v>
      </c>
      <c r="F21" s="310">
        <v>202</v>
      </c>
    </row>
    <row r="22" spans="1:6" x14ac:dyDescent="0.25">
      <c r="A22" s="25">
        <v>106</v>
      </c>
      <c r="B22" s="25" t="s">
        <v>19</v>
      </c>
      <c r="C22" s="25">
        <v>106</v>
      </c>
      <c r="D22" s="25" t="s">
        <v>19</v>
      </c>
      <c r="E22" s="310" t="s">
        <v>19</v>
      </c>
      <c r="F22" s="310">
        <v>106</v>
      </c>
    </row>
    <row r="23" spans="1:6" x14ac:dyDescent="0.25">
      <c r="A23" s="25">
        <v>743</v>
      </c>
      <c r="B23" s="25" t="s">
        <v>20</v>
      </c>
      <c r="C23" s="25">
        <v>743</v>
      </c>
      <c r="D23" s="25" t="s">
        <v>20</v>
      </c>
      <c r="E23" s="310" t="s">
        <v>20</v>
      </c>
      <c r="F23" s="310">
        <v>743</v>
      </c>
    </row>
    <row r="24" spans="1:6" x14ac:dyDescent="0.25">
      <c r="A24" s="25">
        <v>744</v>
      </c>
      <c r="B24" s="25" t="s">
        <v>21</v>
      </c>
      <c r="C24" s="25">
        <v>744</v>
      </c>
      <c r="D24" s="25" t="s">
        <v>21</v>
      </c>
      <c r="E24" s="310" t="s">
        <v>21</v>
      </c>
      <c r="F24" s="310">
        <v>744</v>
      </c>
    </row>
    <row r="25" spans="1:6" x14ac:dyDescent="0.25">
      <c r="A25" s="25">
        <v>308</v>
      </c>
      <c r="B25" s="25" t="s">
        <v>22</v>
      </c>
      <c r="C25" s="25">
        <v>308</v>
      </c>
      <c r="D25" s="25" t="s">
        <v>22</v>
      </c>
      <c r="E25" s="310" t="s">
        <v>22</v>
      </c>
      <c r="F25" s="310">
        <v>308</v>
      </c>
    </row>
    <row r="26" spans="1:6" x14ac:dyDescent="0.25">
      <c r="A26" s="25">
        <v>489</v>
      </c>
      <c r="B26" s="25" t="s">
        <v>23</v>
      </c>
      <c r="C26" s="25">
        <v>489</v>
      </c>
      <c r="D26" s="25" t="s">
        <v>23</v>
      </c>
      <c r="E26" s="310" t="s">
        <v>23</v>
      </c>
      <c r="F26" s="310">
        <v>489</v>
      </c>
    </row>
    <row r="27" spans="1:6" x14ac:dyDescent="0.25">
      <c r="A27" s="25">
        <v>203</v>
      </c>
      <c r="B27" s="25" t="s">
        <v>24</v>
      </c>
      <c r="C27" s="25">
        <v>203</v>
      </c>
      <c r="D27" s="25" t="s">
        <v>24</v>
      </c>
      <c r="E27" s="310" t="s">
        <v>24</v>
      </c>
      <c r="F27" s="310">
        <v>203</v>
      </c>
    </row>
    <row r="28" spans="1:6" x14ac:dyDescent="0.25">
      <c r="A28" s="25">
        <v>5</v>
      </c>
      <c r="B28" s="25" t="s">
        <v>25</v>
      </c>
      <c r="C28" s="25">
        <v>5</v>
      </c>
      <c r="D28" s="25" t="s">
        <v>25</v>
      </c>
      <c r="E28" s="310" t="s">
        <v>25</v>
      </c>
      <c r="F28" s="310">
        <v>5</v>
      </c>
    </row>
    <row r="29" spans="1:6" x14ac:dyDescent="0.25">
      <c r="A29" s="25">
        <v>888</v>
      </c>
      <c r="B29" s="25" t="s">
        <v>26</v>
      </c>
      <c r="C29" s="25">
        <v>888</v>
      </c>
      <c r="D29" s="25" t="s">
        <v>26</v>
      </c>
      <c r="E29" s="310" t="s">
        <v>26</v>
      </c>
      <c r="F29" s="310">
        <v>888</v>
      </c>
    </row>
    <row r="30" spans="1:6" x14ac:dyDescent="0.25">
      <c r="A30" s="25">
        <v>370</v>
      </c>
      <c r="B30" s="25" t="s">
        <v>27</v>
      </c>
      <c r="C30" s="25">
        <v>370</v>
      </c>
      <c r="D30" s="25" t="s">
        <v>27</v>
      </c>
      <c r="E30" s="310" t="s">
        <v>27</v>
      </c>
      <c r="F30" s="310">
        <v>370</v>
      </c>
    </row>
    <row r="31" spans="1:6" x14ac:dyDescent="0.25">
      <c r="A31" s="25">
        <v>889</v>
      </c>
      <c r="B31" s="25" t="s">
        <v>28</v>
      </c>
      <c r="C31" s="25">
        <v>889</v>
      </c>
      <c r="D31" s="25" t="s">
        <v>28</v>
      </c>
      <c r="E31" s="310" t="s">
        <v>28</v>
      </c>
      <c r="F31" s="310">
        <v>889</v>
      </c>
    </row>
    <row r="32" spans="1:6" x14ac:dyDescent="0.25">
      <c r="A32" s="25">
        <v>7</v>
      </c>
      <c r="B32" s="25" t="s">
        <v>29</v>
      </c>
      <c r="C32" s="25">
        <v>7</v>
      </c>
      <c r="D32" s="25" t="s">
        <v>29</v>
      </c>
      <c r="E32" s="310" t="s">
        <v>29</v>
      </c>
      <c r="F32" s="310">
        <v>7</v>
      </c>
    </row>
    <row r="33" spans="1:6" x14ac:dyDescent="0.25">
      <c r="A33" s="25">
        <v>491</v>
      </c>
      <c r="B33" s="25" t="s">
        <v>30</v>
      </c>
      <c r="C33" s="25">
        <v>491</v>
      </c>
      <c r="D33" s="25" t="s">
        <v>30</v>
      </c>
      <c r="E33" s="310" t="s">
        <v>30</v>
      </c>
      <c r="F33" s="310">
        <v>491</v>
      </c>
    </row>
    <row r="34" spans="1:6" x14ac:dyDescent="0.25">
      <c r="A34" s="25">
        <v>1724</v>
      </c>
      <c r="B34" s="25" t="s">
        <v>31</v>
      </c>
      <c r="C34" s="25">
        <v>1724</v>
      </c>
      <c r="D34" s="25" t="s">
        <v>31</v>
      </c>
      <c r="E34" s="310" t="s">
        <v>31</v>
      </c>
      <c r="F34" s="310">
        <v>1724</v>
      </c>
    </row>
    <row r="35" spans="1:6" x14ac:dyDescent="0.25">
      <c r="A35" s="25">
        <v>893</v>
      </c>
      <c r="B35" s="25" t="s">
        <v>32</v>
      </c>
      <c r="C35" s="25">
        <v>893</v>
      </c>
      <c r="D35" s="25" t="s">
        <v>32</v>
      </c>
      <c r="E35" s="310" t="s">
        <v>32</v>
      </c>
      <c r="F35" s="310">
        <v>893</v>
      </c>
    </row>
    <row r="36" spans="1:6" x14ac:dyDescent="0.25">
      <c r="A36" s="25">
        <v>373</v>
      </c>
      <c r="B36" s="25" t="s">
        <v>33</v>
      </c>
      <c r="C36" s="25">
        <v>373</v>
      </c>
      <c r="D36" s="25" t="s">
        <v>33</v>
      </c>
      <c r="E36" s="310" t="s">
        <v>33</v>
      </c>
      <c r="F36" s="310">
        <v>373</v>
      </c>
    </row>
    <row r="37" spans="1:6" x14ac:dyDescent="0.25">
      <c r="A37" s="25">
        <v>748</v>
      </c>
      <c r="B37" s="25" t="s">
        <v>34</v>
      </c>
      <c r="C37" s="25">
        <v>748</v>
      </c>
      <c r="D37" s="25" t="s">
        <v>34</v>
      </c>
      <c r="E37" s="310" t="s">
        <v>34</v>
      </c>
      <c r="F37" s="310">
        <v>748</v>
      </c>
    </row>
    <row r="38" spans="1:6" x14ac:dyDescent="0.25">
      <c r="A38" s="25">
        <v>1859</v>
      </c>
      <c r="B38" s="25" t="s">
        <v>35</v>
      </c>
      <c r="C38" s="25">
        <v>1859</v>
      </c>
      <c r="D38" s="25" t="s">
        <v>35</v>
      </c>
      <c r="E38" s="310" t="s">
        <v>35</v>
      </c>
      <c r="F38" s="310">
        <v>1859</v>
      </c>
    </row>
    <row r="39" spans="1:6" x14ac:dyDescent="0.25">
      <c r="A39" s="25">
        <v>1721</v>
      </c>
      <c r="B39" s="25" t="s">
        <v>36</v>
      </c>
      <c r="C39" s="25">
        <v>1721</v>
      </c>
      <c r="D39" s="25" t="s">
        <v>36</v>
      </c>
      <c r="E39" s="310" t="s">
        <v>36</v>
      </c>
      <c r="F39" s="310">
        <v>1721</v>
      </c>
    </row>
    <row r="40" spans="1:6" x14ac:dyDescent="0.25">
      <c r="A40" s="25">
        <v>568</v>
      </c>
      <c r="B40" s="25" t="s">
        <v>37</v>
      </c>
      <c r="C40" s="25">
        <v>568</v>
      </c>
      <c r="D40" s="25" t="s">
        <v>37</v>
      </c>
      <c r="E40" s="310" t="s">
        <v>37</v>
      </c>
      <c r="F40" s="310">
        <v>568</v>
      </c>
    </row>
    <row r="41" spans="1:6" x14ac:dyDescent="0.25">
      <c r="A41" s="25">
        <v>753</v>
      </c>
      <c r="B41" s="25" t="s">
        <v>38</v>
      </c>
      <c r="C41" s="25">
        <v>753</v>
      </c>
      <c r="D41" s="25" t="s">
        <v>38</v>
      </c>
      <c r="E41" s="310" t="s">
        <v>38</v>
      </c>
      <c r="F41" s="310">
        <v>753</v>
      </c>
    </row>
    <row r="42" spans="1:6" x14ac:dyDescent="0.25">
      <c r="A42" s="25">
        <v>209</v>
      </c>
      <c r="B42" s="25" t="s">
        <v>39</v>
      </c>
      <c r="C42" s="25">
        <v>209</v>
      </c>
      <c r="D42" s="25" t="s">
        <v>39</v>
      </c>
      <c r="E42" s="310" t="s">
        <v>39</v>
      </c>
      <c r="F42" s="310">
        <v>209</v>
      </c>
    </row>
    <row r="43" spans="1:6" x14ac:dyDescent="0.25">
      <c r="A43" s="25">
        <v>375</v>
      </c>
      <c r="B43" s="25" t="s">
        <v>40</v>
      </c>
      <c r="C43" s="25">
        <v>375</v>
      </c>
      <c r="D43" s="25" t="s">
        <v>40</v>
      </c>
      <c r="E43" s="310" t="s">
        <v>40</v>
      </c>
      <c r="F43" s="310">
        <v>375</v>
      </c>
    </row>
    <row r="44" spans="1:6" x14ac:dyDescent="0.25">
      <c r="A44" s="25">
        <v>585</v>
      </c>
      <c r="B44" s="25" t="s">
        <v>41</v>
      </c>
      <c r="C44" s="25">
        <v>585</v>
      </c>
      <c r="D44" s="25" t="s">
        <v>41</v>
      </c>
      <c r="E44" s="310" t="s">
        <v>41</v>
      </c>
      <c r="F44" s="310">
        <v>585</v>
      </c>
    </row>
    <row r="45" spans="1:6" x14ac:dyDescent="0.25">
      <c r="A45" s="25">
        <v>1728</v>
      </c>
      <c r="B45" s="25" t="s">
        <v>42</v>
      </c>
      <c r="C45" s="25">
        <v>1728</v>
      </c>
      <c r="D45" s="25" t="s">
        <v>42</v>
      </c>
      <c r="E45" s="310" t="s">
        <v>42</v>
      </c>
      <c r="F45" s="310">
        <v>1728</v>
      </c>
    </row>
    <row r="46" spans="1:6" x14ac:dyDescent="0.25">
      <c r="A46" s="25">
        <v>376</v>
      </c>
      <c r="B46" s="25" t="s">
        <v>43</v>
      </c>
      <c r="C46" s="25">
        <v>376</v>
      </c>
      <c r="D46" s="25" t="s">
        <v>43</v>
      </c>
      <c r="E46" s="310" t="s">
        <v>43</v>
      </c>
      <c r="F46" s="310">
        <v>376</v>
      </c>
    </row>
    <row r="47" spans="1:6" x14ac:dyDescent="0.25">
      <c r="A47" s="25">
        <v>377</v>
      </c>
      <c r="B47" s="25" t="s">
        <v>44</v>
      </c>
      <c r="C47" s="25">
        <v>377</v>
      </c>
      <c r="D47" s="25" t="s">
        <v>44</v>
      </c>
      <c r="E47" s="310" t="s">
        <v>44</v>
      </c>
      <c r="F47" s="310">
        <v>377</v>
      </c>
    </row>
    <row r="48" spans="1:6" x14ac:dyDescent="0.25">
      <c r="A48" s="25">
        <v>55</v>
      </c>
      <c r="B48" s="265" t="s">
        <v>45</v>
      </c>
      <c r="C48" s="25">
        <v>1901</v>
      </c>
      <c r="D48" s="25" t="s">
        <v>531</v>
      </c>
      <c r="E48" s="310" t="s">
        <v>45</v>
      </c>
      <c r="F48" s="310">
        <v>55</v>
      </c>
    </row>
    <row r="49" spans="1:6" x14ac:dyDescent="0.25">
      <c r="A49" s="25">
        <v>1901</v>
      </c>
      <c r="B49" s="25" t="s">
        <v>531</v>
      </c>
      <c r="C49" s="25">
        <v>755</v>
      </c>
      <c r="D49" s="25" t="s">
        <v>46</v>
      </c>
      <c r="E49" s="310" t="s">
        <v>531</v>
      </c>
      <c r="F49" s="310">
        <v>1901</v>
      </c>
    </row>
    <row r="50" spans="1:6" x14ac:dyDescent="0.25">
      <c r="A50" s="25">
        <v>755</v>
      </c>
      <c r="B50" s="25" t="s">
        <v>46</v>
      </c>
      <c r="C50" s="25">
        <v>1681</v>
      </c>
      <c r="D50" s="25" t="s">
        <v>47</v>
      </c>
      <c r="E50" s="310" t="s">
        <v>46</v>
      </c>
      <c r="F50" s="310">
        <v>755</v>
      </c>
    </row>
    <row r="51" spans="1:6" x14ac:dyDescent="0.25">
      <c r="A51" s="25">
        <v>1681</v>
      </c>
      <c r="B51" s="25" t="s">
        <v>47</v>
      </c>
      <c r="C51" s="25">
        <v>147</v>
      </c>
      <c r="D51" s="25" t="s">
        <v>48</v>
      </c>
      <c r="E51" s="310" t="s">
        <v>319</v>
      </c>
      <c r="F51" s="310">
        <v>9</v>
      </c>
    </row>
    <row r="52" spans="1:6" x14ac:dyDescent="0.25">
      <c r="A52" s="25">
        <v>147</v>
      </c>
      <c r="B52" s="25" t="s">
        <v>48</v>
      </c>
      <c r="C52" s="25">
        <v>654</v>
      </c>
      <c r="D52" s="25" t="s">
        <v>49</v>
      </c>
      <c r="E52" s="310" t="s">
        <v>47</v>
      </c>
      <c r="F52" s="310">
        <v>1681</v>
      </c>
    </row>
    <row r="53" spans="1:6" x14ac:dyDescent="0.25">
      <c r="A53" s="25">
        <v>654</v>
      </c>
      <c r="B53" s="25" t="s">
        <v>49</v>
      </c>
      <c r="C53" s="25">
        <v>756</v>
      </c>
      <c r="D53" s="25" t="s">
        <v>51</v>
      </c>
      <c r="E53" s="310" t="s">
        <v>48</v>
      </c>
      <c r="F53" s="310">
        <v>147</v>
      </c>
    </row>
    <row r="54" spans="1:6" x14ac:dyDescent="0.25">
      <c r="A54" s="25">
        <v>499</v>
      </c>
      <c r="B54" s="265" t="s">
        <v>50</v>
      </c>
      <c r="C54" s="25">
        <v>757</v>
      </c>
      <c r="D54" s="25" t="s">
        <v>52</v>
      </c>
      <c r="E54" s="310" t="s">
        <v>49</v>
      </c>
      <c r="F54" s="310">
        <v>654</v>
      </c>
    </row>
    <row r="55" spans="1:6" x14ac:dyDescent="0.25">
      <c r="A55" s="25">
        <v>756</v>
      </c>
      <c r="B55" s="25" t="s">
        <v>51</v>
      </c>
      <c r="C55" s="25">
        <v>758</v>
      </c>
      <c r="D55" s="25" t="s">
        <v>53</v>
      </c>
      <c r="E55" s="310" t="s">
        <v>50</v>
      </c>
      <c r="F55" s="310">
        <v>499</v>
      </c>
    </row>
    <row r="56" spans="1:6" x14ac:dyDescent="0.25">
      <c r="A56" s="25">
        <v>757</v>
      </c>
      <c r="B56" s="25" t="s">
        <v>52</v>
      </c>
      <c r="C56" s="25">
        <v>501</v>
      </c>
      <c r="D56" s="25" t="s">
        <v>54</v>
      </c>
      <c r="E56" s="310" t="s">
        <v>51</v>
      </c>
      <c r="F56" s="310">
        <v>756</v>
      </c>
    </row>
    <row r="57" spans="1:6" x14ac:dyDescent="0.25">
      <c r="A57" s="25">
        <v>758</v>
      </c>
      <c r="B57" s="25" t="s">
        <v>53</v>
      </c>
      <c r="C57" s="25">
        <v>1876</v>
      </c>
      <c r="D57" s="25" t="s">
        <v>55</v>
      </c>
      <c r="E57" s="310" t="s">
        <v>52</v>
      </c>
      <c r="F57" s="310">
        <v>757</v>
      </c>
    </row>
    <row r="58" spans="1:6" x14ac:dyDescent="0.25">
      <c r="A58" s="25">
        <v>501</v>
      </c>
      <c r="B58" s="25" t="s">
        <v>54</v>
      </c>
      <c r="C58" s="25">
        <v>213</v>
      </c>
      <c r="D58" s="25" t="s">
        <v>56</v>
      </c>
      <c r="E58" s="310" t="s">
        <v>53</v>
      </c>
      <c r="F58" s="310">
        <v>758</v>
      </c>
    </row>
    <row r="59" spans="1:6" x14ac:dyDescent="0.25">
      <c r="A59" s="25">
        <v>1876</v>
      </c>
      <c r="B59" s="25" t="s">
        <v>55</v>
      </c>
      <c r="C59" s="25">
        <v>899</v>
      </c>
      <c r="D59" s="25" t="s">
        <v>57</v>
      </c>
      <c r="E59" s="310" t="s">
        <v>54</v>
      </c>
      <c r="F59" s="310">
        <v>501</v>
      </c>
    </row>
    <row r="60" spans="1:6" x14ac:dyDescent="0.25">
      <c r="A60" s="25">
        <v>213</v>
      </c>
      <c r="B60" s="25" t="s">
        <v>56</v>
      </c>
      <c r="C60" s="25">
        <v>312</v>
      </c>
      <c r="D60" s="25" t="s">
        <v>58</v>
      </c>
      <c r="E60" s="310" t="s">
        <v>55</v>
      </c>
      <c r="F60" s="310">
        <v>1876</v>
      </c>
    </row>
    <row r="61" spans="1:6" x14ac:dyDescent="0.25">
      <c r="A61" s="25">
        <v>899</v>
      </c>
      <c r="B61" s="25" t="s">
        <v>57</v>
      </c>
      <c r="C61" s="25">
        <v>313</v>
      </c>
      <c r="D61" s="25" t="s">
        <v>59</v>
      </c>
      <c r="E61" s="310" t="s">
        <v>56</v>
      </c>
      <c r="F61" s="310">
        <v>213</v>
      </c>
    </row>
    <row r="62" spans="1:6" x14ac:dyDescent="0.25">
      <c r="A62" s="25">
        <v>312</v>
      </c>
      <c r="B62" s="25" t="s">
        <v>58</v>
      </c>
      <c r="C62" s="25">
        <v>214</v>
      </c>
      <c r="D62" s="25" t="s">
        <v>60</v>
      </c>
      <c r="E62" s="312" t="s">
        <v>57</v>
      </c>
      <c r="F62" s="312">
        <v>899</v>
      </c>
    </row>
    <row r="63" spans="1:6" x14ac:dyDescent="0.25">
      <c r="A63" s="25">
        <v>313</v>
      </c>
      <c r="B63" s="25" t="s">
        <v>59</v>
      </c>
      <c r="C63" s="25">
        <v>381</v>
      </c>
      <c r="D63" s="25" t="s">
        <v>61</v>
      </c>
      <c r="E63" s="312" t="s">
        <v>58</v>
      </c>
      <c r="F63" s="312">
        <v>312</v>
      </c>
    </row>
    <row r="64" spans="1:6" x14ac:dyDescent="0.25">
      <c r="A64" s="25">
        <v>214</v>
      </c>
      <c r="B64" s="25" t="s">
        <v>60</v>
      </c>
      <c r="C64" s="25">
        <v>502</v>
      </c>
      <c r="D64" s="25" t="s">
        <v>62</v>
      </c>
      <c r="E64" s="312" t="s">
        <v>59</v>
      </c>
      <c r="F64" s="312">
        <v>313</v>
      </c>
    </row>
    <row r="65" spans="1:6" x14ac:dyDescent="0.25">
      <c r="A65" s="25">
        <v>381</v>
      </c>
      <c r="B65" s="25" t="s">
        <v>61</v>
      </c>
      <c r="C65" s="25">
        <v>383</v>
      </c>
      <c r="D65" s="25" t="s">
        <v>63</v>
      </c>
      <c r="E65" s="312" t="s">
        <v>60</v>
      </c>
      <c r="F65" s="312">
        <v>214</v>
      </c>
    </row>
    <row r="66" spans="1:6" x14ac:dyDescent="0.25">
      <c r="A66" s="25">
        <v>502</v>
      </c>
      <c r="B66" s="25" t="s">
        <v>62</v>
      </c>
      <c r="C66" s="25">
        <v>109</v>
      </c>
      <c r="D66" s="25" t="s">
        <v>64</v>
      </c>
      <c r="E66" s="312" t="s">
        <v>61</v>
      </c>
      <c r="F66" s="312">
        <v>381</v>
      </c>
    </row>
    <row r="67" spans="1:6" x14ac:dyDescent="0.25">
      <c r="A67" s="25">
        <v>383</v>
      </c>
      <c r="B67" s="25" t="s">
        <v>63</v>
      </c>
      <c r="C67" s="25">
        <v>1706</v>
      </c>
      <c r="D67" s="25" t="s">
        <v>65</v>
      </c>
      <c r="E67" s="312" t="s">
        <v>62</v>
      </c>
      <c r="F67" s="312">
        <v>502</v>
      </c>
    </row>
    <row r="68" spans="1:6" x14ac:dyDescent="0.25">
      <c r="A68" s="25">
        <v>109</v>
      </c>
      <c r="B68" s="25" t="s">
        <v>64</v>
      </c>
      <c r="C68" s="25">
        <v>611</v>
      </c>
      <c r="D68" s="25" t="s">
        <v>66</v>
      </c>
      <c r="E68" s="312" t="s">
        <v>63</v>
      </c>
      <c r="F68" s="312">
        <v>383</v>
      </c>
    </row>
    <row r="69" spans="1:6" x14ac:dyDescent="0.25">
      <c r="A69" s="25">
        <v>1706</v>
      </c>
      <c r="B69" s="25" t="s">
        <v>65</v>
      </c>
      <c r="C69" s="25">
        <v>1684</v>
      </c>
      <c r="D69" s="25" t="s">
        <v>67</v>
      </c>
      <c r="E69" s="312" t="s">
        <v>64</v>
      </c>
      <c r="F69" s="312">
        <v>109</v>
      </c>
    </row>
    <row r="70" spans="1:6" x14ac:dyDescent="0.25">
      <c r="A70" s="25">
        <v>611</v>
      </c>
      <c r="B70" s="25" t="s">
        <v>66</v>
      </c>
      <c r="C70" s="25">
        <v>216</v>
      </c>
      <c r="D70" s="25" t="s">
        <v>68</v>
      </c>
      <c r="E70" s="312" t="s">
        <v>65</v>
      </c>
      <c r="F70" s="312">
        <v>1706</v>
      </c>
    </row>
    <row r="71" spans="1:6" x14ac:dyDescent="0.25">
      <c r="A71" s="25">
        <v>1684</v>
      </c>
      <c r="B71" s="25" t="s">
        <v>67</v>
      </c>
      <c r="C71" s="25">
        <v>148</v>
      </c>
      <c r="D71" s="25" t="s">
        <v>69</v>
      </c>
      <c r="E71" s="312" t="s">
        <v>66</v>
      </c>
      <c r="F71" s="312">
        <v>611</v>
      </c>
    </row>
    <row r="72" spans="1:6" x14ac:dyDescent="0.25">
      <c r="A72" s="25">
        <v>216</v>
      </c>
      <c r="B72" s="25" t="s">
        <v>68</v>
      </c>
      <c r="C72" s="25">
        <v>1891</v>
      </c>
      <c r="D72" s="25" t="s">
        <v>402</v>
      </c>
      <c r="E72" s="312" t="s">
        <v>67</v>
      </c>
      <c r="F72" s="312">
        <v>1684</v>
      </c>
    </row>
    <row r="73" spans="1:6" x14ac:dyDescent="0.25">
      <c r="A73" s="25">
        <v>148</v>
      </c>
      <c r="B73" s="25" t="s">
        <v>69</v>
      </c>
      <c r="C73" s="25">
        <v>310</v>
      </c>
      <c r="D73" s="25" t="s">
        <v>70</v>
      </c>
      <c r="E73" s="312" t="s">
        <v>68</v>
      </c>
      <c r="F73" s="312">
        <v>216</v>
      </c>
    </row>
    <row r="74" spans="1:6" x14ac:dyDescent="0.25">
      <c r="A74" s="25">
        <v>1891</v>
      </c>
      <c r="B74" s="25" t="s">
        <v>402</v>
      </c>
      <c r="C74" s="25">
        <v>1921</v>
      </c>
      <c r="D74" s="25" t="s">
        <v>614</v>
      </c>
      <c r="E74" s="312" t="s">
        <v>69</v>
      </c>
      <c r="F74" s="312">
        <v>148</v>
      </c>
    </row>
    <row r="75" spans="1:6" x14ac:dyDescent="0.25">
      <c r="A75" s="25">
        <v>310</v>
      </c>
      <c r="B75" s="25" t="s">
        <v>70</v>
      </c>
      <c r="C75" s="25">
        <v>1663</v>
      </c>
      <c r="D75" s="25" t="s">
        <v>71</v>
      </c>
      <c r="E75" s="312" t="s">
        <v>402</v>
      </c>
      <c r="F75" s="312">
        <v>1891</v>
      </c>
    </row>
    <row r="76" spans="1:6" x14ac:dyDescent="0.25">
      <c r="A76" s="25">
        <v>1663</v>
      </c>
      <c r="B76" s="25" t="s">
        <v>71</v>
      </c>
      <c r="C76" s="25">
        <v>736</v>
      </c>
      <c r="D76" s="25" t="s">
        <v>72</v>
      </c>
      <c r="E76" s="312" t="s">
        <v>70</v>
      </c>
      <c r="F76" s="312">
        <v>310</v>
      </c>
    </row>
    <row r="77" spans="1:6" x14ac:dyDescent="0.25">
      <c r="A77" s="25">
        <v>736</v>
      </c>
      <c r="B77" s="25" t="s">
        <v>72</v>
      </c>
      <c r="C77" s="25">
        <v>1690</v>
      </c>
      <c r="D77" s="25" t="s">
        <v>73</v>
      </c>
      <c r="E77" s="312" t="s">
        <v>614</v>
      </c>
      <c r="F77" s="312">
        <v>1921</v>
      </c>
    </row>
    <row r="78" spans="1:6" x14ac:dyDescent="0.25">
      <c r="A78" s="25">
        <v>1690</v>
      </c>
      <c r="B78" s="25" t="s">
        <v>73</v>
      </c>
      <c r="C78" s="25">
        <v>503</v>
      </c>
      <c r="D78" s="25" t="s">
        <v>74</v>
      </c>
      <c r="E78" s="312" t="s">
        <v>71</v>
      </c>
      <c r="F78" s="312">
        <v>1663</v>
      </c>
    </row>
    <row r="79" spans="1:6" x14ac:dyDescent="0.25">
      <c r="A79" s="25">
        <v>503</v>
      </c>
      <c r="B79" s="25" t="s">
        <v>74</v>
      </c>
      <c r="C79" s="25">
        <v>10</v>
      </c>
      <c r="D79" s="25" t="s">
        <v>75</v>
      </c>
      <c r="E79" s="312" t="s">
        <v>72</v>
      </c>
      <c r="F79" s="312">
        <v>736</v>
      </c>
    </row>
    <row r="80" spans="1:6" x14ac:dyDescent="0.25">
      <c r="A80" s="25">
        <v>10</v>
      </c>
      <c r="B80" s="25" t="s">
        <v>75</v>
      </c>
      <c r="C80" s="25">
        <v>400</v>
      </c>
      <c r="D80" s="25" t="s">
        <v>76</v>
      </c>
      <c r="E80" s="312" t="s">
        <v>73</v>
      </c>
      <c r="F80" s="312">
        <v>1690</v>
      </c>
    </row>
    <row r="81" spans="1:6" x14ac:dyDescent="0.25">
      <c r="A81" s="25">
        <v>400</v>
      </c>
      <c r="B81" s="25" t="s">
        <v>76</v>
      </c>
      <c r="C81" s="25">
        <v>762</v>
      </c>
      <c r="D81" s="25" t="s">
        <v>77</v>
      </c>
      <c r="E81" s="312" t="s">
        <v>74</v>
      </c>
      <c r="F81" s="312">
        <v>503</v>
      </c>
    </row>
    <row r="82" spans="1:6" x14ac:dyDescent="0.25">
      <c r="A82" s="25">
        <v>762</v>
      </c>
      <c r="B82" s="25" t="s">
        <v>77</v>
      </c>
      <c r="C82" s="25">
        <v>150</v>
      </c>
      <c r="D82" s="25" t="s">
        <v>78</v>
      </c>
      <c r="E82" s="312" t="s">
        <v>75</v>
      </c>
      <c r="F82" s="312">
        <v>10</v>
      </c>
    </row>
    <row r="83" spans="1:6" x14ac:dyDescent="0.25">
      <c r="A83" s="25">
        <v>150</v>
      </c>
      <c r="B83" s="25" t="s">
        <v>78</v>
      </c>
      <c r="C83" s="25">
        <v>384</v>
      </c>
      <c r="D83" s="25" t="s">
        <v>79</v>
      </c>
      <c r="E83" s="312" t="s">
        <v>76</v>
      </c>
      <c r="F83" s="312">
        <v>400</v>
      </c>
    </row>
    <row r="84" spans="1:6" x14ac:dyDescent="0.25">
      <c r="A84" s="25">
        <v>384</v>
      </c>
      <c r="B84" s="25" t="s">
        <v>79</v>
      </c>
      <c r="C84" s="25">
        <v>1774</v>
      </c>
      <c r="D84" s="25" t="s">
        <v>80</v>
      </c>
      <c r="E84" s="312" t="s">
        <v>77</v>
      </c>
      <c r="F84" s="312">
        <v>762</v>
      </c>
    </row>
    <row r="85" spans="1:6" x14ac:dyDescent="0.25">
      <c r="A85" s="25">
        <v>1774</v>
      </c>
      <c r="B85" s="25" t="s">
        <v>80</v>
      </c>
      <c r="C85" s="25">
        <v>221</v>
      </c>
      <c r="D85" s="25" t="s">
        <v>82</v>
      </c>
      <c r="E85" s="312" t="s">
        <v>78</v>
      </c>
      <c r="F85" s="312">
        <v>150</v>
      </c>
    </row>
    <row r="86" spans="1:6" x14ac:dyDescent="0.25">
      <c r="A86" s="25">
        <v>221</v>
      </c>
      <c r="B86" s="25" t="s">
        <v>82</v>
      </c>
      <c r="C86" s="25">
        <v>222</v>
      </c>
      <c r="D86" s="25" t="s">
        <v>83</v>
      </c>
      <c r="E86" s="312" t="s">
        <v>79</v>
      </c>
      <c r="F86" s="312">
        <v>384</v>
      </c>
    </row>
    <row r="87" spans="1:6" x14ac:dyDescent="0.25">
      <c r="A87" s="25">
        <v>222</v>
      </c>
      <c r="B87" s="25" t="s">
        <v>83</v>
      </c>
      <c r="C87" s="25">
        <v>766</v>
      </c>
      <c r="D87" s="25" t="s">
        <v>84</v>
      </c>
      <c r="E87" s="312" t="s">
        <v>80</v>
      </c>
      <c r="F87" s="312">
        <v>1774</v>
      </c>
    </row>
    <row r="88" spans="1:6" x14ac:dyDescent="0.25">
      <c r="A88" s="25">
        <v>766</v>
      </c>
      <c r="B88" s="25" t="s">
        <v>84</v>
      </c>
      <c r="C88" s="25">
        <v>58</v>
      </c>
      <c r="D88" s="25" t="s">
        <v>85</v>
      </c>
      <c r="E88" s="312" t="s">
        <v>81</v>
      </c>
      <c r="F88" s="312">
        <v>504</v>
      </c>
    </row>
    <row r="89" spans="1:6" x14ac:dyDescent="0.25">
      <c r="A89" s="25">
        <v>58</v>
      </c>
      <c r="B89" s="25" t="s">
        <v>85</v>
      </c>
      <c r="C89" s="25">
        <v>505</v>
      </c>
      <c r="D89" s="25" t="s">
        <v>86</v>
      </c>
      <c r="E89" s="312" t="s">
        <v>82</v>
      </c>
      <c r="F89" s="312">
        <v>221</v>
      </c>
    </row>
    <row r="90" spans="1:6" x14ac:dyDescent="0.25">
      <c r="A90" s="25">
        <v>505</v>
      </c>
      <c r="B90" s="25" t="s">
        <v>86</v>
      </c>
      <c r="C90" s="25">
        <v>498</v>
      </c>
      <c r="D90" s="25" t="s">
        <v>87</v>
      </c>
      <c r="E90" s="312" t="s">
        <v>83</v>
      </c>
      <c r="F90" s="312">
        <v>222</v>
      </c>
    </row>
    <row r="91" spans="1:6" x14ac:dyDescent="0.25">
      <c r="A91" s="25">
        <v>498</v>
      </c>
      <c r="B91" s="25" t="s">
        <v>87</v>
      </c>
      <c r="C91" s="25">
        <v>1719</v>
      </c>
      <c r="D91" s="25" t="s">
        <v>88</v>
      </c>
      <c r="E91" s="312" t="s">
        <v>84</v>
      </c>
      <c r="F91" s="312">
        <v>766</v>
      </c>
    </row>
    <row r="92" spans="1:6" x14ac:dyDescent="0.25">
      <c r="A92" s="25">
        <v>1719</v>
      </c>
      <c r="B92" s="25" t="s">
        <v>88</v>
      </c>
      <c r="C92" s="25">
        <v>303</v>
      </c>
      <c r="D92" s="25" t="s">
        <v>89</v>
      </c>
      <c r="E92" s="312" t="s">
        <v>85</v>
      </c>
      <c r="F92" s="312">
        <v>58</v>
      </c>
    </row>
    <row r="93" spans="1:6" x14ac:dyDescent="0.25">
      <c r="A93" s="25">
        <v>303</v>
      </c>
      <c r="B93" s="25" t="s">
        <v>89</v>
      </c>
      <c r="C93" s="25">
        <v>225</v>
      </c>
      <c r="D93" s="25" t="s">
        <v>90</v>
      </c>
      <c r="E93" s="312" t="s">
        <v>86</v>
      </c>
      <c r="F93" s="312">
        <v>505</v>
      </c>
    </row>
    <row r="94" spans="1:6" x14ac:dyDescent="0.25">
      <c r="A94" s="25">
        <v>225</v>
      </c>
      <c r="B94" s="25" t="s">
        <v>90</v>
      </c>
      <c r="C94" s="25">
        <v>226</v>
      </c>
      <c r="D94" s="25" t="s">
        <v>91</v>
      </c>
      <c r="E94" s="312" t="s">
        <v>87</v>
      </c>
      <c r="F94" s="312">
        <v>498</v>
      </c>
    </row>
    <row r="95" spans="1:6" x14ac:dyDescent="0.25">
      <c r="A95" s="25">
        <v>226</v>
      </c>
      <c r="B95" s="25" t="s">
        <v>91</v>
      </c>
      <c r="C95" s="25">
        <v>1711</v>
      </c>
      <c r="D95" s="25" t="s">
        <v>92</v>
      </c>
      <c r="E95" s="312" t="s">
        <v>88</v>
      </c>
      <c r="F95" s="312">
        <v>1719</v>
      </c>
    </row>
    <row r="96" spans="1:6" x14ac:dyDescent="0.25">
      <c r="A96" s="25">
        <v>1711</v>
      </c>
      <c r="B96" s="25" t="s">
        <v>92</v>
      </c>
      <c r="C96" s="25">
        <v>385</v>
      </c>
      <c r="D96" s="25" t="s">
        <v>93</v>
      </c>
      <c r="E96" s="312" t="s">
        <v>89</v>
      </c>
      <c r="F96" s="312">
        <v>303</v>
      </c>
    </row>
    <row r="97" spans="1:6" x14ac:dyDescent="0.25">
      <c r="A97" s="25">
        <v>385</v>
      </c>
      <c r="B97" s="25" t="s">
        <v>93</v>
      </c>
      <c r="C97" s="25">
        <v>228</v>
      </c>
      <c r="D97" s="25" t="s">
        <v>94</v>
      </c>
      <c r="E97" s="312" t="s">
        <v>90</v>
      </c>
      <c r="F97" s="312">
        <v>225</v>
      </c>
    </row>
    <row r="98" spans="1:6" x14ac:dyDescent="0.25">
      <c r="A98" s="25">
        <v>228</v>
      </c>
      <c r="B98" s="25" t="s">
        <v>94</v>
      </c>
      <c r="C98" s="25">
        <v>317</v>
      </c>
      <c r="D98" s="25" t="s">
        <v>95</v>
      </c>
      <c r="E98" s="312" t="s">
        <v>91</v>
      </c>
      <c r="F98" s="312">
        <v>226</v>
      </c>
    </row>
    <row r="99" spans="1:6" x14ac:dyDescent="0.25">
      <c r="A99" s="25">
        <v>317</v>
      </c>
      <c r="B99" s="25" t="s">
        <v>95</v>
      </c>
      <c r="C99" s="25">
        <v>1651</v>
      </c>
      <c r="D99" s="25" t="s">
        <v>96</v>
      </c>
      <c r="E99" s="312" t="s">
        <v>92</v>
      </c>
      <c r="F99" s="312">
        <v>1711</v>
      </c>
    </row>
    <row r="100" spans="1:6" x14ac:dyDescent="0.25">
      <c r="A100" s="25">
        <v>1651</v>
      </c>
      <c r="B100" s="25" t="s">
        <v>96</v>
      </c>
      <c r="C100" s="25">
        <v>770</v>
      </c>
      <c r="D100" s="25" t="s">
        <v>97</v>
      </c>
      <c r="E100" s="312" t="s">
        <v>93</v>
      </c>
      <c r="F100" s="312">
        <v>385</v>
      </c>
    </row>
    <row r="101" spans="1:6" x14ac:dyDescent="0.25">
      <c r="A101" s="25">
        <v>770</v>
      </c>
      <c r="B101" s="25" t="s">
        <v>97</v>
      </c>
      <c r="C101" s="25">
        <v>1903</v>
      </c>
      <c r="D101" s="25" t="s">
        <v>532</v>
      </c>
      <c r="E101" s="312" t="s">
        <v>94</v>
      </c>
      <c r="F101" s="312">
        <v>228</v>
      </c>
    </row>
    <row r="102" spans="1:6" x14ac:dyDescent="0.25">
      <c r="A102" s="25">
        <v>1903</v>
      </c>
      <c r="B102" s="25" t="s">
        <v>532</v>
      </c>
      <c r="C102" s="25">
        <v>772</v>
      </c>
      <c r="D102" s="25" t="s">
        <v>98</v>
      </c>
      <c r="E102" s="312" t="s">
        <v>95</v>
      </c>
      <c r="F102" s="312">
        <v>317</v>
      </c>
    </row>
    <row r="103" spans="1:6" x14ac:dyDescent="0.25">
      <c r="A103" s="25">
        <v>772</v>
      </c>
      <c r="B103" s="25" t="s">
        <v>98</v>
      </c>
      <c r="C103" s="25">
        <v>230</v>
      </c>
      <c r="D103" s="25" t="s">
        <v>99</v>
      </c>
      <c r="E103" s="312" t="s">
        <v>96</v>
      </c>
      <c r="F103" s="312">
        <v>1651</v>
      </c>
    </row>
    <row r="104" spans="1:6" x14ac:dyDescent="0.25">
      <c r="A104" s="25">
        <v>230</v>
      </c>
      <c r="B104" s="25" t="s">
        <v>99</v>
      </c>
      <c r="C104" s="25">
        <v>114</v>
      </c>
      <c r="D104" s="25" t="s">
        <v>100</v>
      </c>
      <c r="E104" s="312" t="s">
        <v>97</v>
      </c>
      <c r="F104" s="312">
        <v>770</v>
      </c>
    </row>
    <row r="105" spans="1:6" x14ac:dyDescent="0.25">
      <c r="A105" s="25">
        <v>114</v>
      </c>
      <c r="B105" s="25" t="s">
        <v>100</v>
      </c>
      <c r="C105" s="25">
        <v>388</v>
      </c>
      <c r="D105" s="25" t="s">
        <v>101</v>
      </c>
      <c r="E105" s="312" t="s">
        <v>532</v>
      </c>
      <c r="F105" s="312">
        <v>1903</v>
      </c>
    </row>
    <row r="106" spans="1:6" x14ac:dyDescent="0.25">
      <c r="A106" s="25">
        <v>388</v>
      </c>
      <c r="B106" s="25" t="s">
        <v>101</v>
      </c>
      <c r="C106" s="25">
        <v>153</v>
      </c>
      <c r="D106" s="25" t="s">
        <v>102</v>
      </c>
      <c r="E106" s="312" t="s">
        <v>98</v>
      </c>
      <c r="F106" s="312">
        <v>772</v>
      </c>
    </row>
    <row r="107" spans="1:6" x14ac:dyDescent="0.25">
      <c r="A107" s="25">
        <v>153</v>
      </c>
      <c r="B107" s="25" t="s">
        <v>102</v>
      </c>
      <c r="C107" s="25">
        <v>232</v>
      </c>
      <c r="D107" s="25" t="s">
        <v>103</v>
      </c>
      <c r="E107" s="312" t="s">
        <v>99</v>
      </c>
      <c r="F107" s="312">
        <v>230</v>
      </c>
    </row>
    <row r="108" spans="1:6" x14ac:dyDescent="0.25">
      <c r="A108" s="25">
        <v>232</v>
      </c>
      <c r="B108" s="25" t="s">
        <v>103</v>
      </c>
      <c r="C108" s="25">
        <v>233</v>
      </c>
      <c r="D108" s="25" t="s">
        <v>104</v>
      </c>
      <c r="E108" s="312" t="s">
        <v>100</v>
      </c>
      <c r="F108" s="312">
        <v>114</v>
      </c>
    </row>
    <row r="109" spans="1:6" x14ac:dyDescent="0.25">
      <c r="A109" s="25">
        <v>233</v>
      </c>
      <c r="B109" s="25" t="s">
        <v>104</v>
      </c>
      <c r="C109" s="25">
        <v>777</v>
      </c>
      <c r="D109" s="25" t="s">
        <v>105</v>
      </c>
      <c r="E109" s="312" t="s">
        <v>101</v>
      </c>
      <c r="F109" s="312">
        <v>388</v>
      </c>
    </row>
    <row r="110" spans="1:6" x14ac:dyDescent="0.25">
      <c r="A110" s="25">
        <v>777</v>
      </c>
      <c r="B110" s="25" t="s">
        <v>105</v>
      </c>
      <c r="C110" s="25">
        <v>1722</v>
      </c>
      <c r="D110" s="25" t="s">
        <v>106</v>
      </c>
      <c r="E110" s="312" t="s">
        <v>102</v>
      </c>
      <c r="F110" s="312">
        <v>153</v>
      </c>
    </row>
    <row r="111" spans="1:6" x14ac:dyDescent="0.25">
      <c r="A111" s="25">
        <v>1722</v>
      </c>
      <c r="B111" s="25" t="s">
        <v>106</v>
      </c>
      <c r="C111" s="25">
        <v>70</v>
      </c>
      <c r="D111" s="25" t="s">
        <v>107</v>
      </c>
      <c r="E111" s="312" t="s">
        <v>103</v>
      </c>
      <c r="F111" s="312">
        <v>232</v>
      </c>
    </row>
    <row r="112" spans="1:6" x14ac:dyDescent="0.25">
      <c r="A112" s="25">
        <v>70</v>
      </c>
      <c r="B112" s="25" t="s">
        <v>107</v>
      </c>
      <c r="C112" s="25">
        <v>779</v>
      </c>
      <c r="D112" s="25" t="s">
        <v>109</v>
      </c>
      <c r="E112" s="312" t="s">
        <v>104</v>
      </c>
      <c r="F112" s="312">
        <v>233</v>
      </c>
    </row>
    <row r="113" spans="1:6" x14ac:dyDescent="0.25">
      <c r="A113" s="25">
        <v>653</v>
      </c>
      <c r="B113" s="265" t="s">
        <v>108</v>
      </c>
      <c r="C113" s="25">
        <v>236</v>
      </c>
      <c r="D113" s="25" t="s">
        <v>110</v>
      </c>
      <c r="E113" s="312" t="s">
        <v>105</v>
      </c>
      <c r="F113" s="312">
        <v>777</v>
      </c>
    </row>
    <row r="114" spans="1:6" x14ac:dyDescent="0.25">
      <c r="A114" s="25">
        <v>779</v>
      </c>
      <c r="B114" s="25" t="s">
        <v>109</v>
      </c>
      <c r="C114" s="25">
        <v>1771</v>
      </c>
      <c r="D114" s="25" t="s">
        <v>111</v>
      </c>
      <c r="E114" s="312" t="s">
        <v>106</v>
      </c>
      <c r="F114" s="312">
        <v>1722</v>
      </c>
    </row>
    <row r="115" spans="1:6" x14ac:dyDescent="0.25">
      <c r="A115" s="25">
        <v>236</v>
      </c>
      <c r="B115" s="25" t="s">
        <v>110</v>
      </c>
      <c r="C115" s="25">
        <v>1652</v>
      </c>
      <c r="D115" s="25" t="s">
        <v>112</v>
      </c>
      <c r="E115" s="312" t="s">
        <v>107</v>
      </c>
      <c r="F115" s="312">
        <v>70</v>
      </c>
    </row>
    <row r="116" spans="1:6" x14ac:dyDescent="0.25">
      <c r="A116" s="25">
        <v>1771</v>
      </c>
      <c r="B116" s="25" t="s">
        <v>111</v>
      </c>
      <c r="C116" s="25">
        <v>907</v>
      </c>
      <c r="D116" s="25" t="s">
        <v>113</v>
      </c>
      <c r="E116" s="312" t="s">
        <v>108</v>
      </c>
      <c r="F116" s="312">
        <v>653</v>
      </c>
    </row>
    <row r="117" spans="1:6" x14ac:dyDescent="0.25">
      <c r="A117" s="25">
        <v>1652</v>
      </c>
      <c r="B117" s="25" t="s">
        <v>112</v>
      </c>
      <c r="C117" s="25">
        <v>689</v>
      </c>
      <c r="D117" s="25" t="s">
        <v>114</v>
      </c>
      <c r="E117" s="312" t="s">
        <v>109</v>
      </c>
      <c r="F117" s="312">
        <v>779</v>
      </c>
    </row>
    <row r="118" spans="1:6" x14ac:dyDescent="0.25">
      <c r="A118" s="25">
        <v>907</v>
      </c>
      <c r="B118" s="25" t="s">
        <v>113</v>
      </c>
      <c r="C118" s="25">
        <v>784</v>
      </c>
      <c r="D118" s="25" t="s">
        <v>115</v>
      </c>
      <c r="E118" s="312" t="s">
        <v>110</v>
      </c>
      <c r="F118" s="312">
        <v>236</v>
      </c>
    </row>
    <row r="119" spans="1:6" x14ac:dyDescent="0.25">
      <c r="A119" s="25">
        <v>689</v>
      </c>
      <c r="B119" s="25" t="s">
        <v>114</v>
      </c>
      <c r="C119" s="25">
        <v>1924</v>
      </c>
      <c r="D119" s="25" t="s">
        <v>610</v>
      </c>
      <c r="E119" s="312" t="s">
        <v>111</v>
      </c>
      <c r="F119" s="312">
        <v>1771</v>
      </c>
    </row>
    <row r="120" spans="1:6" x14ac:dyDescent="0.25">
      <c r="A120" s="25">
        <v>784</v>
      </c>
      <c r="B120" s="25" t="s">
        <v>115</v>
      </c>
      <c r="C120" s="25">
        <v>664</v>
      </c>
      <c r="D120" s="25" t="s">
        <v>117</v>
      </c>
      <c r="E120" s="312" t="s">
        <v>112</v>
      </c>
      <c r="F120" s="312">
        <v>1652</v>
      </c>
    </row>
    <row r="121" spans="1:6" x14ac:dyDescent="0.25">
      <c r="A121" s="25">
        <v>1924</v>
      </c>
      <c r="B121" s="25" t="s">
        <v>610</v>
      </c>
      <c r="C121" s="25">
        <v>785</v>
      </c>
      <c r="D121" s="25" t="s">
        <v>118</v>
      </c>
      <c r="E121" s="312" t="s">
        <v>113</v>
      </c>
      <c r="F121" s="312">
        <v>907</v>
      </c>
    </row>
    <row r="122" spans="1:6" x14ac:dyDescent="0.25">
      <c r="A122" s="25">
        <v>664</v>
      </c>
      <c r="B122" s="25" t="s">
        <v>117</v>
      </c>
      <c r="C122" s="25">
        <v>512</v>
      </c>
      <c r="D122" s="25" t="s">
        <v>119</v>
      </c>
      <c r="E122" s="312" t="s">
        <v>114</v>
      </c>
      <c r="F122" s="312">
        <v>689</v>
      </c>
    </row>
    <row r="123" spans="1:6" x14ac:dyDescent="0.25">
      <c r="A123" s="25">
        <v>785</v>
      </c>
      <c r="B123" s="25" t="s">
        <v>118</v>
      </c>
      <c r="C123" s="25">
        <v>513</v>
      </c>
      <c r="D123" s="25" t="s">
        <v>120</v>
      </c>
      <c r="E123" s="312" t="s">
        <v>115</v>
      </c>
      <c r="F123" s="312">
        <v>784</v>
      </c>
    </row>
    <row r="124" spans="1:6" x14ac:dyDescent="0.25">
      <c r="A124" s="25">
        <v>512</v>
      </c>
      <c r="B124" s="25" t="s">
        <v>119</v>
      </c>
      <c r="C124" s="25">
        <v>365</v>
      </c>
      <c r="D124" s="25" t="s">
        <v>122</v>
      </c>
      <c r="E124" s="312" t="s">
        <v>116</v>
      </c>
      <c r="F124" s="312">
        <v>511</v>
      </c>
    </row>
    <row r="125" spans="1:6" x14ac:dyDescent="0.25">
      <c r="A125" s="25">
        <v>513</v>
      </c>
      <c r="B125" s="25" t="s">
        <v>120</v>
      </c>
      <c r="C125" s="25">
        <v>786</v>
      </c>
      <c r="D125" s="25" t="s">
        <v>123</v>
      </c>
      <c r="E125" s="312" t="s">
        <v>117</v>
      </c>
      <c r="F125" s="312">
        <v>664</v>
      </c>
    </row>
    <row r="126" spans="1:6" x14ac:dyDescent="0.25">
      <c r="A126" s="25">
        <v>365</v>
      </c>
      <c r="B126" s="25" t="s">
        <v>122</v>
      </c>
      <c r="C126" s="25">
        <v>241</v>
      </c>
      <c r="D126" s="25" t="s">
        <v>124</v>
      </c>
      <c r="E126" s="312" t="s">
        <v>118</v>
      </c>
      <c r="F126" s="312">
        <v>785</v>
      </c>
    </row>
    <row r="127" spans="1:6" x14ac:dyDescent="0.25">
      <c r="A127" s="25">
        <v>786</v>
      </c>
      <c r="B127" s="25" t="s">
        <v>123</v>
      </c>
      <c r="C127" s="25">
        <v>14</v>
      </c>
      <c r="D127" s="25" t="s">
        <v>125</v>
      </c>
      <c r="E127" s="312" t="s">
        <v>119</v>
      </c>
      <c r="F127" s="312">
        <v>512</v>
      </c>
    </row>
    <row r="128" spans="1:6" x14ac:dyDescent="0.25">
      <c r="A128" s="25">
        <v>241</v>
      </c>
      <c r="B128" s="25" t="s">
        <v>124</v>
      </c>
      <c r="C128" s="25">
        <v>15</v>
      </c>
      <c r="D128" s="25" t="s">
        <v>126</v>
      </c>
      <c r="E128" s="312" t="s">
        <v>120</v>
      </c>
      <c r="F128" s="312">
        <v>513</v>
      </c>
    </row>
    <row r="129" spans="1:6" x14ac:dyDescent="0.25">
      <c r="A129" s="25">
        <v>14</v>
      </c>
      <c r="B129" s="25" t="s">
        <v>125</v>
      </c>
      <c r="C129" s="25">
        <v>1729</v>
      </c>
      <c r="D129" s="25" t="s">
        <v>127</v>
      </c>
      <c r="E129" s="312" t="s">
        <v>121</v>
      </c>
      <c r="F129" s="312">
        <v>693</v>
      </c>
    </row>
    <row r="130" spans="1:6" x14ac:dyDescent="0.25">
      <c r="A130" s="25">
        <v>15</v>
      </c>
      <c r="B130" s="25" t="s">
        <v>126</v>
      </c>
      <c r="C130" s="25">
        <v>158</v>
      </c>
      <c r="D130" s="25" t="s">
        <v>128</v>
      </c>
      <c r="E130" s="312" t="s">
        <v>122</v>
      </c>
      <c r="F130" s="312">
        <v>365</v>
      </c>
    </row>
    <row r="131" spans="1:6" x14ac:dyDescent="0.25">
      <c r="A131" s="25">
        <v>1729</v>
      </c>
      <c r="B131" s="25" t="s">
        <v>127</v>
      </c>
      <c r="C131" s="25">
        <v>788</v>
      </c>
      <c r="D131" s="25" t="s">
        <v>129</v>
      </c>
      <c r="E131" s="312" t="s">
        <v>123</v>
      </c>
      <c r="F131" s="312">
        <v>786</v>
      </c>
    </row>
    <row r="132" spans="1:6" x14ac:dyDescent="0.25">
      <c r="A132" s="25">
        <v>158</v>
      </c>
      <c r="B132" s="25" t="s">
        <v>128</v>
      </c>
      <c r="C132" s="25">
        <v>392</v>
      </c>
      <c r="D132" s="25" t="s">
        <v>130</v>
      </c>
      <c r="E132" s="312" t="s">
        <v>124</v>
      </c>
      <c r="F132" s="312">
        <v>241</v>
      </c>
    </row>
    <row r="133" spans="1:6" x14ac:dyDescent="0.25">
      <c r="A133" s="25">
        <v>788</v>
      </c>
      <c r="B133" s="25" t="s">
        <v>129</v>
      </c>
      <c r="C133" s="25">
        <v>393</v>
      </c>
      <c r="D133" s="25" t="s">
        <v>131</v>
      </c>
      <c r="E133" s="312" t="s">
        <v>125</v>
      </c>
      <c r="F133" s="312">
        <v>14</v>
      </c>
    </row>
    <row r="134" spans="1:6" x14ac:dyDescent="0.25">
      <c r="A134" s="25">
        <v>392</v>
      </c>
      <c r="B134" s="25" t="s">
        <v>130</v>
      </c>
      <c r="C134" s="25">
        <v>394</v>
      </c>
      <c r="D134" s="25" t="s">
        <v>132</v>
      </c>
      <c r="E134" s="312" t="s">
        <v>126</v>
      </c>
      <c r="F134" s="312">
        <v>15</v>
      </c>
    </row>
    <row r="135" spans="1:6" x14ac:dyDescent="0.25">
      <c r="A135" s="25">
        <v>393</v>
      </c>
      <c r="B135" s="25" t="s">
        <v>131</v>
      </c>
      <c r="C135" s="25">
        <v>1655</v>
      </c>
      <c r="D135" s="25" t="s">
        <v>133</v>
      </c>
      <c r="E135" s="312" t="s">
        <v>127</v>
      </c>
      <c r="F135" s="312">
        <v>1729</v>
      </c>
    </row>
    <row r="136" spans="1:6" x14ac:dyDescent="0.25">
      <c r="A136" s="25">
        <v>394</v>
      </c>
      <c r="B136" s="25" t="s">
        <v>132</v>
      </c>
      <c r="C136" s="25">
        <v>160</v>
      </c>
      <c r="D136" s="25" t="s">
        <v>134</v>
      </c>
      <c r="E136" s="312" t="s">
        <v>128</v>
      </c>
      <c r="F136" s="312">
        <v>158</v>
      </c>
    </row>
    <row r="137" spans="1:6" x14ac:dyDescent="0.25">
      <c r="A137" s="25">
        <v>1655</v>
      </c>
      <c r="B137" s="25" t="s">
        <v>133</v>
      </c>
      <c r="C137" s="25">
        <v>243</v>
      </c>
      <c r="D137" s="25" t="s">
        <v>135</v>
      </c>
      <c r="E137" s="312" t="s">
        <v>129</v>
      </c>
      <c r="F137" s="312">
        <v>788</v>
      </c>
    </row>
    <row r="138" spans="1:6" x14ac:dyDescent="0.25">
      <c r="A138" s="25">
        <v>160</v>
      </c>
      <c r="B138" s="25" t="s">
        <v>134</v>
      </c>
      <c r="C138" s="25">
        <v>523</v>
      </c>
      <c r="D138" s="25" t="s">
        <v>136</v>
      </c>
      <c r="E138" s="312" t="s">
        <v>130</v>
      </c>
      <c r="F138" s="312">
        <v>392</v>
      </c>
    </row>
    <row r="139" spans="1:6" x14ac:dyDescent="0.25">
      <c r="A139" s="25">
        <v>243</v>
      </c>
      <c r="B139" s="25" t="s">
        <v>135</v>
      </c>
      <c r="C139" s="25">
        <v>17</v>
      </c>
      <c r="D139" s="25" t="s">
        <v>137</v>
      </c>
      <c r="E139" s="312" t="s">
        <v>131</v>
      </c>
      <c r="F139" s="312">
        <v>393</v>
      </c>
    </row>
    <row r="140" spans="1:6" x14ac:dyDescent="0.25">
      <c r="A140" s="25">
        <v>523</v>
      </c>
      <c r="B140" s="25" t="s">
        <v>136</v>
      </c>
      <c r="C140" s="25">
        <v>72</v>
      </c>
      <c r="D140" s="25" t="s">
        <v>139</v>
      </c>
      <c r="E140" s="312" t="s">
        <v>132</v>
      </c>
      <c r="F140" s="312">
        <v>394</v>
      </c>
    </row>
    <row r="141" spans="1:6" x14ac:dyDescent="0.25">
      <c r="A141" s="25">
        <v>17</v>
      </c>
      <c r="B141" s="25" t="s">
        <v>137</v>
      </c>
      <c r="C141" s="25">
        <v>244</v>
      </c>
      <c r="D141" s="25" t="s">
        <v>140</v>
      </c>
      <c r="E141" s="312" t="s">
        <v>133</v>
      </c>
      <c r="F141" s="312">
        <v>1655</v>
      </c>
    </row>
    <row r="142" spans="1:6" x14ac:dyDescent="0.25">
      <c r="A142" s="25">
        <v>72</v>
      </c>
      <c r="B142" s="25" t="s">
        <v>139</v>
      </c>
      <c r="C142" s="25">
        <v>396</v>
      </c>
      <c r="D142" s="25" t="s">
        <v>141</v>
      </c>
      <c r="E142" s="312" t="s">
        <v>134</v>
      </c>
      <c r="F142" s="312">
        <v>160</v>
      </c>
    </row>
    <row r="143" spans="1:6" x14ac:dyDescent="0.25">
      <c r="A143" s="25">
        <v>244</v>
      </c>
      <c r="B143" s="25" t="s">
        <v>140</v>
      </c>
      <c r="C143" s="25">
        <v>397</v>
      </c>
      <c r="D143" s="25" t="s">
        <v>142</v>
      </c>
      <c r="E143" s="312" t="s">
        <v>135</v>
      </c>
      <c r="F143" s="312">
        <v>243</v>
      </c>
    </row>
    <row r="144" spans="1:6" x14ac:dyDescent="0.25">
      <c r="A144" s="25">
        <v>396</v>
      </c>
      <c r="B144" s="25" t="s">
        <v>141</v>
      </c>
      <c r="C144" s="25">
        <v>246</v>
      </c>
      <c r="D144" s="25" t="s">
        <v>143</v>
      </c>
      <c r="E144" s="312" t="s">
        <v>136</v>
      </c>
      <c r="F144" s="312">
        <v>523</v>
      </c>
    </row>
    <row r="145" spans="1:6" x14ac:dyDescent="0.25">
      <c r="A145" s="25">
        <v>397</v>
      </c>
      <c r="B145" s="25" t="s">
        <v>142</v>
      </c>
      <c r="C145" s="25">
        <v>74</v>
      </c>
      <c r="D145" s="25" t="s">
        <v>144</v>
      </c>
      <c r="E145" s="312" t="s">
        <v>137</v>
      </c>
      <c r="F145" s="312">
        <v>17</v>
      </c>
    </row>
    <row r="146" spans="1:6" x14ac:dyDescent="0.25">
      <c r="A146" s="25">
        <v>246</v>
      </c>
      <c r="B146" s="25" t="s">
        <v>143</v>
      </c>
      <c r="C146" s="25">
        <v>398</v>
      </c>
      <c r="D146" s="25" t="s">
        <v>145</v>
      </c>
      <c r="E146" s="312" t="s">
        <v>138</v>
      </c>
      <c r="F146" s="312">
        <v>395</v>
      </c>
    </row>
    <row r="147" spans="1:6" x14ac:dyDescent="0.25">
      <c r="A147" s="25">
        <v>74</v>
      </c>
      <c r="B147" s="25" t="s">
        <v>144</v>
      </c>
      <c r="C147" s="25">
        <v>917</v>
      </c>
      <c r="D147" s="25" t="s">
        <v>146</v>
      </c>
      <c r="E147" s="312" t="s">
        <v>139</v>
      </c>
      <c r="F147" s="312">
        <v>72</v>
      </c>
    </row>
    <row r="148" spans="1:6" x14ac:dyDescent="0.25">
      <c r="A148" s="25">
        <v>398</v>
      </c>
      <c r="B148" s="25" t="s">
        <v>145</v>
      </c>
      <c r="C148" s="25">
        <v>1658</v>
      </c>
      <c r="D148" s="25" t="s">
        <v>147</v>
      </c>
      <c r="E148" s="312" t="s">
        <v>140</v>
      </c>
      <c r="F148" s="312">
        <v>244</v>
      </c>
    </row>
    <row r="149" spans="1:6" x14ac:dyDescent="0.25">
      <c r="A149" s="25">
        <v>917</v>
      </c>
      <c r="B149" s="25" t="s">
        <v>146</v>
      </c>
      <c r="C149" s="25">
        <v>399</v>
      </c>
      <c r="D149" s="25" t="s">
        <v>148</v>
      </c>
      <c r="E149" s="312" t="s">
        <v>141</v>
      </c>
      <c r="F149" s="312">
        <v>396</v>
      </c>
    </row>
    <row r="150" spans="1:6" x14ac:dyDescent="0.25">
      <c r="A150" s="25">
        <v>1658</v>
      </c>
      <c r="B150" s="25" t="s">
        <v>147</v>
      </c>
      <c r="C150" s="25">
        <v>163</v>
      </c>
      <c r="D150" s="25" t="s">
        <v>149</v>
      </c>
      <c r="E150" s="312" t="s">
        <v>142</v>
      </c>
      <c r="F150" s="312">
        <v>397</v>
      </c>
    </row>
    <row r="151" spans="1:6" x14ac:dyDescent="0.25">
      <c r="A151" s="25">
        <v>399</v>
      </c>
      <c r="B151" s="25" t="s">
        <v>148</v>
      </c>
      <c r="C151" s="25">
        <v>530</v>
      </c>
      <c r="D151" s="25" t="s">
        <v>150</v>
      </c>
      <c r="E151" s="312" t="s">
        <v>143</v>
      </c>
      <c r="F151" s="312">
        <v>246</v>
      </c>
    </row>
    <row r="152" spans="1:6" x14ac:dyDescent="0.25">
      <c r="A152" s="25">
        <v>163</v>
      </c>
      <c r="B152" s="25" t="s">
        <v>149</v>
      </c>
      <c r="C152" s="25">
        <v>794</v>
      </c>
      <c r="D152" s="25" t="s">
        <v>151</v>
      </c>
      <c r="E152" s="312" t="s">
        <v>144</v>
      </c>
      <c r="F152" s="312">
        <v>74</v>
      </c>
    </row>
    <row r="153" spans="1:6" x14ac:dyDescent="0.25">
      <c r="A153" s="25">
        <v>530</v>
      </c>
      <c r="B153" s="25" t="s">
        <v>150</v>
      </c>
      <c r="C153" s="25">
        <v>531</v>
      </c>
      <c r="D153" s="25" t="s">
        <v>152</v>
      </c>
      <c r="E153" s="312" t="s">
        <v>146</v>
      </c>
      <c r="F153" s="312">
        <v>917</v>
      </c>
    </row>
    <row r="154" spans="1:6" x14ac:dyDescent="0.25">
      <c r="A154" s="25">
        <v>794</v>
      </c>
      <c r="B154" s="25" t="s">
        <v>151</v>
      </c>
      <c r="C154" s="25">
        <v>164</v>
      </c>
      <c r="D154" s="25" t="s">
        <v>404</v>
      </c>
      <c r="E154" s="312" t="s">
        <v>145</v>
      </c>
      <c r="F154" s="312">
        <v>398</v>
      </c>
    </row>
    <row r="155" spans="1:6" x14ac:dyDescent="0.25">
      <c r="A155" s="25">
        <v>531</v>
      </c>
      <c r="B155" s="25" t="s">
        <v>152</v>
      </c>
      <c r="C155" s="25">
        <v>63</v>
      </c>
      <c r="D155" s="25" t="s">
        <v>153</v>
      </c>
      <c r="E155" s="312" t="s">
        <v>147</v>
      </c>
      <c r="F155" s="312">
        <v>1658</v>
      </c>
    </row>
    <row r="156" spans="1:6" x14ac:dyDescent="0.25">
      <c r="A156" s="25">
        <v>164</v>
      </c>
      <c r="B156" s="25" t="s">
        <v>404</v>
      </c>
      <c r="C156" s="25">
        <v>252</v>
      </c>
      <c r="D156" s="25" t="s">
        <v>154</v>
      </c>
      <c r="E156" s="312" t="s">
        <v>148</v>
      </c>
      <c r="F156" s="312">
        <v>399</v>
      </c>
    </row>
    <row r="157" spans="1:6" x14ac:dyDescent="0.25">
      <c r="A157" s="25">
        <v>63</v>
      </c>
      <c r="B157" s="25" t="s">
        <v>153</v>
      </c>
      <c r="C157" s="25">
        <v>797</v>
      </c>
      <c r="D157" s="25" t="s">
        <v>155</v>
      </c>
      <c r="E157" s="312" t="s">
        <v>149</v>
      </c>
      <c r="F157" s="312">
        <v>163</v>
      </c>
    </row>
    <row r="158" spans="1:6" x14ac:dyDescent="0.25">
      <c r="A158" s="25">
        <v>252</v>
      </c>
      <c r="B158" s="25" t="s">
        <v>154</v>
      </c>
      <c r="C158" s="25">
        <v>534</v>
      </c>
      <c r="D158" s="25" t="s">
        <v>156</v>
      </c>
      <c r="E158" s="312" t="s">
        <v>150</v>
      </c>
      <c r="F158" s="312">
        <v>530</v>
      </c>
    </row>
    <row r="159" spans="1:6" x14ac:dyDescent="0.25">
      <c r="A159" s="25">
        <v>797</v>
      </c>
      <c r="B159" s="25" t="s">
        <v>155</v>
      </c>
      <c r="C159" s="25">
        <v>798</v>
      </c>
      <c r="D159" s="25" t="s">
        <v>157</v>
      </c>
      <c r="E159" s="312" t="s">
        <v>151</v>
      </c>
      <c r="F159" s="312">
        <v>794</v>
      </c>
    </row>
    <row r="160" spans="1:6" x14ac:dyDescent="0.25">
      <c r="A160" s="25">
        <v>534</v>
      </c>
      <c r="B160" s="25" t="s">
        <v>156</v>
      </c>
      <c r="C160" s="25">
        <v>402</v>
      </c>
      <c r="D160" s="25" t="s">
        <v>158</v>
      </c>
      <c r="E160" s="312" t="s">
        <v>152</v>
      </c>
      <c r="F160" s="312">
        <v>531</v>
      </c>
    </row>
    <row r="161" spans="1:6" x14ac:dyDescent="0.25">
      <c r="A161" s="25">
        <v>798</v>
      </c>
      <c r="B161" s="25" t="s">
        <v>157</v>
      </c>
      <c r="C161" s="25">
        <v>1735</v>
      </c>
      <c r="D161" s="25" t="s">
        <v>159</v>
      </c>
      <c r="E161" s="312" t="s">
        <v>404</v>
      </c>
      <c r="F161" s="312">
        <v>164</v>
      </c>
    </row>
    <row r="162" spans="1:6" x14ac:dyDescent="0.25">
      <c r="A162" s="25">
        <v>402</v>
      </c>
      <c r="B162" s="25" t="s">
        <v>158</v>
      </c>
      <c r="C162" s="25">
        <v>1911</v>
      </c>
      <c r="D162" s="25" t="s">
        <v>534</v>
      </c>
      <c r="E162" s="312" t="s">
        <v>153</v>
      </c>
      <c r="F162" s="312">
        <v>63</v>
      </c>
    </row>
    <row r="163" spans="1:6" x14ac:dyDescent="0.25">
      <c r="A163" s="25">
        <v>1735</v>
      </c>
      <c r="B163" s="25" t="s">
        <v>159</v>
      </c>
      <c r="C163" s="25">
        <v>118</v>
      </c>
      <c r="D163" s="25" t="s">
        <v>160</v>
      </c>
      <c r="E163" s="312" t="s">
        <v>154</v>
      </c>
      <c r="F163" s="312">
        <v>252</v>
      </c>
    </row>
    <row r="164" spans="1:6" x14ac:dyDescent="0.25">
      <c r="A164" s="25">
        <v>1911</v>
      </c>
      <c r="B164" s="25" t="s">
        <v>534</v>
      </c>
      <c r="C164" s="25">
        <v>18</v>
      </c>
      <c r="D164" s="25" t="s">
        <v>161</v>
      </c>
      <c r="E164" s="312" t="s">
        <v>155</v>
      </c>
      <c r="F164" s="312">
        <v>797</v>
      </c>
    </row>
    <row r="165" spans="1:6" x14ac:dyDescent="0.25">
      <c r="A165" s="25">
        <v>118</v>
      </c>
      <c r="B165" s="25" t="s">
        <v>160</v>
      </c>
      <c r="C165" s="25">
        <v>405</v>
      </c>
      <c r="D165" s="25" t="s">
        <v>162</v>
      </c>
      <c r="E165" s="312" t="s">
        <v>156</v>
      </c>
      <c r="F165" s="312">
        <v>534</v>
      </c>
    </row>
    <row r="166" spans="1:6" x14ac:dyDescent="0.25">
      <c r="A166" s="25">
        <v>18</v>
      </c>
      <c r="B166" s="25" t="s">
        <v>161</v>
      </c>
      <c r="C166" s="25">
        <v>1507</v>
      </c>
      <c r="D166" s="25" t="s">
        <v>163</v>
      </c>
      <c r="E166" s="312" t="s">
        <v>157</v>
      </c>
      <c r="F166" s="312">
        <v>798</v>
      </c>
    </row>
    <row r="167" spans="1:6" x14ac:dyDescent="0.25">
      <c r="A167" s="25">
        <v>405</v>
      </c>
      <c r="B167" s="25" t="s">
        <v>162</v>
      </c>
      <c r="C167" s="25">
        <v>321</v>
      </c>
      <c r="D167" s="25" t="s">
        <v>164</v>
      </c>
      <c r="E167" s="312" t="s">
        <v>158</v>
      </c>
      <c r="F167" s="312">
        <v>402</v>
      </c>
    </row>
    <row r="168" spans="1:6" x14ac:dyDescent="0.25">
      <c r="A168" s="25">
        <v>1507</v>
      </c>
      <c r="B168" s="25" t="s">
        <v>163</v>
      </c>
      <c r="C168" s="25">
        <v>406</v>
      </c>
      <c r="D168" s="25" t="s">
        <v>165</v>
      </c>
      <c r="E168" s="312" t="s">
        <v>159</v>
      </c>
      <c r="F168" s="312">
        <v>1735</v>
      </c>
    </row>
    <row r="169" spans="1:6" x14ac:dyDescent="0.25">
      <c r="A169" s="25">
        <v>321</v>
      </c>
      <c r="B169" s="25" t="s">
        <v>164</v>
      </c>
      <c r="C169" s="25">
        <v>677</v>
      </c>
      <c r="D169" s="25" t="s">
        <v>166</v>
      </c>
      <c r="E169" s="312" t="s">
        <v>534</v>
      </c>
      <c r="F169" s="312">
        <v>1911</v>
      </c>
    </row>
    <row r="170" spans="1:6" x14ac:dyDescent="0.25">
      <c r="A170" s="25">
        <v>406</v>
      </c>
      <c r="B170" s="25" t="s">
        <v>165</v>
      </c>
      <c r="C170" s="25">
        <v>353</v>
      </c>
      <c r="D170" s="25" t="s">
        <v>167</v>
      </c>
      <c r="E170" s="312" t="s">
        <v>160</v>
      </c>
      <c r="F170" s="312">
        <v>118</v>
      </c>
    </row>
    <row r="171" spans="1:6" x14ac:dyDescent="0.25">
      <c r="A171" s="25">
        <v>677</v>
      </c>
      <c r="B171" s="25" t="s">
        <v>166</v>
      </c>
      <c r="C171" s="25">
        <v>1884</v>
      </c>
      <c r="D171" s="25" t="s">
        <v>405</v>
      </c>
      <c r="E171" s="312" t="s">
        <v>161</v>
      </c>
      <c r="F171" s="312">
        <v>18</v>
      </c>
    </row>
    <row r="172" spans="1:6" x14ac:dyDescent="0.25">
      <c r="A172" s="25">
        <v>353</v>
      </c>
      <c r="B172" s="25" t="s">
        <v>167</v>
      </c>
      <c r="C172" s="25">
        <v>166</v>
      </c>
      <c r="D172" s="25" t="s">
        <v>168</v>
      </c>
      <c r="E172" s="312" t="s">
        <v>162</v>
      </c>
      <c r="F172" s="312">
        <v>405</v>
      </c>
    </row>
    <row r="173" spans="1:6" x14ac:dyDescent="0.25">
      <c r="A173" s="25">
        <v>1884</v>
      </c>
      <c r="B173" s="25" t="s">
        <v>405</v>
      </c>
      <c r="C173" s="25">
        <v>678</v>
      </c>
      <c r="D173" s="25" t="s">
        <v>169</v>
      </c>
      <c r="E173" s="312" t="s">
        <v>163</v>
      </c>
      <c r="F173" s="312">
        <v>1507</v>
      </c>
    </row>
    <row r="174" spans="1:6" x14ac:dyDescent="0.25">
      <c r="A174" s="25">
        <v>166</v>
      </c>
      <c r="B174" s="25" t="s">
        <v>168</v>
      </c>
      <c r="C174" s="25">
        <v>537</v>
      </c>
      <c r="D174" s="25" t="s">
        <v>170</v>
      </c>
      <c r="E174" s="312" t="s">
        <v>164</v>
      </c>
      <c r="F174" s="312">
        <v>321</v>
      </c>
    </row>
    <row r="175" spans="1:6" x14ac:dyDescent="0.25">
      <c r="A175" s="25">
        <v>678</v>
      </c>
      <c r="B175" s="25" t="s">
        <v>169</v>
      </c>
      <c r="C175" s="25">
        <v>928</v>
      </c>
      <c r="D175" s="25" t="s">
        <v>171</v>
      </c>
      <c r="E175" s="312" t="s">
        <v>165</v>
      </c>
      <c r="F175" s="312">
        <v>406</v>
      </c>
    </row>
    <row r="176" spans="1:6" x14ac:dyDescent="0.25">
      <c r="A176" s="25">
        <v>537</v>
      </c>
      <c r="B176" s="25" t="s">
        <v>170</v>
      </c>
      <c r="C176" s="25">
        <v>1598</v>
      </c>
      <c r="D176" s="25" t="s">
        <v>172</v>
      </c>
      <c r="E176" s="312" t="s">
        <v>166</v>
      </c>
      <c r="F176" s="312">
        <v>677</v>
      </c>
    </row>
    <row r="177" spans="1:6" x14ac:dyDescent="0.25">
      <c r="A177" s="25">
        <v>928</v>
      </c>
      <c r="B177" s="25" t="s">
        <v>171</v>
      </c>
      <c r="C177" s="25">
        <v>79</v>
      </c>
      <c r="D177" s="25" t="s">
        <v>173</v>
      </c>
      <c r="E177" s="312" t="s">
        <v>167</v>
      </c>
      <c r="F177" s="312">
        <v>353</v>
      </c>
    </row>
    <row r="178" spans="1:6" x14ac:dyDescent="0.25">
      <c r="A178" s="25">
        <v>1598</v>
      </c>
      <c r="B178" s="25" t="s">
        <v>172</v>
      </c>
      <c r="C178" s="25">
        <v>588</v>
      </c>
      <c r="D178" s="25" t="s">
        <v>174</v>
      </c>
      <c r="E178" s="312" t="s">
        <v>405</v>
      </c>
      <c r="F178" s="312">
        <v>1884</v>
      </c>
    </row>
    <row r="179" spans="1:6" x14ac:dyDescent="0.25">
      <c r="A179" s="25">
        <v>79</v>
      </c>
      <c r="B179" s="25" t="s">
        <v>173</v>
      </c>
      <c r="C179" s="25">
        <v>542</v>
      </c>
      <c r="D179" s="25" t="s">
        <v>175</v>
      </c>
      <c r="E179" s="312" t="s">
        <v>168</v>
      </c>
      <c r="F179" s="312">
        <v>166</v>
      </c>
    </row>
    <row r="180" spans="1:6" x14ac:dyDescent="0.25">
      <c r="A180" s="25">
        <v>588</v>
      </c>
      <c r="B180" s="25" t="s">
        <v>174</v>
      </c>
      <c r="C180" s="25">
        <v>1659</v>
      </c>
      <c r="D180" s="25" t="s">
        <v>176</v>
      </c>
      <c r="E180" s="312" t="s">
        <v>169</v>
      </c>
      <c r="F180" s="312">
        <v>678</v>
      </c>
    </row>
    <row r="181" spans="1:6" x14ac:dyDescent="0.25">
      <c r="A181" s="25">
        <v>542</v>
      </c>
      <c r="B181" s="25" t="s">
        <v>175</v>
      </c>
      <c r="C181" s="25">
        <v>1685</v>
      </c>
      <c r="D181" s="25" t="s">
        <v>177</v>
      </c>
      <c r="E181" s="312" t="s">
        <v>170</v>
      </c>
      <c r="F181" s="312">
        <v>537</v>
      </c>
    </row>
    <row r="182" spans="1:6" x14ac:dyDescent="0.25">
      <c r="A182" s="25">
        <v>1659</v>
      </c>
      <c r="B182" s="25" t="s">
        <v>176</v>
      </c>
      <c r="C182" s="25">
        <v>882</v>
      </c>
      <c r="D182" s="25" t="s">
        <v>178</v>
      </c>
      <c r="E182" s="312" t="s">
        <v>171</v>
      </c>
      <c r="F182" s="312">
        <v>928</v>
      </c>
    </row>
    <row r="183" spans="1:6" x14ac:dyDescent="0.25">
      <c r="A183" s="25">
        <v>1685</v>
      </c>
      <c r="B183" s="25" t="s">
        <v>177</v>
      </c>
      <c r="C183" s="25">
        <v>415</v>
      </c>
      <c r="D183" s="25" t="s">
        <v>179</v>
      </c>
      <c r="E183" s="312" t="s">
        <v>172</v>
      </c>
      <c r="F183" s="312">
        <v>1598</v>
      </c>
    </row>
    <row r="184" spans="1:6" x14ac:dyDescent="0.25">
      <c r="A184" s="25">
        <v>882</v>
      </c>
      <c r="B184" s="25" t="s">
        <v>178</v>
      </c>
      <c r="C184" s="25">
        <v>416</v>
      </c>
      <c r="D184" s="25" t="s">
        <v>180</v>
      </c>
      <c r="E184" s="312" t="s">
        <v>173</v>
      </c>
      <c r="F184" s="312">
        <v>79</v>
      </c>
    </row>
    <row r="185" spans="1:6" x14ac:dyDescent="0.25">
      <c r="A185" s="25">
        <v>415</v>
      </c>
      <c r="B185" s="25" t="s">
        <v>179</v>
      </c>
      <c r="C185" s="25">
        <v>1621</v>
      </c>
      <c r="D185" s="25" t="s">
        <v>181</v>
      </c>
      <c r="E185" s="312" t="s">
        <v>174</v>
      </c>
      <c r="F185" s="312">
        <v>588</v>
      </c>
    </row>
    <row r="186" spans="1:6" x14ac:dyDescent="0.25">
      <c r="A186" s="25">
        <v>416</v>
      </c>
      <c r="B186" s="25" t="s">
        <v>180</v>
      </c>
      <c r="C186" s="25">
        <v>417</v>
      </c>
      <c r="D186" s="25" t="s">
        <v>182</v>
      </c>
      <c r="E186" s="312" t="s">
        <v>175</v>
      </c>
      <c r="F186" s="312">
        <v>542</v>
      </c>
    </row>
    <row r="187" spans="1:6" x14ac:dyDescent="0.25">
      <c r="A187" s="25">
        <v>1621</v>
      </c>
      <c r="B187" s="25" t="s">
        <v>181</v>
      </c>
      <c r="C187" s="25">
        <v>22</v>
      </c>
      <c r="D187" s="25" t="s">
        <v>183</v>
      </c>
      <c r="E187" s="312" t="s">
        <v>176</v>
      </c>
      <c r="F187" s="312">
        <v>1659</v>
      </c>
    </row>
    <row r="188" spans="1:6" x14ac:dyDescent="0.25">
      <c r="A188" s="25">
        <v>417</v>
      </c>
      <c r="B188" s="25" t="s">
        <v>182</v>
      </c>
      <c r="C188" s="25">
        <v>545</v>
      </c>
      <c r="D188" s="25" t="s">
        <v>184</v>
      </c>
      <c r="E188" s="312" t="s">
        <v>177</v>
      </c>
      <c r="F188" s="312">
        <v>1685</v>
      </c>
    </row>
    <row r="189" spans="1:6" x14ac:dyDescent="0.25">
      <c r="A189" s="25">
        <v>22</v>
      </c>
      <c r="B189" s="25" t="s">
        <v>183</v>
      </c>
      <c r="C189" s="25">
        <v>80</v>
      </c>
      <c r="D189" s="25" t="s">
        <v>185</v>
      </c>
      <c r="E189" s="312" t="s">
        <v>178</v>
      </c>
      <c r="F189" s="312">
        <v>882</v>
      </c>
    </row>
    <row r="190" spans="1:6" x14ac:dyDescent="0.25">
      <c r="A190" s="25">
        <v>545</v>
      </c>
      <c r="B190" s="25" t="s">
        <v>184</v>
      </c>
      <c r="C190" s="25">
        <v>81</v>
      </c>
      <c r="D190" s="25" t="s">
        <v>186</v>
      </c>
      <c r="E190" s="312" t="s">
        <v>179</v>
      </c>
      <c r="F190" s="312">
        <v>415</v>
      </c>
    </row>
    <row r="191" spans="1:6" x14ac:dyDescent="0.25">
      <c r="A191" s="25">
        <v>80</v>
      </c>
      <c r="B191" s="25" t="s">
        <v>185</v>
      </c>
      <c r="C191" s="25">
        <v>546</v>
      </c>
      <c r="D191" s="25" t="s">
        <v>187</v>
      </c>
      <c r="E191" s="312" t="s">
        <v>180</v>
      </c>
      <c r="F191" s="312">
        <v>416</v>
      </c>
    </row>
    <row r="192" spans="1:6" x14ac:dyDescent="0.25">
      <c r="A192" s="25">
        <v>81</v>
      </c>
      <c r="B192" s="25" t="s">
        <v>186</v>
      </c>
      <c r="C192" s="25">
        <v>547</v>
      </c>
      <c r="D192" s="25" t="s">
        <v>188</v>
      </c>
      <c r="E192" s="312" t="s">
        <v>181</v>
      </c>
      <c r="F192" s="312">
        <v>1621</v>
      </c>
    </row>
    <row r="193" spans="1:6" x14ac:dyDescent="0.25">
      <c r="A193" s="25">
        <v>546</v>
      </c>
      <c r="B193" s="25" t="s">
        <v>187</v>
      </c>
      <c r="C193" s="25">
        <v>1916</v>
      </c>
      <c r="D193" s="25" t="s">
        <v>189</v>
      </c>
      <c r="E193" s="312" t="s">
        <v>182</v>
      </c>
      <c r="F193" s="312">
        <v>417</v>
      </c>
    </row>
    <row r="194" spans="1:6" x14ac:dyDescent="0.25">
      <c r="A194" s="25">
        <v>547</v>
      </c>
      <c r="B194" s="25" t="s">
        <v>188</v>
      </c>
      <c r="C194" s="25">
        <v>995</v>
      </c>
      <c r="D194" s="25" t="s">
        <v>190</v>
      </c>
      <c r="E194" s="312" t="s">
        <v>183</v>
      </c>
      <c r="F194" s="312">
        <v>22</v>
      </c>
    </row>
    <row r="195" spans="1:6" x14ac:dyDescent="0.25">
      <c r="A195" s="25">
        <v>1916</v>
      </c>
      <c r="B195" s="25" t="s">
        <v>189</v>
      </c>
      <c r="C195" s="25">
        <v>1640</v>
      </c>
      <c r="D195" s="25" t="s">
        <v>192</v>
      </c>
      <c r="E195" s="312" t="s">
        <v>184</v>
      </c>
      <c r="F195" s="312">
        <v>545</v>
      </c>
    </row>
    <row r="196" spans="1:6" x14ac:dyDescent="0.25">
      <c r="A196" s="25">
        <v>995</v>
      </c>
      <c r="B196" s="25" t="s">
        <v>190</v>
      </c>
      <c r="C196" s="25">
        <v>327</v>
      </c>
      <c r="D196" s="25" t="s">
        <v>193</v>
      </c>
      <c r="E196" s="312" t="s">
        <v>185</v>
      </c>
      <c r="F196" s="312">
        <v>80</v>
      </c>
    </row>
    <row r="197" spans="1:6" x14ac:dyDescent="0.25">
      <c r="A197" s="25">
        <v>82</v>
      </c>
      <c r="B197" s="25" t="s">
        <v>191</v>
      </c>
      <c r="C197" s="25">
        <v>733</v>
      </c>
      <c r="D197" s="25" t="s">
        <v>195</v>
      </c>
      <c r="E197" s="312" t="s">
        <v>186</v>
      </c>
      <c r="F197" s="312">
        <v>81</v>
      </c>
    </row>
    <row r="198" spans="1:6" x14ac:dyDescent="0.25">
      <c r="A198" s="25">
        <v>1640</v>
      </c>
      <c r="B198" s="25" t="s">
        <v>192</v>
      </c>
      <c r="C198" s="25">
        <v>1705</v>
      </c>
      <c r="D198" s="25" t="s">
        <v>196</v>
      </c>
      <c r="E198" s="312" t="s">
        <v>187</v>
      </c>
      <c r="F198" s="312">
        <v>546</v>
      </c>
    </row>
    <row r="199" spans="1:6" x14ac:dyDescent="0.25">
      <c r="A199" s="25">
        <v>327</v>
      </c>
      <c r="B199" s="25" t="s">
        <v>193</v>
      </c>
      <c r="C199" s="25">
        <v>553</v>
      </c>
      <c r="D199" s="25" t="s">
        <v>197</v>
      </c>
      <c r="E199" s="312" t="s">
        <v>188</v>
      </c>
      <c r="F199" s="312">
        <v>547</v>
      </c>
    </row>
    <row r="200" spans="1:6" x14ac:dyDescent="0.25">
      <c r="A200" s="25">
        <v>733</v>
      </c>
      <c r="B200" s="25" t="s">
        <v>195</v>
      </c>
      <c r="C200" s="25">
        <v>140</v>
      </c>
      <c r="D200" s="25" t="s">
        <v>198</v>
      </c>
      <c r="E200" s="312" t="s">
        <v>189</v>
      </c>
      <c r="F200" s="312">
        <v>1916</v>
      </c>
    </row>
    <row r="201" spans="1:6" x14ac:dyDescent="0.25">
      <c r="A201" s="25">
        <v>1705</v>
      </c>
      <c r="B201" s="25" t="s">
        <v>196</v>
      </c>
      <c r="C201" s="25">
        <v>262</v>
      </c>
      <c r="D201" s="25" t="s">
        <v>199</v>
      </c>
      <c r="E201" s="312" t="s">
        <v>190</v>
      </c>
      <c r="F201" s="312">
        <v>995</v>
      </c>
    </row>
    <row r="202" spans="1:6" x14ac:dyDescent="0.25">
      <c r="A202" s="25">
        <v>553</v>
      </c>
      <c r="B202" s="25" t="s">
        <v>197</v>
      </c>
      <c r="C202" s="25">
        <v>809</v>
      </c>
      <c r="D202" s="25" t="s">
        <v>200</v>
      </c>
      <c r="E202" s="312" t="s">
        <v>191</v>
      </c>
      <c r="F202" s="312">
        <v>82</v>
      </c>
    </row>
    <row r="203" spans="1:6" x14ac:dyDescent="0.25">
      <c r="A203" s="25">
        <v>140</v>
      </c>
      <c r="B203" s="25" t="s">
        <v>198</v>
      </c>
      <c r="C203" s="25">
        <v>331</v>
      </c>
      <c r="D203" s="25" t="s">
        <v>201</v>
      </c>
      <c r="E203" s="312" t="s">
        <v>192</v>
      </c>
      <c r="F203" s="312">
        <v>1640</v>
      </c>
    </row>
    <row r="204" spans="1:6" x14ac:dyDescent="0.25">
      <c r="A204" s="25">
        <v>262</v>
      </c>
      <c r="B204" s="25" t="s">
        <v>199</v>
      </c>
      <c r="C204" s="25">
        <v>24</v>
      </c>
      <c r="D204" s="25" t="s">
        <v>202</v>
      </c>
      <c r="E204" s="312" t="s">
        <v>193</v>
      </c>
      <c r="F204" s="312">
        <v>327</v>
      </c>
    </row>
    <row r="205" spans="1:6" x14ac:dyDescent="0.25">
      <c r="A205" s="25">
        <v>809</v>
      </c>
      <c r="B205" s="25" t="s">
        <v>200</v>
      </c>
      <c r="C205" s="25">
        <v>168</v>
      </c>
      <c r="D205" s="25" t="s">
        <v>203</v>
      </c>
      <c r="E205" s="312" t="s">
        <v>194</v>
      </c>
      <c r="F205" s="312">
        <v>694</v>
      </c>
    </row>
    <row r="206" spans="1:6" x14ac:dyDescent="0.25">
      <c r="A206" s="25">
        <v>331</v>
      </c>
      <c r="B206" s="25" t="s">
        <v>201</v>
      </c>
      <c r="C206" s="25">
        <v>1671</v>
      </c>
      <c r="D206" s="25" t="s">
        <v>204</v>
      </c>
      <c r="E206" s="312" t="s">
        <v>195</v>
      </c>
      <c r="F206" s="312">
        <v>733</v>
      </c>
    </row>
    <row r="207" spans="1:6" x14ac:dyDescent="0.25">
      <c r="A207" s="25">
        <v>24</v>
      </c>
      <c r="B207" s="25" t="s">
        <v>202</v>
      </c>
      <c r="C207" s="25">
        <v>263</v>
      </c>
      <c r="D207" s="25" t="s">
        <v>205</v>
      </c>
      <c r="E207" s="312" t="s">
        <v>196</v>
      </c>
      <c r="F207" s="312">
        <v>1705</v>
      </c>
    </row>
    <row r="208" spans="1:6" x14ac:dyDescent="0.25">
      <c r="A208" s="25">
        <v>168</v>
      </c>
      <c r="B208" s="25" t="s">
        <v>203</v>
      </c>
      <c r="C208" s="25">
        <v>1641</v>
      </c>
      <c r="D208" s="25" t="s">
        <v>206</v>
      </c>
      <c r="E208" s="312" t="s">
        <v>197</v>
      </c>
      <c r="F208" s="312">
        <v>553</v>
      </c>
    </row>
    <row r="209" spans="1:6" x14ac:dyDescent="0.25">
      <c r="A209" s="25">
        <v>1671</v>
      </c>
      <c r="B209" s="25" t="s">
        <v>204</v>
      </c>
      <c r="C209" s="25">
        <v>556</v>
      </c>
      <c r="D209" s="25" t="s">
        <v>207</v>
      </c>
      <c r="E209" s="312" t="s">
        <v>198</v>
      </c>
      <c r="F209" s="312">
        <v>140</v>
      </c>
    </row>
    <row r="210" spans="1:6" x14ac:dyDescent="0.25">
      <c r="A210" s="25">
        <v>263</v>
      </c>
      <c r="B210" s="25" t="s">
        <v>205</v>
      </c>
      <c r="C210" s="25">
        <v>935</v>
      </c>
      <c r="D210" s="25" t="s">
        <v>208</v>
      </c>
      <c r="E210" s="312" t="s">
        <v>199</v>
      </c>
      <c r="F210" s="312">
        <v>262</v>
      </c>
    </row>
    <row r="211" spans="1:6" x14ac:dyDescent="0.25">
      <c r="A211" s="25">
        <v>1641</v>
      </c>
      <c r="B211" s="25" t="s">
        <v>206</v>
      </c>
      <c r="C211" s="25">
        <v>25</v>
      </c>
      <c r="D211" s="25" t="s">
        <v>209</v>
      </c>
      <c r="E211" s="312" t="s">
        <v>200</v>
      </c>
      <c r="F211" s="312">
        <v>809</v>
      </c>
    </row>
    <row r="212" spans="1:6" x14ac:dyDescent="0.25">
      <c r="A212" s="25">
        <v>556</v>
      </c>
      <c r="B212" s="25" t="s">
        <v>207</v>
      </c>
      <c r="C212" s="25">
        <v>420</v>
      </c>
      <c r="D212" s="25" t="s">
        <v>210</v>
      </c>
      <c r="E212" s="312" t="s">
        <v>201</v>
      </c>
      <c r="F212" s="312">
        <v>331</v>
      </c>
    </row>
    <row r="213" spans="1:6" x14ac:dyDescent="0.25">
      <c r="A213" s="25">
        <v>935</v>
      </c>
      <c r="B213" s="25" t="s">
        <v>208</v>
      </c>
      <c r="C213" s="25">
        <v>938</v>
      </c>
      <c r="D213" s="25" t="s">
        <v>211</v>
      </c>
      <c r="E213" s="312" t="s">
        <v>202</v>
      </c>
      <c r="F213" s="312">
        <v>24</v>
      </c>
    </row>
    <row r="214" spans="1:6" x14ac:dyDescent="0.25">
      <c r="A214" s="25">
        <v>25</v>
      </c>
      <c r="B214" s="25" t="s">
        <v>209</v>
      </c>
      <c r="C214" s="25">
        <v>1908</v>
      </c>
      <c r="D214" s="25" t="s">
        <v>528</v>
      </c>
      <c r="E214" s="312" t="s">
        <v>203</v>
      </c>
      <c r="F214" s="312">
        <v>168</v>
      </c>
    </row>
    <row r="215" spans="1:6" x14ac:dyDescent="0.25">
      <c r="A215" s="25">
        <v>420</v>
      </c>
      <c r="B215" s="25" t="s">
        <v>210</v>
      </c>
      <c r="C215" s="25">
        <v>1987</v>
      </c>
      <c r="D215" s="25" t="s">
        <v>212</v>
      </c>
      <c r="E215" s="312" t="s">
        <v>204</v>
      </c>
      <c r="F215" s="312">
        <v>1671</v>
      </c>
    </row>
    <row r="216" spans="1:6" x14ac:dyDescent="0.25">
      <c r="A216" s="25">
        <v>938</v>
      </c>
      <c r="B216" s="25" t="s">
        <v>211</v>
      </c>
      <c r="C216" s="25">
        <v>119</v>
      </c>
      <c r="D216" s="25" t="s">
        <v>213</v>
      </c>
      <c r="E216" s="312" t="s">
        <v>205</v>
      </c>
      <c r="F216" s="312">
        <v>263</v>
      </c>
    </row>
    <row r="217" spans="1:6" x14ac:dyDescent="0.25">
      <c r="A217" s="25">
        <v>1908</v>
      </c>
      <c r="B217" s="25" t="s">
        <v>528</v>
      </c>
      <c r="C217" s="25">
        <v>687</v>
      </c>
      <c r="D217" s="25" t="s">
        <v>214</v>
      </c>
      <c r="E217" s="312" t="s">
        <v>206</v>
      </c>
      <c r="F217" s="312">
        <v>1641</v>
      </c>
    </row>
    <row r="218" spans="1:6" x14ac:dyDescent="0.25">
      <c r="A218" s="25">
        <v>1987</v>
      </c>
      <c r="B218" s="25" t="s">
        <v>212</v>
      </c>
      <c r="C218" s="25">
        <v>1731</v>
      </c>
      <c r="D218" s="25" t="s">
        <v>216</v>
      </c>
      <c r="E218" s="312" t="s">
        <v>207</v>
      </c>
      <c r="F218" s="312">
        <v>556</v>
      </c>
    </row>
    <row r="219" spans="1:6" x14ac:dyDescent="0.25">
      <c r="A219" s="25">
        <v>119</v>
      </c>
      <c r="B219" s="25" t="s">
        <v>213</v>
      </c>
      <c r="C219" s="25">
        <v>1842</v>
      </c>
      <c r="D219" s="25" t="s">
        <v>217</v>
      </c>
      <c r="E219" s="312" t="s">
        <v>208</v>
      </c>
      <c r="F219" s="312">
        <v>935</v>
      </c>
    </row>
    <row r="220" spans="1:6" x14ac:dyDescent="0.25">
      <c r="A220" s="25">
        <v>687</v>
      </c>
      <c r="B220" s="25" t="s">
        <v>214</v>
      </c>
      <c r="C220" s="25">
        <v>815</v>
      </c>
      <c r="D220" s="25" t="s">
        <v>218</v>
      </c>
      <c r="E220" s="312" t="s">
        <v>209</v>
      </c>
      <c r="F220" s="312">
        <v>25</v>
      </c>
    </row>
    <row r="221" spans="1:6" x14ac:dyDescent="0.25">
      <c r="A221" s="25">
        <v>1731</v>
      </c>
      <c r="B221" s="25" t="s">
        <v>216</v>
      </c>
      <c r="C221" s="25">
        <v>265</v>
      </c>
      <c r="D221" s="25" t="s">
        <v>219</v>
      </c>
      <c r="E221" s="312" t="s">
        <v>210</v>
      </c>
      <c r="F221" s="312">
        <v>420</v>
      </c>
    </row>
    <row r="222" spans="1:6" x14ac:dyDescent="0.25">
      <c r="A222" s="25">
        <v>1842</v>
      </c>
      <c r="B222" s="25" t="s">
        <v>217</v>
      </c>
      <c r="C222" s="25">
        <v>1709</v>
      </c>
      <c r="D222" s="25" t="s">
        <v>220</v>
      </c>
      <c r="E222" s="312" t="s">
        <v>211</v>
      </c>
      <c r="F222" s="312">
        <v>938</v>
      </c>
    </row>
    <row r="223" spans="1:6" x14ac:dyDescent="0.25">
      <c r="A223" s="25">
        <v>815</v>
      </c>
      <c r="B223" s="25" t="s">
        <v>218</v>
      </c>
      <c r="C223" s="25">
        <v>1927</v>
      </c>
      <c r="D223" s="25" t="s">
        <v>611</v>
      </c>
      <c r="E223" s="312" t="s">
        <v>528</v>
      </c>
      <c r="F223" s="312">
        <v>1908</v>
      </c>
    </row>
    <row r="224" spans="1:6" x14ac:dyDescent="0.25">
      <c r="A224" s="25">
        <v>265</v>
      </c>
      <c r="B224" s="25" t="s">
        <v>219</v>
      </c>
      <c r="C224" s="25">
        <v>1955</v>
      </c>
      <c r="D224" s="25" t="s">
        <v>221</v>
      </c>
      <c r="E224" s="312" t="s">
        <v>212</v>
      </c>
      <c r="F224" s="312">
        <v>1987</v>
      </c>
    </row>
    <row r="225" spans="1:6" x14ac:dyDescent="0.25">
      <c r="A225" s="25">
        <v>1709</v>
      </c>
      <c r="B225" s="25" t="s">
        <v>220</v>
      </c>
      <c r="C225" s="25">
        <v>335</v>
      </c>
      <c r="D225" s="25" t="s">
        <v>222</v>
      </c>
      <c r="E225" s="312" t="s">
        <v>213</v>
      </c>
      <c r="F225" s="312">
        <v>119</v>
      </c>
    </row>
    <row r="226" spans="1:6" x14ac:dyDescent="0.25">
      <c r="A226" s="25">
        <v>1927</v>
      </c>
      <c r="B226" s="25" t="s">
        <v>611</v>
      </c>
      <c r="C226" s="25">
        <v>944</v>
      </c>
      <c r="D226" s="25" t="s">
        <v>223</v>
      </c>
      <c r="E226" s="312" t="s">
        <v>214</v>
      </c>
      <c r="F226" s="312">
        <v>687</v>
      </c>
    </row>
    <row r="227" spans="1:6" x14ac:dyDescent="0.25">
      <c r="A227" s="25">
        <v>1955</v>
      </c>
      <c r="B227" s="25" t="s">
        <v>221</v>
      </c>
      <c r="C227" s="25">
        <v>424</v>
      </c>
      <c r="D227" s="25" t="s">
        <v>224</v>
      </c>
      <c r="E227" s="312" t="s">
        <v>215</v>
      </c>
      <c r="F227" s="312">
        <v>559</v>
      </c>
    </row>
    <row r="228" spans="1:6" x14ac:dyDescent="0.25">
      <c r="A228" s="25">
        <v>335</v>
      </c>
      <c r="B228" s="25" t="s">
        <v>222</v>
      </c>
      <c r="C228" s="25">
        <v>425</v>
      </c>
      <c r="D228" s="25" t="s">
        <v>225</v>
      </c>
      <c r="E228" s="312" t="s">
        <v>216</v>
      </c>
      <c r="F228" s="312">
        <v>1731</v>
      </c>
    </row>
    <row r="229" spans="1:6" x14ac:dyDescent="0.25">
      <c r="A229" s="25">
        <v>944</v>
      </c>
      <c r="B229" s="25" t="s">
        <v>223</v>
      </c>
      <c r="C229" s="25">
        <v>1740</v>
      </c>
      <c r="D229" s="25" t="s">
        <v>226</v>
      </c>
      <c r="E229" s="312" t="s">
        <v>217</v>
      </c>
      <c r="F229" s="312">
        <v>1842</v>
      </c>
    </row>
    <row r="230" spans="1:6" x14ac:dyDescent="0.25">
      <c r="A230" s="25">
        <v>424</v>
      </c>
      <c r="B230" s="25" t="s">
        <v>224</v>
      </c>
      <c r="C230" s="25">
        <v>643</v>
      </c>
      <c r="D230" s="25" t="s">
        <v>227</v>
      </c>
      <c r="E230" s="312" t="s">
        <v>218</v>
      </c>
      <c r="F230" s="312">
        <v>815</v>
      </c>
    </row>
    <row r="231" spans="1:6" x14ac:dyDescent="0.25">
      <c r="A231" s="25">
        <v>425</v>
      </c>
      <c r="B231" s="25" t="s">
        <v>225</v>
      </c>
      <c r="C231" s="25">
        <v>946</v>
      </c>
      <c r="D231" s="25" t="s">
        <v>228</v>
      </c>
      <c r="E231" s="312" t="s">
        <v>219</v>
      </c>
      <c r="F231" s="312">
        <v>265</v>
      </c>
    </row>
    <row r="232" spans="1:6" x14ac:dyDescent="0.25">
      <c r="A232" s="25">
        <v>1740</v>
      </c>
      <c r="B232" s="25" t="s">
        <v>226</v>
      </c>
      <c r="C232" s="25">
        <v>304</v>
      </c>
      <c r="D232" s="25" t="s">
        <v>229</v>
      </c>
      <c r="E232" s="312" t="s">
        <v>220</v>
      </c>
      <c r="F232" s="312">
        <v>1709</v>
      </c>
    </row>
    <row r="233" spans="1:6" x14ac:dyDescent="0.25">
      <c r="A233" s="25">
        <v>643</v>
      </c>
      <c r="B233" s="25" t="s">
        <v>227</v>
      </c>
      <c r="C233" s="25">
        <v>356</v>
      </c>
      <c r="D233" s="25" t="s">
        <v>230</v>
      </c>
      <c r="E233" s="312" t="s">
        <v>611</v>
      </c>
      <c r="F233" s="312">
        <v>1927</v>
      </c>
    </row>
    <row r="234" spans="1:6" x14ac:dyDescent="0.25">
      <c r="A234" s="25">
        <v>946</v>
      </c>
      <c r="B234" s="25" t="s">
        <v>228</v>
      </c>
      <c r="C234" s="25">
        <v>569</v>
      </c>
      <c r="D234" s="25" t="s">
        <v>231</v>
      </c>
      <c r="E234" s="312" t="s">
        <v>221</v>
      </c>
      <c r="F234" s="312">
        <v>1955</v>
      </c>
    </row>
    <row r="235" spans="1:6" x14ac:dyDescent="0.25">
      <c r="A235" s="25">
        <v>304</v>
      </c>
      <c r="B235" s="25" t="s">
        <v>229</v>
      </c>
      <c r="C235" s="25">
        <v>267</v>
      </c>
      <c r="D235" s="25" t="s">
        <v>233</v>
      </c>
      <c r="E235" s="312" t="s">
        <v>222</v>
      </c>
      <c r="F235" s="312">
        <v>335</v>
      </c>
    </row>
    <row r="236" spans="1:6" x14ac:dyDescent="0.25">
      <c r="A236" s="25">
        <v>356</v>
      </c>
      <c r="B236" s="25" t="s">
        <v>230</v>
      </c>
      <c r="C236" s="25">
        <v>268</v>
      </c>
      <c r="D236" s="25" t="s">
        <v>234</v>
      </c>
      <c r="E236" s="312" t="s">
        <v>223</v>
      </c>
      <c r="F236" s="312">
        <v>944</v>
      </c>
    </row>
    <row r="237" spans="1:6" x14ac:dyDescent="0.25">
      <c r="A237" s="25">
        <v>569</v>
      </c>
      <c r="B237" s="25" t="s">
        <v>231</v>
      </c>
      <c r="C237" s="25">
        <v>1695</v>
      </c>
      <c r="D237" s="25" t="s">
        <v>235</v>
      </c>
      <c r="E237" s="312" t="s">
        <v>224</v>
      </c>
      <c r="F237" s="312">
        <v>424</v>
      </c>
    </row>
    <row r="238" spans="1:6" x14ac:dyDescent="0.25">
      <c r="A238" s="25">
        <v>267</v>
      </c>
      <c r="B238" s="25" t="s">
        <v>233</v>
      </c>
      <c r="C238" s="25">
        <v>1699</v>
      </c>
      <c r="D238" s="25" t="s">
        <v>236</v>
      </c>
      <c r="E238" s="312" t="s">
        <v>225</v>
      </c>
      <c r="F238" s="312">
        <v>425</v>
      </c>
    </row>
    <row r="239" spans="1:6" x14ac:dyDescent="0.25">
      <c r="A239" s="25">
        <v>268</v>
      </c>
      <c r="B239" s="25" t="s">
        <v>234</v>
      </c>
      <c r="C239" s="25">
        <v>171</v>
      </c>
      <c r="D239" s="25" t="s">
        <v>237</v>
      </c>
      <c r="E239" s="312" t="s">
        <v>226</v>
      </c>
      <c r="F239" s="312">
        <v>1740</v>
      </c>
    </row>
    <row r="240" spans="1:6" x14ac:dyDescent="0.25">
      <c r="A240" s="25">
        <v>1695</v>
      </c>
      <c r="B240" s="25" t="s">
        <v>235</v>
      </c>
      <c r="C240" s="25">
        <v>575</v>
      </c>
      <c r="D240" s="25" t="s">
        <v>238</v>
      </c>
      <c r="E240" s="312" t="s">
        <v>227</v>
      </c>
      <c r="F240" s="312">
        <v>643</v>
      </c>
    </row>
    <row r="241" spans="1:6" x14ac:dyDescent="0.25">
      <c r="A241" s="25">
        <v>1699</v>
      </c>
      <c r="B241" s="25" t="s">
        <v>236</v>
      </c>
      <c r="C241" s="25">
        <v>576</v>
      </c>
      <c r="D241" s="25" t="s">
        <v>239</v>
      </c>
      <c r="E241" s="312" t="s">
        <v>228</v>
      </c>
      <c r="F241" s="312">
        <v>946</v>
      </c>
    </row>
    <row r="242" spans="1:6" x14ac:dyDescent="0.25">
      <c r="A242" s="25">
        <v>171</v>
      </c>
      <c r="B242" s="25" t="s">
        <v>237</v>
      </c>
      <c r="C242" s="25">
        <v>820</v>
      </c>
      <c r="D242" s="25" t="s">
        <v>240</v>
      </c>
      <c r="E242" s="312" t="s">
        <v>229</v>
      </c>
      <c r="F242" s="312">
        <v>304</v>
      </c>
    </row>
    <row r="243" spans="1:6" x14ac:dyDescent="0.25">
      <c r="A243" s="25">
        <v>575</v>
      </c>
      <c r="B243" s="25" t="s">
        <v>238</v>
      </c>
      <c r="C243" s="25">
        <v>302</v>
      </c>
      <c r="D243" s="25" t="s">
        <v>241</v>
      </c>
      <c r="E243" s="312" t="s">
        <v>230</v>
      </c>
      <c r="F243" s="312">
        <v>356</v>
      </c>
    </row>
    <row r="244" spans="1:6" x14ac:dyDescent="0.25">
      <c r="A244" s="25">
        <v>576</v>
      </c>
      <c r="B244" s="25" t="s">
        <v>239</v>
      </c>
      <c r="C244" s="25">
        <v>951</v>
      </c>
      <c r="D244" s="25" t="s">
        <v>242</v>
      </c>
      <c r="E244" s="312" t="s">
        <v>231</v>
      </c>
      <c r="F244" s="312">
        <v>569</v>
      </c>
    </row>
    <row r="245" spans="1:6" x14ac:dyDescent="0.25">
      <c r="A245" s="25">
        <v>820</v>
      </c>
      <c r="B245" s="25" t="s">
        <v>240</v>
      </c>
      <c r="C245" s="25">
        <v>579</v>
      </c>
      <c r="D245" s="25" t="s">
        <v>243</v>
      </c>
      <c r="E245" s="312" t="s">
        <v>232</v>
      </c>
      <c r="F245" s="312">
        <v>571</v>
      </c>
    </row>
    <row r="246" spans="1:6" x14ac:dyDescent="0.25">
      <c r="A246" s="25">
        <v>302</v>
      </c>
      <c r="B246" s="25" t="s">
        <v>241</v>
      </c>
      <c r="C246" s="25">
        <v>823</v>
      </c>
      <c r="D246" s="25" t="s">
        <v>244</v>
      </c>
      <c r="E246" s="312" t="s">
        <v>233</v>
      </c>
      <c r="F246" s="312">
        <v>267</v>
      </c>
    </row>
    <row r="247" spans="1:6" x14ac:dyDescent="0.25">
      <c r="A247" s="25">
        <v>951</v>
      </c>
      <c r="B247" s="25" t="s">
        <v>242</v>
      </c>
      <c r="C247" s="25">
        <v>824</v>
      </c>
      <c r="D247" s="25" t="s">
        <v>245</v>
      </c>
      <c r="E247" s="312" t="s">
        <v>234</v>
      </c>
      <c r="F247" s="312">
        <v>268</v>
      </c>
    </row>
    <row r="248" spans="1:6" x14ac:dyDescent="0.25">
      <c r="A248" s="25">
        <v>579</v>
      </c>
      <c r="B248" s="25" t="s">
        <v>243</v>
      </c>
      <c r="C248" s="25">
        <v>1895</v>
      </c>
      <c r="D248" s="25" t="s">
        <v>496</v>
      </c>
      <c r="E248" s="312" t="s">
        <v>235</v>
      </c>
      <c r="F248" s="312">
        <v>1695</v>
      </c>
    </row>
    <row r="249" spans="1:6" x14ac:dyDescent="0.25">
      <c r="A249" s="25">
        <v>823</v>
      </c>
      <c r="B249" s="25" t="s">
        <v>244</v>
      </c>
      <c r="C249" s="25">
        <v>269</v>
      </c>
      <c r="D249" s="25" t="s">
        <v>246</v>
      </c>
      <c r="E249" s="312" t="s">
        <v>236</v>
      </c>
      <c r="F249" s="312">
        <v>1699</v>
      </c>
    </row>
    <row r="250" spans="1:6" x14ac:dyDescent="0.25">
      <c r="A250" s="25">
        <v>824</v>
      </c>
      <c r="B250" s="25" t="s">
        <v>245</v>
      </c>
      <c r="C250" s="25">
        <v>173</v>
      </c>
      <c r="D250" s="25" t="s">
        <v>247</v>
      </c>
      <c r="E250" s="312" t="s">
        <v>237</v>
      </c>
      <c r="F250" s="312">
        <v>171</v>
      </c>
    </row>
    <row r="251" spans="1:6" x14ac:dyDescent="0.25">
      <c r="A251" s="25">
        <v>1895</v>
      </c>
      <c r="B251" s="25" t="s">
        <v>496</v>
      </c>
      <c r="C251" s="25">
        <v>1773</v>
      </c>
      <c r="D251" s="25" t="s">
        <v>248</v>
      </c>
      <c r="E251" s="312" t="s">
        <v>238</v>
      </c>
      <c r="F251" s="312">
        <v>575</v>
      </c>
    </row>
    <row r="252" spans="1:6" x14ac:dyDescent="0.25">
      <c r="A252" s="25">
        <v>269</v>
      </c>
      <c r="B252" s="25" t="s">
        <v>246</v>
      </c>
      <c r="C252" s="25">
        <v>175</v>
      </c>
      <c r="D252" s="25" t="s">
        <v>249</v>
      </c>
      <c r="E252" s="312" t="s">
        <v>239</v>
      </c>
      <c r="F252" s="312">
        <v>576</v>
      </c>
    </row>
    <row r="253" spans="1:6" x14ac:dyDescent="0.25">
      <c r="A253" s="25">
        <v>173</v>
      </c>
      <c r="B253" s="25" t="s">
        <v>247</v>
      </c>
      <c r="C253" s="25">
        <v>881</v>
      </c>
      <c r="D253" s="25" t="s">
        <v>250</v>
      </c>
      <c r="E253" s="312" t="s">
        <v>240</v>
      </c>
      <c r="F253" s="312">
        <v>820</v>
      </c>
    </row>
    <row r="254" spans="1:6" x14ac:dyDescent="0.25">
      <c r="A254" s="25">
        <v>1773</v>
      </c>
      <c r="B254" s="25" t="s">
        <v>248</v>
      </c>
      <c r="C254" s="25">
        <v>1586</v>
      </c>
      <c r="D254" s="25" t="s">
        <v>251</v>
      </c>
      <c r="E254" s="312" t="s">
        <v>241</v>
      </c>
      <c r="F254" s="312">
        <v>302</v>
      </c>
    </row>
    <row r="255" spans="1:6" x14ac:dyDescent="0.25">
      <c r="A255" s="25">
        <v>175</v>
      </c>
      <c r="B255" s="25" t="s">
        <v>249</v>
      </c>
      <c r="C255" s="25">
        <v>826</v>
      </c>
      <c r="D255" s="25" t="s">
        <v>252</v>
      </c>
      <c r="E255" s="312" t="s">
        <v>242</v>
      </c>
      <c r="F255" s="312">
        <v>951</v>
      </c>
    </row>
    <row r="256" spans="1:6" x14ac:dyDescent="0.25">
      <c r="A256" s="25">
        <v>881</v>
      </c>
      <c r="B256" s="25" t="s">
        <v>250</v>
      </c>
      <c r="C256" s="25">
        <v>85</v>
      </c>
      <c r="D256" s="25" t="s">
        <v>254</v>
      </c>
      <c r="E256" s="312" t="s">
        <v>243</v>
      </c>
      <c r="F256" s="312">
        <v>579</v>
      </c>
    </row>
    <row r="257" spans="1:6" x14ac:dyDescent="0.25">
      <c r="A257" s="25">
        <v>1586</v>
      </c>
      <c r="B257" s="25" t="s">
        <v>251</v>
      </c>
      <c r="C257" s="25">
        <v>431</v>
      </c>
      <c r="D257" s="25" t="s">
        <v>255</v>
      </c>
      <c r="E257" s="312" t="s">
        <v>244</v>
      </c>
      <c r="F257" s="312">
        <v>823</v>
      </c>
    </row>
    <row r="258" spans="1:6" x14ac:dyDescent="0.25">
      <c r="A258" s="25">
        <v>826</v>
      </c>
      <c r="B258" s="25" t="s">
        <v>252</v>
      </c>
      <c r="C258" s="25">
        <v>432</v>
      </c>
      <c r="D258" s="25" t="s">
        <v>256</v>
      </c>
      <c r="E258" s="312" t="s">
        <v>245</v>
      </c>
      <c r="F258" s="312">
        <v>824</v>
      </c>
    </row>
    <row r="259" spans="1:6" x14ac:dyDescent="0.25">
      <c r="A259" s="25">
        <v>85</v>
      </c>
      <c r="B259" s="25" t="s">
        <v>254</v>
      </c>
      <c r="C259" s="25">
        <v>86</v>
      </c>
      <c r="D259" s="25" t="s">
        <v>257</v>
      </c>
      <c r="E259" s="312" t="s">
        <v>496</v>
      </c>
      <c r="F259" s="312">
        <v>1895</v>
      </c>
    </row>
    <row r="260" spans="1:6" x14ac:dyDescent="0.25">
      <c r="A260" s="25">
        <v>431</v>
      </c>
      <c r="B260" s="25" t="s">
        <v>255</v>
      </c>
      <c r="C260" s="25">
        <v>828</v>
      </c>
      <c r="D260" s="25" t="s">
        <v>258</v>
      </c>
      <c r="E260" s="312" t="s">
        <v>246</v>
      </c>
      <c r="F260" s="312">
        <v>269</v>
      </c>
    </row>
    <row r="261" spans="1:6" x14ac:dyDescent="0.25">
      <c r="A261" s="25">
        <v>432</v>
      </c>
      <c r="B261" s="25" t="s">
        <v>256</v>
      </c>
      <c r="C261" s="25">
        <v>584</v>
      </c>
      <c r="D261" s="25" t="s">
        <v>259</v>
      </c>
      <c r="E261" s="312" t="s">
        <v>247</v>
      </c>
      <c r="F261" s="312">
        <v>173</v>
      </c>
    </row>
    <row r="262" spans="1:6" x14ac:dyDescent="0.25">
      <c r="A262" s="25">
        <v>86</v>
      </c>
      <c r="B262" s="25" t="s">
        <v>257</v>
      </c>
      <c r="C262" s="25">
        <v>1509</v>
      </c>
      <c r="D262" s="25" t="s">
        <v>260</v>
      </c>
      <c r="E262" s="312" t="s">
        <v>248</v>
      </c>
      <c r="F262" s="312">
        <v>1773</v>
      </c>
    </row>
    <row r="263" spans="1:6" x14ac:dyDescent="0.25">
      <c r="A263" s="25">
        <v>828</v>
      </c>
      <c r="B263" s="25" t="s">
        <v>258</v>
      </c>
      <c r="C263" s="25">
        <v>437</v>
      </c>
      <c r="D263" s="25" t="s">
        <v>261</v>
      </c>
      <c r="E263" s="312" t="s">
        <v>249</v>
      </c>
      <c r="F263" s="312">
        <v>175</v>
      </c>
    </row>
    <row r="264" spans="1:6" x14ac:dyDescent="0.25">
      <c r="A264" s="25">
        <v>584</v>
      </c>
      <c r="B264" s="25" t="s">
        <v>259</v>
      </c>
      <c r="C264" s="25">
        <v>644</v>
      </c>
      <c r="D264" s="25" t="s">
        <v>262</v>
      </c>
      <c r="E264" s="312" t="s">
        <v>250</v>
      </c>
      <c r="F264" s="312">
        <v>881</v>
      </c>
    </row>
    <row r="265" spans="1:6" x14ac:dyDescent="0.25">
      <c r="A265" s="25">
        <v>1509</v>
      </c>
      <c r="B265" s="25" t="s">
        <v>260</v>
      </c>
      <c r="C265" s="25">
        <v>589</v>
      </c>
      <c r="D265" s="25" t="s">
        <v>263</v>
      </c>
      <c r="E265" s="312" t="s">
        <v>251</v>
      </c>
      <c r="F265" s="312">
        <v>1586</v>
      </c>
    </row>
    <row r="266" spans="1:6" x14ac:dyDescent="0.25">
      <c r="A266" s="25">
        <v>437</v>
      </c>
      <c r="B266" s="25" t="s">
        <v>261</v>
      </c>
      <c r="C266" s="25">
        <v>1734</v>
      </c>
      <c r="D266" s="25" t="s">
        <v>264</v>
      </c>
      <c r="E266" s="312" t="s">
        <v>252</v>
      </c>
      <c r="F266" s="312">
        <v>826</v>
      </c>
    </row>
    <row r="267" spans="1:6" x14ac:dyDescent="0.25">
      <c r="A267" s="25">
        <v>644</v>
      </c>
      <c r="B267" s="25" t="s">
        <v>262</v>
      </c>
      <c r="C267" s="25">
        <v>590</v>
      </c>
      <c r="D267" s="25" t="s">
        <v>265</v>
      </c>
      <c r="E267" s="312" t="s">
        <v>253</v>
      </c>
      <c r="F267" s="312">
        <v>580</v>
      </c>
    </row>
    <row r="268" spans="1:6" x14ac:dyDescent="0.25">
      <c r="A268" s="25">
        <v>589</v>
      </c>
      <c r="B268" s="25" t="s">
        <v>263</v>
      </c>
      <c r="C268" s="25">
        <v>1894</v>
      </c>
      <c r="D268" s="25" t="s">
        <v>498</v>
      </c>
      <c r="E268" s="312" t="s">
        <v>254</v>
      </c>
      <c r="F268" s="312">
        <v>85</v>
      </c>
    </row>
    <row r="269" spans="1:6" x14ac:dyDescent="0.25">
      <c r="A269" s="25">
        <v>1734</v>
      </c>
      <c r="B269" s="25" t="s">
        <v>264</v>
      </c>
      <c r="C269" s="25">
        <v>765</v>
      </c>
      <c r="D269" s="25" t="s">
        <v>266</v>
      </c>
      <c r="E269" s="312" t="s">
        <v>255</v>
      </c>
      <c r="F269" s="312">
        <v>431</v>
      </c>
    </row>
    <row r="270" spans="1:6" x14ac:dyDescent="0.25">
      <c r="A270" s="25">
        <v>590</v>
      </c>
      <c r="B270" s="25" t="s">
        <v>265</v>
      </c>
      <c r="C270" s="25">
        <v>1926</v>
      </c>
      <c r="D270" s="25" t="s">
        <v>267</v>
      </c>
      <c r="E270" s="312" t="s">
        <v>256</v>
      </c>
      <c r="F270" s="312">
        <v>432</v>
      </c>
    </row>
    <row r="271" spans="1:6" x14ac:dyDescent="0.25">
      <c r="A271" s="25">
        <v>1894</v>
      </c>
      <c r="B271" s="25" t="s">
        <v>498</v>
      </c>
      <c r="C271" s="25">
        <v>439</v>
      </c>
      <c r="D271" s="25" t="s">
        <v>268</v>
      </c>
      <c r="E271" s="312" t="s">
        <v>257</v>
      </c>
      <c r="F271" s="312">
        <v>86</v>
      </c>
    </row>
    <row r="272" spans="1:6" x14ac:dyDescent="0.25">
      <c r="A272" s="25">
        <v>765</v>
      </c>
      <c r="B272" s="25" t="s">
        <v>266</v>
      </c>
      <c r="C272" s="25">
        <v>273</v>
      </c>
      <c r="D272" s="25" t="s">
        <v>269</v>
      </c>
      <c r="E272" s="312" t="s">
        <v>258</v>
      </c>
      <c r="F272" s="312">
        <v>828</v>
      </c>
    </row>
    <row r="273" spans="1:6" x14ac:dyDescent="0.25">
      <c r="A273" s="25">
        <v>1926</v>
      </c>
      <c r="B273" s="25" t="s">
        <v>267</v>
      </c>
      <c r="C273" s="25">
        <v>177</v>
      </c>
      <c r="D273" s="25" t="s">
        <v>270</v>
      </c>
      <c r="E273" s="312" t="s">
        <v>259</v>
      </c>
      <c r="F273" s="312">
        <v>584</v>
      </c>
    </row>
    <row r="274" spans="1:6" x14ac:dyDescent="0.25">
      <c r="A274" s="25">
        <v>439</v>
      </c>
      <c r="B274" s="25" t="s">
        <v>268</v>
      </c>
      <c r="C274" s="25">
        <v>703</v>
      </c>
      <c r="D274" s="25" t="s">
        <v>271</v>
      </c>
      <c r="E274" s="312" t="s">
        <v>260</v>
      </c>
      <c r="F274" s="312">
        <v>1509</v>
      </c>
    </row>
    <row r="275" spans="1:6" x14ac:dyDescent="0.25">
      <c r="A275" s="25">
        <v>273</v>
      </c>
      <c r="B275" s="25" t="s">
        <v>269</v>
      </c>
      <c r="C275" s="25">
        <v>274</v>
      </c>
      <c r="D275" s="25" t="s">
        <v>272</v>
      </c>
      <c r="E275" s="312" t="s">
        <v>261</v>
      </c>
      <c r="F275" s="312">
        <v>437</v>
      </c>
    </row>
    <row r="276" spans="1:6" x14ac:dyDescent="0.25">
      <c r="A276" s="25">
        <v>177</v>
      </c>
      <c r="B276" s="25" t="s">
        <v>270</v>
      </c>
      <c r="C276" s="25">
        <v>339</v>
      </c>
      <c r="D276" s="25" t="s">
        <v>273</v>
      </c>
      <c r="E276" s="312" t="s">
        <v>262</v>
      </c>
      <c r="F276" s="312">
        <v>644</v>
      </c>
    </row>
    <row r="277" spans="1:6" x14ac:dyDescent="0.25">
      <c r="A277" s="25">
        <v>703</v>
      </c>
      <c r="B277" s="25" t="s">
        <v>271</v>
      </c>
      <c r="C277" s="25">
        <v>1667</v>
      </c>
      <c r="D277" s="25" t="s">
        <v>274</v>
      </c>
      <c r="E277" s="312" t="s">
        <v>263</v>
      </c>
      <c r="F277" s="312">
        <v>589</v>
      </c>
    </row>
    <row r="278" spans="1:6" x14ac:dyDescent="0.25">
      <c r="A278" s="25">
        <v>274</v>
      </c>
      <c r="B278" s="25" t="s">
        <v>272</v>
      </c>
      <c r="C278" s="25">
        <v>275</v>
      </c>
      <c r="D278" s="25" t="s">
        <v>275</v>
      </c>
      <c r="E278" s="312" t="s">
        <v>264</v>
      </c>
      <c r="F278" s="312">
        <v>1734</v>
      </c>
    </row>
    <row r="279" spans="1:6" x14ac:dyDescent="0.25">
      <c r="A279" s="25">
        <v>339</v>
      </c>
      <c r="B279" s="25" t="s">
        <v>273</v>
      </c>
      <c r="C279" s="25">
        <v>340</v>
      </c>
      <c r="D279" s="25" t="s">
        <v>276</v>
      </c>
      <c r="E279" s="312" t="s">
        <v>265</v>
      </c>
      <c r="F279" s="312">
        <v>590</v>
      </c>
    </row>
    <row r="280" spans="1:6" x14ac:dyDescent="0.25">
      <c r="A280" s="25">
        <v>1667</v>
      </c>
      <c r="B280" s="25" t="s">
        <v>274</v>
      </c>
      <c r="C280" s="25">
        <v>597</v>
      </c>
      <c r="D280" s="25" t="s">
        <v>277</v>
      </c>
      <c r="E280" s="312" t="s">
        <v>498</v>
      </c>
      <c r="F280" s="312">
        <v>1894</v>
      </c>
    </row>
    <row r="281" spans="1:6" x14ac:dyDescent="0.25">
      <c r="A281" s="25">
        <v>275</v>
      </c>
      <c r="B281" s="25" t="s">
        <v>275</v>
      </c>
      <c r="C281" s="25">
        <v>196</v>
      </c>
      <c r="D281" s="25" t="s">
        <v>278</v>
      </c>
      <c r="E281" s="312" t="s">
        <v>266</v>
      </c>
      <c r="F281" s="312">
        <v>765</v>
      </c>
    </row>
    <row r="282" spans="1:6" x14ac:dyDescent="0.25">
      <c r="A282" s="25">
        <v>340</v>
      </c>
      <c r="B282" s="25" t="s">
        <v>276</v>
      </c>
      <c r="C282" s="25">
        <v>1742</v>
      </c>
      <c r="D282" s="25" t="s">
        <v>280</v>
      </c>
      <c r="E282" s="312" t="s">
        <v>267</v>
      </c>
      <c r="F282" s="312">
        <v>1926</v>
      </c>
    </row>
    <row r="283" spans="1:6" x14ac:dyDescent="0.25">
      <c r="A283" s="25">
        <v>597</v>
      </c>
      <c r="B283" s="25" t="s">
        <v>277</v>
      </c>
      <c r="C283" s="25">
        <v>603</v>
      </c>
      <c r="D283" s="25" t="s">
        <v>281</v>
      </c>
      <c r="E283" s="312" t="s">
        <v>268</v>
      </c>
      <c r="F283" s="312">
        <v>439</v>
      </c>
    </row>
    <row r="284" spans="1:6" x14ac:dyDescent="0.25">
      <c r="A284" s="25">
        <v>196</v>
      </c>
      <c r="B284" s="25" t="s">
        <v>278</v>
      </c>
      <c r="C284" s="25">
        <v>1669</v>
      </c>
      <c r="D284" s="25" t="s">
        <v>282</v>
      </c>
      <c r="E284" s="312" t="s">
        <v>269</v>
      </c>
      <c r="F284" s="312">
        <v>273</v>
      </c>
    </row>
    <row r="285" spans="1:6" x14ac:dyDescent="0.25">
      <c r="A285" s="25">
        <v>1672</v>
      </c>
      <c r="B285" s="265" t="s">
        <v>279</v>
      </c>
      <c r="C285" s="25">
        <v>957</v>
      </c>
      <c r="D285" s="25" t="s">
        <v>283</v>
      </c>
      <c r="E285" s="312" t="s">
        <v>270</v>
      </c>
      <c r="F285" s="312">
        <v>177</v>
      </c>
    </row>
    <row r="286" spans="1:6" x14ac:dyDescent="0.25">
      <c r="A286" s="25">
        <v>1742</v>
      </c>
      <c r="B286" s="25" t="s">
        <v>280</v>
      </c>
      <c r="C286" s="25">
        <v>1674</v>
      </c>
      <c r="D286" s="25" t="s">
        <v>284</v>
      </c>
      <c r="E286" s="312" t="s">
        <v>271</v>
      </c>
      <c r="F286" s="312">
        <v>703</v>
      </c>
    </row>
    <row r="287" spans="1:6" x14ac:dyDescent="0.25">
      <c r="A287" s="25">
        <v>603</v>
      </c>
      <c r="B287" s="25" t="s">
        <v>281</v>
      </c>
      <c r="C287" s="25">
        <v>599</v>
      </c>
      <c r="D287" s="25" t="s">
        <v>285</v>
      </c>
      <c r="E287" s="312" t="s">
        <v>272</v>
      </c>
      <c r="F287" s="312">
        <v>274</v>
      </c>
    </row>
    <row r="288" spans="1:6" x14ac:dyDescent="0.25">
      <c r="A288" s="25">
        <v>1669</v>
      </c>
      <c r="B288" s="25" t="s">
        <v>282</v>
      </c>
      <c r="C288" s="25">
        <v>277</v>
      </c>
      <c r="D288" s="25" t="s">
        <v>286</v>
      </c>
      <c r="E288" s="312" t="s">
        <v>273</v>
      </c>
      <c r="F288" s="312">
        <v>339</v>
      </c>
    </row>
    <row r="289" spans="1:6" x14ac:dyDescent="0.25">
      <c r="A289" s="25">
        <v>957</v>
      </c>
      <c r="B289" s="25" t="s">
        <v>283</v>
      </c>
      <c r="C289" s="25">
        <v>840</v>
      </c>
      <c r="D289" s="25" t="s">
        <v>287</v>
      </c>
      <c r="E289" s="312" t="s">
        <v>274</v>
      </c>
      <c r="F289" s="312">
        <v>1667</v>
      </c>
    </row>
    <row r="290" spans="1:6" x14ac:dyDescent="0.25">
      <c r="A290" s="25">
        <v>1674</v>
      </c>
      <c r="B290" s="25" t="s">
        <v>284</v>
      </c>
      <c r="C290" s="25">
        <v>441</v>
      </c>
      <c r="D290" s="25" t="s">
        <v>288</v>
      </c>
      <c r="E290" s="312" t="s">
        <v>275</v>
      </c>
      <c r="F290" s="312">
        <v>275</v>
      </c>
    </row>
    <row r="291" spans="1:6" x14ac:dyDescent="0.25">
      <c r="A291" s="25">
        <v>599</v>
      </c>
      <c r="B291" s="25" t="s">
        <v>285</v>
      </c>
      <c r="C291" s="25">
        <v>458</v>
      </c>
      <c r="D291" s="25" t="s">
        <v>289</v>
      </c>
      <c r="E291" s="312" t="s">
        <v>276</v>
      </c>
      <c r="F291" s="312">
        <v>340</v>
      </c>
    </row>
    <row r="292" spans="1:6" x14ac:dyDescent="0.25">
      <c r="A292" s="25">
        <v>277</v>
      </c>
      <c r="B292" s="25" t="s">
        <v>286</v>
      </c>
      <c r="C292" s="25">
        <v>279</v>
      </c>
      <c r="D292" s="25" t="s">
        <v>290</v>
      </c>
      <c r="E292" s="312" t="s">
        <v>277</v>
      </c>
      <c r="F292" s="312">
        <v>597</v>
      </c>
    </row>
    <row r="293" spans="1:6" x14ac:dyDescent="0.25">
      <c r="A293" s="25">
        <v>840</v>
      </c>
      <c r="B293" s="25" t="s">
        <v>287</v>
      </c>
      <c r="C293" s="25">
        <v>606</v>
      </c>
      <c r="D293" s="25" t="s">
        <v>291</v>
      </c>
      <c r="E293" s="312" t="s">
        <v>278</v>
      </c>
      <c r="F293" s="312">
        <v>196</v>
      </c>
    </row>
    <row r="294" spans="1:6" x14ac:dyDescent="0.25">
      <c r="A294" s="25">
        <v>441</v>
      </c>
      <c r="B294" s="25" t="s">
        <v>288</v>
      </c>
      <c r="C294" s="25">
        <v>88</v>
      </c>
      <c r="D294" s="25" t="s">
        <v>292</v>
      </c>
      <c r="E294" s="312" t="s">
        <v>279</v>
      </c>
      <c r="F294" s="312">
        <v>1672</v>
      </c>
    </row>
    <row r="295" spans="1:6" x14ac:dyDescent="0.25">
      <c r="A295" s="25">
        <v>458</v>
      </c>
      <c r="B295" s="25" t="s">
        <v>289</v>
      </c>
      <c r="C295" s="25">
        <v>844</v>
      </c>
      <c r="D295" s="25" t="s">
        <v>293</v>
      </c>
      <c r="E295" s="312" t="s">
        <v>280</v>
      </c>
      <c r="F295" s="312">
        <v>1742</v>
      </c>
    </row>
    <row r="296" spans="1:6" x14ac:dyDescent="0.25">
      <c r="A296" s="25">
        <v>279</v>
      </c>
      <c r="B296" s="25" t="s">
        <v>290</v>
      </c>
      <c r="C296" s="25">
        <v>962</v>
      </c>
      <c r="D296" s="25" t="s">
        <v>294</v>
      </c>
      <c r="E296" s="312" t="s">
        <v>281</v>
      </c>
      <c r="F296" s="312">
        <v>603</v>
      </c>
    </row>
    <row r="297" spans="1:6" x14ac:dyDescent="0.25">
      <c r="A297" s="25">
        <v>606</v>
      </c>
      <c r="B297" s="25" t="s">
        <v>291</v>
      </c>
      <c r="C297" s="25">
        <v>608</v>
      </c>
      <c r="D297" s="25" t="s">
        <v>295</v>
      </c>
      <c r="E297" s="312" t="s">
        <v>282</v>
      </c>
      <c r="F297" s="312">
        <v>1669</v>
      </c>
    </row>
    <row r="298" spans="1:6" x14ac:dyDescent="0.25">
      <c r="A298" s="25">
        <v>88</v>
      </c>
      <c r="B298" s="25" t="s">
        <v>292</v>
      </c>
      <c r="C298" s="25">
        <v>1676</v>
      </c>
      <c r="D298" s="25" t="s">
        <v>296</v>
      </c>
      <c r="E298" s="312" t="s">
        <v>283</v>
      </c>
      <c r="F298" s="312">
        <v>957</v>
      </c>
    </row>
    <row r="299" spans="1:6" x14ac:dyDescent="0.25">
      <c r="A299" s="25">
        <v>844</v>
      </c>
      <c r="B299" s="25" t="s">
        <v>293</v>
      </c>
      <c r="C299" s="25">
        <v>518</v>
      </c>
      <c r="D299" s="25" t="s">
        <v>297</v>
      </c>
      <c r="E299" s="312" t="s">
        <v>284</v>
      </c>
      <c r="F299" s="312">
        <v>1674</v>
      </c>
    </row>
    <row r="300" spans="1:6" x14ac:dyDescent="0.25">
      <c r="A300" s="25">
        <v>962</v>
      </c>
      <c r="B300" s="25" t="s">
        <v>294</v>
      </c>
      <c r="C300" s="25">
        <v>796</v>
      </c>
      <c r="D300" s="25" t="s">
        <v>298</v>
      </c>
      <c r="E300" s="312" t="s">
        <v>285</v>
      </c>
      <c r="F300" s="312">
        <v>599</v>
      </c>
    </row>
    <row r="301" spans="1:6" x14ac:dyDescent="0.25">
      <c r="A301" s="25">
        <v>608</v>
      </c>
      <c r="B301" s="25" t="s">
        <v>295</v>
      </c>
      <c r="C301" s="25">
        <v>965</v>
      </c>
      <c r="D301" s="25" t="s">
        <v>299</v>
      </c>
      <c r="E301" s="312" t="s">
        <v>286</v>
      </c>
      <c r="F301" s="312">
        <v>277</v>
      </c>
    </row>
    <row r="302" spans="1:6" x14ac:dyDescent="0.25">
      <c r="A302" s="25">
        <v>1676</v>
      </c>
      <c r="B302" s="25" t="s">
        <v>296</v>
      </c>
      <c r="C302" s="25">
        <v>1702</v>
      </c>
      <c r="D302" s="25" t="s">
        <v>300</v>
      </c>
      <c r="E302" s="312" t="s">
        <v>287</v>
      </c>
      <c r="F302" s="312">
        <v>840</v>
      </c>
    </row>
    <row r="303" spans="1:6" x14ac:dyDescent="0.25">
      <c r="A303" s="25">
        <v>518</v>
      </c>
      <c r="B303" s="25" t="s">
        <v>297</v>
      </c>
      <c r="C303" s="25">
        <v>845</v>
      </c>
      <c r="D303" s="25" t="s">
        <v>301</v>
      </c>
      <c r="E303" s="312" t="s">
        <v>288</v>
      </c>
      <c r="F303" s="312">
        <v>441</v>
      </c>
    </row>
    <row r="304" spans="1:6" x14ac:dyDescent="0.25">
      <c r="A304" s="25">
        <v>796</v>
      </c>
      <c r="B304" s="25" t="s">
        <v>298</v>
      </c>
      <c r="C304" s="25">
        <v>846</v>
      </c>
      <c r="D304" s="25" t="s">
        <v>302</v>
      </c>
      <c r="E304" s="312" t="s">
        <v>289</v>
      </c>
      <c r="F304" s="312">
        <v>458</v>
      </c>
    </row>
    <row r="305" spans="1:6" x14ac:dyDescent="0.25">
      <c r="A305" s="25">
        <v>965</v>
      </c>
      <c r="B305" s="25" t="s">
        <v>299</v>
      </c>
      <c r="C305" s="25">
        <v>1883</v>
      </c>
      <c r="D305" s="25" t="s">
        <v>303</v>
      </c>
      <c r="E305" s="312" t="s">
        <v>290</v>
      </c>
      <c r="F305" s="312">
        <v>279</v>
      </c>
    </row>
    <row r="306" spans="1:6" x14ac:dyDescent="0.25">
      <c r="A306" s="25">
        <v>1702</v>
      </c>
      <c r="B306" s="25" t="s">
        <v>300</v>
      </c>
      <c r="C306" s="25">
        <v>610</v>
      </c>
      <c r="D306" s="25" t="s">
        <v>304</v>
      </c>
      <c r="E306" s="312" t="s">
        <v>291</v>
      </c>
      <c r="F306" s="312">
        <v>606</v>
      </c>
    </row>
    <row r="307" spans="1:6" x14ac:dyDescent="0.25">
      <c r="A307" s="25">
        <v>845</v>
      </c>
      <c r="B307" s="25" t="s">
        <v>301</v>
      </c>
      <c r="C307" s="25">
        <v>40</v>
      </c>
      <c r="D307" s="25" t="s">
        <v>305</v>
      </c>
      <c r="E307" s="312" t="s">
        <v>292</v>
      </c>
      <c r="F307" s="312">
        <v>88</v>
      </c>
    </row>
    <row r="308" spans="1:6" x14ac:dyDescent="0.25">
      <c r="A308" s="25">
        <v>846</v>
      </c>
      <c r="B308" s="25" t="s">
        <v>302</v>
      </c>
      <c r="C308" s="25">
        <v>1714</v>
      </c>
      <c r="D308" s="25" t="s">
        <v>306</v>
      </c>
      <c r="E308" s="312" t="s">
        <v>293</v>
      </c>
      <c r="F308" s="312">
        <v>844</v>
      </c>
    </row>
    <row r="309" spans="1:6" x14ac:dyDescent="0.25">
      <c r="A309" s="25">
        <v>1883</v>
      </c>
      <c r="B309" s="25" t="s">
        <v>303</v>
      </c>
      <c r="C309" s="25">
        <v>90</v>
      </c>
      <c r="D309" s="25" t="s">
        <v>307</v>
      </c>
      <c r="E309" s="312" t="s">
        <v>294</v>
      </c>
      <c r="F309" s="312">
        <v>962</v>
      </c>
    </row>
    <row r="310" spans="1:6" x14ac:dyDescent="0.25">
      <c r="A310" s="25">
        <v>51</v>
      </c>
      <c r="B310" s="265" t="s">
        <v>403</v>
      </c>
      <c r="C310" s="25">
        <v>342</v>
      </c>
      <c r="D310" s="25" t="s">
        <v>308</v>
      </c>
      <c r="E310" s="312" t="s">
        <v>295</v>
      </c>
      <c r="F310" s="312">
        <v>608</v>
      </c>
    </row>
    <row r="311" spans="1:6" x14ac:dyDescent="0.25">
      <c r="A311" s="25">
        <v>610</v>
      </c>
      <c r="B311" s="25" t="s">
        <v>304</v>
      </c>
      <c r="C311" s="25">
        <v>847</v>
      </c>
      <c r="D311" s="25" t="s">
        <v>309</v>
      </c>
      <c r="E311" s="312" t="s">
        <v>296</v>
      </c>
      <c r="F311" s="312">
        <v>1676</v>
      </c>
    </row>
    <row r="312" spans="1:6" x14ac:dyDescent="0.25">
      <c r="A312" s="25">
        <v>40</v>
      </c>
      <c r="B312" s="25" t="s">
        <v>305</v>
      </c>
      <c r="C312" s="25">
        <v>848</v>
      </c>
      <c r="D312" s="25" t="s">
        <v>310</v>
      </c>
      <c r="E312" s="313" t="s">
        <v>661</v>
      </c>
      <c r="F312" s="312">
        <v>518</v>
      </c>
    </row>
    <row r="313" spans="1:6" x14ac:dyDescent="0.25">
      <c r="A313" s="25">
        <v>1714</v>
      </c>
      <c r="B313" s="25" t="s">
        <v>306</v>
      </c>
      <c r="C313" s="25">
        <v>612</v>
      </c>
      <c r="D313" s="25" t="s">
        <v>311</v>
      </c>
      <c r="E313" s="312" t="s">
        <v>298</v>
      </c>
      <c r="F313" s="312">
        <v>796</v>
      </c>
    </row>
    <row r="314" spans="1:6" x14ac:dyDescent="0.25">
      <c r="A314" s="25">
        <v>90</v>
      </c>
      <c r="B314" s="25" t="s">
        <v>307</v>
      </c>
      <c r="C314" s="25">
        <v>37</v>
      </c>
      <c r="D314" s="25" t="s">
        <v>312</v>
      </c>
      <c r="E314" s="312" t="s">
        <v>299</v>
      </c>
      <c r="F314" s="312">
        <v>965</v>
      </c>
    </row>
    <row r="315" spans="1:6" x14ac:dyDescent="0.25">
      <c r="A315" s="25">
        <v>342</v>
      </c>
      <c r="B315" s="25" t="s">
        <v>308</v>
      </c>
      <c r="C315" s="25">
        <v>180</v>
      </c>
      <c r="D315" s="25" t="s">
        <v>313</v>
      </c>
      <c r="E315" s="312" t="s">
        <v>300</v>
      </c>
      <c r="F315" s="312">
        <v>1702</v>
      </c>
    </row>
    <row r="316" spans="1:6" x14ac:dyDescent="0.25">
      <c r="A316" s="25">
        <v>847</v>
      </c>
      <c r="B316" s="25" t="s">
        <v>309</v>
      </c>
      <c r="C316" s="25">
        <v>532</v>
      </c>
      <c r="D316" s="25" t="s">
        <v>314</v>
      </c>
      <c r="E316" s="312" t="s">
        <v>301</v>
      </c>
      <c r="F316" s="312">
        <v>845</v>
      </c>
    </row>
    <row r="317" spans="1:6" x14ac:dyDescent="0.25">
      <c r="A317" s="25">
        <v>848</v>
      </c>
      <c r="B317" s="25" t="s">
        <v>310</v>
      </c>
      <c r="C317" s="25">
        <v>851</v>
      </c>
      <c r="D317" s="25" t="s">
        <v>315</v>
      </c>
      <c r="E317" s="312" t="s">
        <v>302</v>
      </c>
      <c r="F317" s="312">
        <v>846</v>
      </c>
    </row>
    <row r="318" spans="1:6" x14ac:dyDescent="0.25">
      <c r="A318" s="25">
        <v>612</v>
      </c>
      <c r="B318" s="25" t="s">
        <v>311</v>
      </c>
      <c r="C318" s="25">
        <v>1708</v>
      </c>
      <c r="D318" s="25" t="s">
        <v>316</v>
      </c>
      <c r="E318" s="312" t="s">
        <v>303</v>
      </c>
      <c r="F318" s="312">
        <v>1883</v>
      </c>
    </row>
    <row r="319" spans="1:6" x14ac:dyDescent="0.25">
      <c r="A319" s="25">
        <v>37</v>
      </c>
      <c r="B319" s="25" t="s">
        <v>312</v>
      </c>
      <c r="C319" s="25">
        <v>971</v>
      </c>
      <c r="D319" s="25" t="s">
        <v>317</v>
      </c>
      <c r="E319" s="312" t="s">
        <v>403</v>
      </c>
      <c r="F319" s="312">
        <v>51</v>
      </c>
    </row>
    <row r="320" spans="1:6" x14ac:dyDescent="0.25">
      <c r="A320" s="25">
        <v>180</v>
      </c>
      <c r="B320" s="25" t="s">
        <v>313</v>
      </c>
      <c r="C320" s="25">
        <v>1904</v>
      </c>
      <c r="D320" s="25" t="s">
        <v>530</v>
      </c>
      <c r="E320" s="312" t="s">
        <v>304</v>
      </c>
      <c r="F320" s="312">
        <v>610</v>
      </c>
    </row>
    <row r="321" spans="1:6" x14ac:dyDescent="0.25">
      <c r="A321" s="25">
        <v>532</v>
      </c>
      <c r="B321" s="25" t="s">
        <v>314</v>
      </c>
      <c r="C321" s="25">
        <v>617</v>
      </c>
      <c r="D321" s="25" t="s">
        <v>318</v>
      </c>
      <c r="E321" s="312" t="s">
        <v>305</v>
      </c>
      <c r="F321" s="312">
        <v>40</v>
      </c>
    </row>
    <row r="322" spans="1:6" x14ac:dyDescent="0.25">
      <c r="A322" s="25">
        <v>851</v>
      </c>
      <c r="B322" s="25" t="s">
        <v>315</v>
      </c>
      <c r="C322" s="25">
        <v>1900</v>
      </c>
      <c r="D322" s="25" t="s">
        <v>529</v>
      </c>
      <c r="E322" s="312" t="s">
        <v>306</v>
      </c>
      <c r="F322" s="312">
        <v>1714</v>
      </c>
    </row>
    <row r="323" spans="1:6" x14ac:dyDescent="0.25">
      <c r="A323" s="25">
        <v>1708</v>
      </c>
      <c r="B323" s="25" t="s">
        <v>316</v>
      </c>
      <c r="C323" s="25">
        <v>9</v>
      </c>
      <c r="D323" s="25" t="s">
        <v>319</v>
      </c>
      <c r="E323" s="312" t="s">
        <v>307</v>
      </c>
      <c r="F323" s="312">
        <v>90</v>
      </c>
    </row>
    <row r="324" spans="1:6" x14ac:dyDescent="0.25">
      <c r="A324" s="25">
        <v>971</v>
      </c>
      <c r="B324" s="25" t="s">
        <v>317</v>
      </c>
      <c r="C324" s="25">
        <v>715</v>
      </c>
      <c r="D324" s="25" t="s">
        <v>320</v>
      </c>
      <c r="E324" s="312" t="s">
        <v>308</v>
      </c>
      <c r="F324" s="312">
        <v>342</v>
      </c>
    </row>
    <row r="325" spans="1:6" x14ac:dyDescent="0.25">
      <c r="A325" s="25">
        <v>1904</v>
      </c>
      <c r="B325" s="25" t="s">
        <v>530</v>
      </c>
      <c r="C325" s="25">
        <v>93</v>
      </c>
      <c r="D325" s="25" t="s">
        <v>321</v>
      </c>
      <c r="E325" s="312" t="s">
        <v>309</v>
      </c>
      <c r="F325" s="312">
        <v>847</v>
      </c>
    </row>
    <row r="326" spans="1:6" x14ac:dyDescent="0.25">
      <c r="A326" s="25">
        <v>617</v>
      </c>
      <c r="B326" s="25" t="s">
        <v>318</v>
      </c>
      <c r="C326" s="25">
        <v>448</v>
      </c>
      <c r="D326" s="25" t="s">
        <v>322</v>
      </c>
      <c r="E326" s="312" t="s">
        <v>310</v>
      </c>
      <c r="F326" s="312">
        <v>848</v>
      </c>
    </row>
    <row r="327" spans="1:6" x14ac:dyDescent="0.25">
      <c r="A327" s="25">
        <v>1900</v>
      </c>
      <c r="B327" s="25" t="s">
        <v>529</v>
      </c>
      <c r="C327" s="25">
        <v>1525</v>
      </c>
      <c r="D327" s="25" t="s">
        <v>323</v>
      </c>
      <c r="E327" s="312" t="s">
        <v>311</v>
      </c>
      <c r="F327" s="312">
        <v>612</v>
      </c>
    </row>
    <row r="328" spans="1:6" x14ac:dyDescent="0.25">
      <c r="A328" s="25">
        <v>9</v>
      </c>
      <c r="B328" s="25" t="s">
        <v>319</v>
      </c>
      <c r="C328" s="25">
        <v>716</v>
      </c>
      <c r="D328" s="25" t="s">
        <v>324</v>
      </c>
      <c r="E328" s="312" t="s">
        <v>312</v>
      </c>
      <c r="F328" s="312">
        <v>37</v>
      </c>
    </row>
    <row r="329" spans="1:6" x14ac:dyDescent="0.25">
      <c r="A329" s="25">
        <v>715</v>
      </c>
      <c r="B329" s="25" t="s">
        <v>320</v>
      </c>
      <c r="C329" s="25">
        <v>281</v>
      </c>
      <c r="D329" s="25" t="s">
        <v>325</v>
      </c>
      <c r="E329" s="312" t="s">
        <v>313</v>
      </c>
      <c r="F329" s="312">
        <v>180</v>
      </c>
    </row>
    <row r="330" spans="1:6" x14ac:dyDescent="0.25">
      <c r="A330" s="25">
        <v>93</v>
      </c>
      <c r="B330" s="25" t="s">
        <v>321</v>
      </c>
      <c r="C330" s="25">
        <v>855</v>
      </c>
      <c r="D330" s="25" t="s">
        <v>326</v>
      </c>
      <c r="E330" s="312" t="s">
        <v>314</v>
      </c>
      <c r="F330" s="312">
        <v>532</v>
      </c>
    </row>
    <row r="331" spans="1:6" x14ac:dyDescent="0.25">
      <c r="A331" s="25">
        <v>448</v>
      </c>
      <c r="B331" s="25" t="s">
        <v>322</v>
      </c>
      <c r="C331" s="25">
        <v>183</v>
      </c>
      <c r="D331" s="25" t="s">
        <v>327</v>
      </c>
      <c r="E331" s="312" t="s">
        <v>315</v>
      </c>
      <c r="F331" s="312">
        <v>851</v>
      </c>
    </row>
    <row r="332" spans="1:6" x14ac:dyDescent="0.25">
      <c r="A332" s="25">
        <v>1525</v>
      </c>
      <c r="B332" s="25" t="s">
        <v>323</v>
      </c>
      <c r="C332" s="25">
        <v>1700</v>
      </c>
      <c r="D332" s="25" t="s">
        <v>328</v>
      </c>
      <c r="E332" s="312" t="s">
        <v>316</v>
      </c>
      <c r="F332" s="312">
        <v>1708</v>
      </c>
    </row>
    <row r="333" spans="1:6" x14ac:dyDescent="0.25">
      <c r="A333" s="25">
        <v>716</v>
      </c>
      <c r="B333" s="25" t="s">
        <v>324</v>
      </c>
      <c r="C333" s="25">
        <v>1730</v>
      </c>
      <c r="D333" s="25" t="s">
        <v>329</v>
      </c>
      <c r="E333" s="312" t="s">
        <v>317</v>
      </c>
      <c r="F333" s="312">
        <v>971</v>
      </c>
    </row>
    <row r="334" spans="1:6" x14ac:dyDescent="0.25">
      <c r="A334" s="25">
        <v>281</v>
      </c>
      <c r="B334" s="25" t="s">
        <v>325</v>
      </c>
      <c r="C334" s="25">
        <v>737</v>
      </c>
      <c r="D334" s="25" t="s">
        <v>330</v>
      </c>
      <c r="E334" s="312" t="s">
        <v>530</v>
      </c>
      <c r="F334" s="312">
        <v>1904</v>
      </c>
    </row>
    <row r="335" spans="1:6" x14ac:dyDescent="0.25">
      <c r="A335" s="25">
        <v>855</v>
      </c>
      <c r="B335" s="25" t="s">
        <v>326</v>
      </c>
      <c r="C335" s="25">
        <v>282</v>
      </c>
      <c r="D335" s="25" t="s">
        <v>331</v>
      </c>
      <c r="E335" s="312" t="s">
        <v>318</v>
      </c>
      <c r="F335" s="312">
        <v>617</v>
      </c>
    </row>
    <row r="336" spans="1:6" x14ac:dyDescent="0.25">
      <c r="A336" s="25">
        <v>183</v>
      </c>
      <c r="B336" s="25" t="s">
        <v>327</v>
      </c>
      <c r="C336" s="25">
        <v>856</v>
      </c>
      <c r="D336" s="25" t="s">
        <v>332</v>
      </c>
      <c r="E336" s="312" t="s">
        <v>529</v>
      </c>
      <c r="F336" s="312">
        <v>1900</v>
      </c>
    </row>
    <row r="337" spans="1:6" x14ac:dyDescent="0.25">
      <c r="A337" s="25">
        <v>1700</v>
      </c>
      <c r="B337" s="25" t="s">
        <v>328</v>
      </c>
      <c r="C337" s="25">
        <v>450</v>
      </c>
      <c r="D337" s="25" t="s">
        <v>333</v>
      </c>
      <c r="E337" s="312" t="s">
        <v>319</v>
      </c>
      <c r="F337" s="312">
        <v>9</v>
      </c>
    </row>
    <row r="338" spans="1:6" x14ac:dyDescent="0.25">
      <c r="A338" s="25">
        <v>1730</v>
      </c>
      <c r="B338" s="25" t="s">
        <v>329</v>
      </c>
      <c r="C338" s="25">
        <v>451</v>
      </c>
      <c r="D338" s="25" t="s">
        <v>334</v>
      </c>
      <c r="E338" s="312" t="s">
        <v>320</v>
      </c>
      <c r="F338" s="312">
        <v>715</v>
      </c>
    </row>
    <row r="339" spans="1:6" x14ac:dyDescent="0.25">
      <c r="A339" s="25">
        <v>737</v>
      </c>
      <c r="B339" s="25" t="s">
        <v>330</v>
      </c>
      <c r="C339" s="25">
        <v>184</v>
      </c>
      <c r="D339" s="25" t="s">
        <v>335</v>
      </c>
      <c r="E339" s="312" t="s">
        <v>321</v>
      </c>
      <c r="F339" s="312">
        <v>93</v>
      </c>
    </row>
    <row r="340" spans="1:6" x14ac:dyDescent="0.25">
      <c r="A340" s="25">
        <v>282</v>
      </c>
      <c r="B340" s="25" t="s">
        <v>331</v>
      </c>
      <c r="C340" s="25">
        <v>344</v>
      </c>
      <c r="D340" s="25" t="s">
        <v>336</v>
      </c>
      <c r="E340" s="312" t="s">
        <v>322</v>
      </c>
      <c r="F340" s="312">
        <v>448</v>
      </c>
    </row>
    <row r="341" spans="1:6" x14ac:dyDescent="0.25">
      <c r="A341" s="25">
        <v>856</v>
      </c>
      <c r="B341" s="25" t="s">
        <v>332</v>
      </c>
      <c r="C341" s="25">
        <v>1581</v>
      </c>
      <c r="D341" s="25" t="s">
        <v>337</v>
      </c>
      <c r="E341" s="312" t="s">
        <v>323</v>
      </c>
      <c r="F341" s="312">
        <v>1525</v>
      </c>
    </row>
    <row r="342" spans="1:6" x14ac:dyDescent="0.25">
      <c r="A342" s="25">
        <v>450</v>
      </c>
      <c r="B342" s="25" t="s">
        <v>333</v>
      </c>
      <c r="C342" s="25">
        <v>981</v>
      </c>
      <c r="D342" s="25" t="s">
        <v>338</v>
      </c>
      <c r="E342" s="312" t="s">
        <v>324</v>
      </c>
      <c r="F342" s="312">
        <v>716</v>
      </c>
    </row>
    <row r="343" spans="1:6" x14ac:dyDescent="0.25">
      <c r="A343" s="25">
        <v>451</v>
      </c>
      <c r="B343" s="25" t="s">
        <v>334</v>
      </c>
      <c r="C343" s="25">
        <v>994</v>
      </c>
      <c r="D343" s="25" t="s">
        <v>339</v>
      </c>
      <c r="E343" s="312" t="s">
        <v>325</v>
      </c>
      <c r="F343" s="312">
        <v>281</v>
      </c>
    </row>
    <row r="344" spans="1:6" x14ac:dyDescent="0.25">
      <c r="A344" s="25">
        <v>184</v>
      </c>
      <c r="B344" s="25" t="s">
        <v>335</v>
      </c>
      <c r="C344" s="25">
        <v>858</v>
      </c>
      <c r="D344" s="25" t="s">
        <v>340</v>
      </c>
      <c r="E344" s="312" t="s">
        <v>326</v>
      </c>
      <c r="F344" s="312">
        <v>855</v>
      </c>
    </row>
    <row r="345" spans="1:6" x14ac:dyDescent="0.25">
      <c r="A345" s="25">
        <v>344</v>
      </c>
      <c r="B345" s="25" t="s">
        <v>336</v>
      </c>
      <c r="C345" s="25">
        <v>47</v>
      </c>
      <c r="D345" s="25" t="s">
        <v>341</v>
      </c>
      <c r="E345" s="312" t="s">
        <v>327</v>
      </c>
      <c r="F345" s="312">
        <v>183</v>
      </c>
    </row>
    <row r="346" spans="1:6" x14ac:dyDescent="0.25">
      <c r="A346" s="25">
        <v>1581</v>
      </c>
      <c r="B346" s="25" t="s">
        <v>337</v>
      </c>
      <c r="C346" s="25">
        <v>345</v>
      </c>
      <c r="D346" s="25" t="s">
        <v>342</v>
      </c>
      <c r="E346" s="312" t="s">
        <v>328</v>
      </c>
      <c r="F346" s="312">
        <v>1700</v>
      </c>
    </row>
    <row r="347" spans="1:6" x14ac:dyDescent="0.25">
      <c r="A347" s="25">
        <v>981</v>
      </c>
      <c r="B347" s="25" t="s">
        <v>338</v>
      </c>
      <c r="C347" s="25">
        <v>717</v>
      </c>
      <c r="D347" s="25" t="s">
        <v>343</v>
      </c>
      <c r="E347" s="312" t="s">
        <v>329</v>
      </c>
      <c r="F347" s="312">
        <v>1730</v>
      </c>
    </row>
    <row r="348" spans="1:6" x14ac:dyDescent="0.25">
      <c r="A348" s="25">
        <v>994</v>
      </c>
      <c r="B348" s="25" t="s">
        <v>339</v>
      </c>
      <c r="C348" s="25">
        <v>860</v>
      </c>
      <c r="D348" s="25" t="s">
        <v>344</v>
      </c>
      <c r="E348" s="312" t="s">
        <v>330</v>
      </c>
      <c r="F348" s="312">
        <v>737</v>
      </c>
    </row>
    <row r="349" spans="1:6" x14ac:dyDescent="0.25">
      <c r="A349" s="25">
        <v>858</v>
      </c>
      <c r="B349" s="25" t="s">
        <v>340</v>
      </c>
      <c r="C349" s="25">
        <v>861</v>
      </c>
      <c r="D349" s="25" t="s">
        <v>345</v>
      </c>
      <c r="E349" s="312" t="s">
        <v>331</v>
      </c>
      <c r="F349" s="312">
        <v>282</v>
      </c>
    </row>
    <row r="350" spans="1:6" x14ac:dyDescent="0.25">
      <c r="A350" s="25">
        <v>47</v>
      </c>
      <c r="B350" s="25" t="s">
        <v>341</v>
      </c>
      <c r="C350" s="25">
        <v>453</v>
      </c>
      <c r="D350" s="25" t="s">
        <v>346</v>
      </c>
      <c r="E350" s="312" t="s">
        <v>332</v>
      </c>
      <c r="F350" s="312">
        <v>856</v>
      </c>
    </row>
    <row r="351" spans="1:6" x14ac:dyDescent="0.25">
      <c r="A351" s="25">
        <v>345</v>
      </c>
      <c r="B351" s="25" t="s">
        <v>342</v>
      </c>
      <c r="C351" s="25">
        <v>983</v>
      </c>
      <c r="D351" s="25" t="s">
        <v>347</v>
      </c>
      <c r="E351" s="312" t="s">
        <v>333</v>
      </c>
      <c r="F351" s="312">
        <v>450</v>
      </c>
    </row>
    <row r="352" spans="1:6" x14ac:dyDescent="0.25">
      <c r="A352" s="25">
        <v>717</v>
      </c>
      <c r="B352" s="25" t="s">
        <v>343</v>
      </c>
      <c r="C352" s="25">
        <v>984</v>
      </c>
      <c r="D352" s="25" t="s">
        <v>348</v>
      </c>
      <c r="E352" s="312" t="s">
        <v>334</v>
      </c>
      <c r="F352" s="312">
        <v>451</v>
      </c>
    </row>
    <row r="353" spans="1:6" x14ac:dyDescent="0.25">
      <c r="A353" s="25">
        <v>860</v>
      </c>
      <c r="B353" s="25" t="s">
        <v>344</v>
      </c>
      <c r="C353" s="25">
        <v>620</v>
      </c>
      <c r="D353" s="25" t="s">
        <v>349</v>
      </c>
      <c r="E353" s="312" t="s">
        <v>335</v>
      </c>
      <c r="F353" s="312">
        <v>184</v>
      </c>
    </row>
    <row r="354" spans="1:6" x14ac:dyDescent="0.25">
      <c r="A354" s="25">
        <v>861</v>
      </c>
      <c r="B354" s="25" t="s">
        <v>345</v>
      </c>
      <c r="C354" s="25">
        <v>622</v>
      </c>
      <c r="D354" s="25" t="s">
        <v>350</v>
      </c>
      <c r="E354" s="312" t="s">
        <v>336</v>
      </c>
      <c r="F354" s="312">
        <v>344</v>
      </c>
    </row>
    <row r="355" spans="1:6" x14ac:dyDescent="0.25">
      <c r="A355" s="25">
        <v>453</v>
      </c>
      <c r="B355" s="25" t="s">
        <v>346</v>
      </c>
      <c r="C355" s="25">
        <v>48</v>
      </c>
      <c r="D355" s="25" t="s">
        <v>351</v>
      </c>
      <c r="E355" s="312" t="s">
        <v>337</v>
      </c>
      <c r="F355" s="312">
        <v>1581</v>
      </c>
    </row>
    <row r="356" spans="1:6" x14ac:dyDescent="0.25">
      <c r="A356" s="25">
        <v>983</v>
      </c>
      <c r="B356" s="25" t="s">
        <v>347</v>
      </c>
      <c r="C356" s="25">
        <v>96</v>
      </c>
      <c r="D356" s="25" t="s">
        <v>352</v>
      </c>
      <c r="E356" s="312" t="s">
        <v>338</v>
      </c>
      <c r="F356" s="312">
        <v>981</v>
      </c>
    </row>
    <row r="357" spans="1:6" x14ac:dyDescent="0.25">
      <c r="A357" s="25">
        <v>984</v>
      </c>
      <c r="B357" s="25" t="s">
        <v>348</v>
      </c>
      <c r="C357" s="25">
        <v>718</v>
      </c>
      <c r="D357" s="25" t="s">
        <v>353</v>
      </c>
      <c r="E357" s="312" t="s">
        <v>339</v>
      </c>
      <c r="F357" s="312">
        <v>994</v>
      </c>
    </row>
    <row r="358" spans="1:6" x14ac:dyDescent="0.25">
      <c r="A358" s="25">
        <v>620</v>
      </c>
      <c r="B358" s="25" t="s">
        <v>349</v>
      </c>
      <c r="C358" s="25">
        <v>623</v>
      </c>
      <c r="D358" s="25" t="s">
        <v>354</v>
      </c>
      <c r="E358" s="312" t="s">
        <v>340</v>
      </c>
      <c r="F358" s="312">
        <v>858</v>
      </c>
    </row>
    <row r="359" spans="1:6" x14ac:dyDescent="0.25">
      <c r="A359" s="25">
        <v>622</v>
      </c>
      <c r="B359" s="25" t="s">
        <v>350</v>
      </c>
      <c r="C359" s="25">
        <v>986</v>
      </c>
      <c r="D359" s="25" t="s">
        <v>355</v>
      </c>
      <c r="E359" s="312" t="s">
        <v>341</v>
      </c>
      <c r="F359" s="312">
        <v>47</v>
      </c>
    </row>
    <row r="360" spans="1:6" x14ac:dyDescent="0.25">
      <c r="A360" s="25">
        <v>48</v>
      </c>
      <c r="B360" s="25" t="s">
        <v>351</v>
      </c>
      <c r="C360" s="25">
        <v>626</v>
      </c>
      <c r="D360" s="25" t="s">
        <v>356</v>
      </c>
      <c r="E360" s="312" t="s">
        <v>342</v>
      </c>
      <c r="F360" s="312">
        <v>345</v>
      </c>
    </row>
    <row r="361" spans="1:6" x14ac:dyDescent="0.25">
      <c r="A361" s="25">
        <v>96</v>
      </c>
      <c r="B361" s="25" t="s">
        <v>352</v>
      </c>
      <c r="C361" s="25">
        <v>285</v>
      </c>
      <c r="D361" s="25" t="s">
        <v>357</v>
      </c>
      <c r="E361" s="312" t="s">
        <v>343</v>
      </c>
      <c r="F361" s="312">
        <v>717</v>
      </c>
    </row>
    <row r="362" spans="1:6" x14ac:dyDescent="0.25">
      <c r="A362" s="25">
        <v>718</v>
      </c>
      <c r="B362" s="25" t="s">
        <v>353</v>
      </c>
      <c r="C362" s="25">
        <v>865</v>
      </c>
      <c r="D362" s="25" t="s">
        <v>358</v>
      </c>
      <c r="E362" s="312" t="s">
        <v>344</v>
      </c>
      <c r="F362" s="312">
        <v>860</v>
      </c>
    </row>
    <row r="363" spans="1:6" x14ac:dyDescent="0.25">
      <c r="A363" s="25">
        <v>623</v>
      </c>
      <c r="B363" s="25" t="s">
        <v>354</v>
      </c>
      <c r="C363" s="25">
        <v>866</v>
      </c>
      <c r="D363" s="25" t="s">
        <v>359</v>
      </c>
      <c r="E363" s="312" t="s">
        <v>345</v>
      </c>
      <c r="F363" s="312">
        <v>861</v>
      </c>
    </row>
    <row r="364" spans="1:6" x14ac:dyDescent="0.25">
      <c r="A364" s="25">
        <v>986</v>
      </c>
      <c r="B364" s="25" t="s">
        <v>355</v>
      </c>
      <c r="C364" s="25">
        <v>867</v>
      </c>
      <c r="D364" s="25" t="s">
        <v>360</v>
      </c>
      <c r="E364" s="312" t="s">
        <v>346</v>
      </c>
      <c r="F364" s="312">
        <v>453</v>
      </c>
    </row>
    <row r="365" spans="1:6" x14ac:dyDescent="0.25">
      <c r="A365" s="25">
        <v>626</v>
      </c>
      <c r="B365" s="25" t="s">
        <v>356</v>
      </c>
      <c r="C365" s="25">
        <v>627</v>
      </c>
      <c r="D365" s="25" t="s">
        <v>361</v>
      </c>
      <c r="E365" s="312" t="s">
        <v>347</v>
      </c>
      <c r="F365" s="312">
        <v>983</v>
      </c>
    </row>
    <row r="366" spans="1:6" x14ac:dyDescent="0.25">
      <c r="A366" s="25">
        <v>285</v>
      </c>
      <c r="B366" s="25" t="s">
        <v>357</v>
      </c>
      <c r="C366" s="25">
        <v>289</v>
      </c>
      <c r="D366" s="25" t="s">
        <v>362</v>
      </c>
      <c r="E366" s="312" t="s">
        <v>348</v>
      </c>
      <c r="F366" s="312">
        <v>984</v>
      </c>
    </row>
    <row r="367" spans="1:6" x14ac:dyDescent="0.25">
      <c r="A367" s="25">
        <v>865</v>
      </c>
      <c r="B367" s="25" t="s">
        <v>358</v>
      </c>
      <c r="C367" s="25">
        <v>629</v>
      </c>
      <c r="D367" s="25" t="s">
        <v>363</v>
      </c>
      <c r="E367" s="312" t="s">
        <v>349</v>
      </c>
      <c r="F367" s="312">
        <v>620</v>
      </c>
    </row>
    <row r="368" spans="1:6" x14ac:dyDescent="0.25">
      <c r="A368" s="25">
        <v>866</v>
      </c>
      <c r="B368" s="25" t="s">
        <v>359</v>
      </c>
      <c r="C368" s="25">
        <v>852</v>
      </c>
      <c r="D368" s="25" t="s">
        <v>364</v>
      </c>
      <c r="E368" s="312" t="s">
        <v>350</v>
      </c>
      <c r="F368" s="312">
        <v>622</v>
      </c>
    </row>
    <row r="369" spans="1:6" x14ac:dyDescent="0.25">
      <c r="A369" s="25">
        <v>867</v>
      </c>
      <c r="B369" s="25" t="s">
        <v>360</v>
      </c>
      <c r="C369" s="25">
        <v>988</v>
      </c>
      <c r="D369" s="25" t="s">
        <v>365</v>
      </c>
      <c r="E369" s="312" t="s">
        <v>351</v>
      </c>
      <c r="F369" s="312">
        <v>48</v>
      </c>
    </row>
    <row r="370" spans="1:6" x14ac:dyDescent="0.25">
      <c r="A370" s="25">
        <v>627</v>
      </c>
      <c r="B370" s="25" t="s">
        <v>361</v>
      </c>
      <c r="C370" s="25">
        <v>457</v>
      </c>
      <c r="D370" s="25" t="s">
        <v>366</v>
      </c>
      <c r="E370" s="312" t="s">
        <v>352</v>
      </c>
      <c r="F370" s="312">
        <v>96</v>
      </c>
    </row>
    <row r="371" spans="1:6" x14ac:dyDescent="0.25">
      <c r="A371" s="25">
        <v>289</v>
      </c>
      <c r="B371" s="25" t="s">
        <v>362</v>
      </c>
      <c r="C371" s="25">
        <v>870</v>
      </c>
      <c r="D371" s="25" t="s">
        <v>367</v>
      </c>
      <c r="E371" s="312" t="s">
        <v>353</v>
      </c>
      <c r="F371" s="312">
        <v>718</v>
      </c>
    </row>
    <row r="372" spans="1:6" x14ac:dyDescent="0.25">
      <c r="A372" s="25">
        <v>629</v>
      </c>
      <c r="B372" s="25" t="s">
        <v>363</v>
      </c>
      <c r="C372" s="25">
        <v>668</v>
      </c>
      <c r="D372" s="25" t="s">
        <v>368</v>
      </c>
      <c r="E372" s="312" t="s">
        <v>354</v>
      </c>
      <c r="F372" s="312">
        <v>623</v>
      </c>
    </row>
    <row r="373" spans="1:6" x14ac:dyDescent="0.25">
      <c r="A373" s="25">
        <v>852</v>
      </c>
      <c r="B373" s="25" t="s">
        <v>364</v>
      </c>
      <c r="C373" s="25">
        <v>1701</v>
      </c>
      <c r="D373" s="25" t="s">
        <v>369</v>
      </c>
      <c r="E373" s="312" t="s">
        <v>355</v>
      </c>
      <c r="F373" s="312">
        <v>986</v>
      </c>
    </row>
    <row r="374" spans="1:6" x14ac:dyDescent="0.25">
      <c r="A374" s="25">
        <v>988</v>
      </c>
      <c r="B374" s="25" t="s">
        <v>365</v>
      </c>
      <c r="C374" s="25">
        <v>293</v>
      </c>
      <c r="D374" s="25" t="s">
        <v>370</v>
      </c>
      <c r="E374" s="312" t="s">
        <v>356</v>
      </c>
      <c r="F374" s="312">
        <v>626</v>
      </c>
    </row>
    <row r="375" spans="1:6" x14ac:dyDescent="0.25">
      <c r="A375" s="25">
        <v>457</v>
      </c>
      <c r="B375" s="25" t="s">
        <v>366</v>
      </c>
      <c r="C375" s="25">
        <v>1783</v>
      </c>
      <c r="D375" s="25" t="s">
        <v>371</v>
      </c>
      <c r="E375" s="312" t="s">
        <v>357</v>
      </c>
      <c r="F375" s="312">
        <v>285</v>
      </c>
    </row>
    <row r="376" spans="1:6" x14ac:dyDescent="0.25">
      <c r="A376" s="25">
        <v>870</v>
      </c>
      <c r="B376" s="25" t="s">
        <v>367</v>
      </c>
      <c r="C376" s="25">
        <v>98</v>
      </c>
      <c r="D376" s="25" t="s">
        <v>372</v>
      </c>
      <c r="E376" s="312" t="s">
        <v>358</v>
      </c>
      <c r="F376" s="312">
        <v>865</v>
      </c>
    </row>
    <row r="377" spans="1:6" x14ac:dyDescent="0.25">
      <c r="A377" s="25">
        <v>668</v>
      </c>
      <c r="B377" s="25" t="s">
        <v>368</v>
      </c>
      <c r="C377" s="25">
        <v>614</v>
      </c>
      <c r="D377" s="25" t="s">
        <v>373</v>
      </c>
      <c r="E377" s="312" t="s">
        <v>359</v>
      </c>
      <c r="F377" s="312">
        <v>866</v>
      </c>
    </row>
    <row r="378" spans="1:6" x14ac:dyDescent="0.25">
      <c r="A378" s="25">
        <v>1701</v>
      </c>
      <c r="B378" s="25" t="s">
        <v>369</v>
      </c>
      <c r="C378" s="25">
        <v>189</v>
      </c>
      <c r="D378" s="25" t="s">
        <v>374</v>
      </c>
      <c r="E378" s="312" t="s">
        <v>360</v>
      </c>
      <c r="F378" s="312">
        <v>867</v>
      </c>
    </row>
    <row r="379" spans="1:6" x14ac:dyDescent="0.25">
      <c r="A379" s="25">
        <v>293</v>
      </c>
      <c r="B379" s="25" t="s">
        <v>370</v>
      </c>
      <c r="C379" s="25">
        <v>296</v>
      </c>
      <c r="D379" s="25" t="s">
        <v>375</v>
      </c>
      <c r="E379" s="312" t="s">
        <v>361</v>
      </c>
      <c r="F379" s="312">
        <v>627</v>
      </c>
    </row>
    <row r="380" spans="1:6" x14ac:dyDescent="0.25">
      <c r="A380" s="25">
        <v>1783</v>
      </c>
      <c r="B380" s="25" t="s">
        <v>371</v>
      </c>
      <c r="C380" s="25">
        <v>1696</v>
      </c>
      <c r="D380" s="25" t="s">
        <v>376</v>
      </c>
      <c r="E380" s="312" t="s">
        <v>362</v>
      </c>
      <c r="F380" s="312">
        <v>289</v>
      </c>
    </row>
    <row r="381" spans="1:6" x14ac:dyDescent="0.25">
      <c r="A381" s="25">
        <v>98</v>
      </c>
      <c r="B381" s="25" t="s">
        <v>372</v>
      </c>
      <c r="C381" s="25">
        <v>352</v>
      </c>
      <c r="D381" s="25" t="s">
        <v>377</v>
      </c>
      <c r="E381" s="312" t="s">
        <v>363</v>
      </c>
      <c r="F381" s="312">
        <v>629</v>
      </c>
    </row>
    <row r="382" spans="1:6" x14ac:dyDescent="0.25">
      <c r="A382" s="25">
        <v>614</v>
      </c>
      <c r="B382" s="25" t="s">
        <v>373</v>
      </c>
      <c r="C382" s="25">
        <v>53</v>
      </c>
      <c r="D382" s="25" t="s">
        <v>378</v>
      </c>
      <c r="E382" s="312" t="s">
        <v>364</v>
      </c>
      <c r="F382" s="312">
        <v>852</v>
      </c>
    </row>
    <row r="383" spans="1:6" x14ac:dyDescent="0.25">
      <c r="A383" s="25">
        <v>189</v>
      </c>
      <c r="B383" s="25" t="s">
        <v>374</v>
      </c>
      <c r="C383" s="25">
        <v>294</v>
      </c>
      <c r="D383" s="25" t="s">
        <v>379</v>
      </c>
      <c r="E383" s="312" t="s">
        <v>365</v>
      </c>
      <c r="F383" s="312">
        <v>988</v>
      </c>
    </row>
    <row r="384" spans="1:6" x14ac:dyDescent="0.25">
      <c r="A384" s="25">
        <v>296</v>
      </c>
      <c r="B384" s="25" t="s">
        <v>375</v>
      </c>
      <c r="C384" s="25">
        <v>873</v>
      </c>
      <c r="D384" s="25" t="s">
        <v>380</v>
      </c>
      <c r="E384" s="312" t="s">
        <v>366</v>
      </c>
      <c r="F384" s="312">
        <v>457</v>
      </c>
    </row>
    <row r="385" spans="1:6" x14ac:dyDescent="0.25">
      <c r="A385" s="25">
        <v>1696</v>
      </c>
      <c r="B385" s="25" t="s">
        <v>376</v>
      </c>
      <c r="C385" s="25">
        <v>632</v>
      </c>
      <c r="D385" s="25" t="s">
        <v>381</v>
      </c>
      <c r="E385" s="312" t="s">
        <v>367</v>
      </c>
      <c r="F385" s="312">
        <v>870</v>
      </c>
    </row>
    <row r="386" spans="1:6" x14ac:dyDescent="0.25">
      <c r="A386" s="25">
        <v>352</v>
      </c>
      <c r="B386" s="25" t="s">
        <v>377</v>
      </c>
      <c r="C386" s="25">
        <v>880</v>
      </c>
      <c r="D386" s="25" t="s">
        <v>382</v>
      </c>
      <c r="E386" s="312" t="s">
        <v>368</v>
      </c>
      <c r="F386" s="312">
        <v>668</v>
      </c>
    </row>
    <row r="387" spans="1:6" x14ac:dyDescent="0.25">
      <c r="A387" s="25">
        <v>53</v>
      </c>
      <c r="B387" s="25" t="s">
        <v>378</v>
      </c>
      <c r="C387" s="25">
        <v>351</v>
      </c>
      <c r="D387" s="25" t="s">
        <v>383</v>
      </c>
      <c r="E387" s="312" t="s">
        <v>369</v>
      </c>
      <c r="F387" s="312">
        <v>1701</v>
      </c>
    </row>
    <row r="388" spans="1:6" x14ac:dyDescent="0.25">
      <c r="A388" s="25">
        <v>294</v>
      </c>
      <c r="B388" s="25" t="s">
        <v>379</v>
      </c>
      <c r="C388" s="25">
        <v>874</v>
      </c>
      <c r="D388" s="25" t="s">
        <v>384</v>
      </c>
      <c r="E388" s="312" t="s">
        <v>370</v>
      </c>
      <c r="F388" s="312">
        <v>293</v>
      </c>
    </row>
    <row r="389" spans="1:6" x14ac:dyDescent="0.25">
      <c r="A389" s="25">
        <v>873</v>
      </c>
      <c r="B389" s="25" t="s">
        <v>380</v>
      </c>
      <c r="C389" s="25">
        <v>479</v>
      </c>
      <c r="D389" s="25" t="s">
        <v>385</v>
      </c>
      <c r="E389" s="312" t="s">
        <v>371</v>
      </c>
      <c r="F389" s="312">
        <v>1783</v>
      </c>
    </row>
    <row r="390" spans="1:6" x14ac:dyDescent="0.25">
      <c r="A390" s="25">
        <v>632</v>
      </c>
      <c r="B390" s="25" t="s">
        <v>381</v>
      </c>
      <c r="C390" s="25">
        <v>297</v>
      </c>
      <c r="D390" s="25" t="s">
        <v>386</v>
      </c>
      <c r="E390" s="312" t="s">
        <v>372</v>
      </c>
      <c r="F390" s="312">
        <v>98</v>
      </c>
    </row>
    <row r="391" spans="1:6" x14ac:dyDescent="0.25">
      <c r="A391" s="25">
        <v>880</v>
      </c>
      <c r="B391" s="25" t="s">
        <v>382</v>
      </c>
      <c r="C391" s="25">
        <v>473</v>
      </c>
      <c r="D391" s="25" t="s">
        <v>387</v>
      </c>
      <c r="E391" s="312" t="s">
        <v>373</v>
      </c>
      <c r="F391" s="312">
        <v>614</v>
      </c>
    </row>
    <row r="392" spans="1:6" x14ac:dyDescent="0.25">
      <c r="A392" s="25">
        <v>351</v>
      </c>
      <c r="B392" s="25" t="s">
        <v>383</v>
      </c>
      <c r="C392" s="25">
        <v>707</v>
      </c>
      <c r="D392" s="25" t="s">
        <v>388</v>
      </c>
      <c r="E392" s="312" t="s">
        <v>374</v>
      </c>
      <c r="F392" s="312">
        <v>189</v>
      </c>
    </row>
    <row r="393" spans="1:6" x14ac:dyDescent="0.25">
      <c r="A393" s="25">
        <v>874</v>
      </c>
      <c r="B393" s="25" t="s">
        <v>384</v>
      </c>
      <c r="C393" s="25">
        <v>478</v>
      </c>
      <c r="D393" s="25" t="s">
        <v>389</v>
      </c>
      <c r="E393" s="312" t="s">
        <v>375</v>
      </c>
      <c r="F393" s="312">
        <v>296</v>
      </c>
    </row>
    <row r="394" spans="1:6" x14ac:dyDescent="0.25">
      <c r="A394" s="25">
        <v>479</v>
      </c>
      <c r="B394" s="25" t="s">
        <v>385</v>
      </c>
      <c r="C394" s="25">
        <v>50</v>
      </c>
      <c r="D394" s="25" t="s">
        <v>390</v>
      </c>
      <c r="E394" s="312" t="s">
        <v>376</v>
      </c>
      <c r="F394" s="312">
        <v>1696</v>
      </c>
    </row>
    <row r="395" spans="1:6" x14ac:dyDescent="0.25">
      <c r="A395" s="25">
        <v>297</v>
      </c>
      <c r="B395" s="25" t="s">
        <v>386</v>
      </c>
      <c r="C395" s="25">
        <v>355</v>
      </c>
      <c r="D395" s="25" t="s">
        <v>391</v>
      </c>
      <c r="E395" s="312" t="s">
        <v>377</v>
      </c>
      <c r="F395" s="312">
        <v>352</v>
      </c>
    </row>
    <row r="396" spans="1:6" x14ac:dyDescent="0.25">
      <c r="A396" s="25">
        <v>473</v>
      </c>
      <c r="B396" s="25" t="s">
        <v>387</v>
      </c>
      <c r="C396" s="25">
        <v>299</v>
      </c>
      <c r="D396" s="25" t="s">
        <v>392</v>
      </c>
      <c r="E396" s="312" t="s">
        <v>378</v>
      </c>
      <c r="F396" s="312">
        <v>53</v>
      </c>
    </row>
    <row r="397" spans="1:6" x14ac:dyDescent="0.25">
      <c r="A397" s="25">
        <v>707</v>
      </c>
      <c r="B397" s="25" t="s">
        <v>388</v>
      </c>
      <c r="C397" s="25">
        <v>637</v>
      </c>
      <c r="D397" s="25" t="s">
        <v>394</v>
      </c>
      <c r="E397" s="312" t="s">
        <v>379</v>
      </c>
      <c r="F397" s="312">
        <v>294</v>
      </c>
    </row>
    <row r="398" spans="1:6" x14ac:dyDescent="0.25">
      <c r="A398" s="25">
        <v>478</v>
      </c>
      <c r="B398" s="25" t="s">
        <v>389</v>
      </c>
      <c r="C398" s="25">
        <v>638</v>
      </c>
      <c r="D398" s="25" t="s">
        <v>395</v>
      </c>
      <c r="E398" s="312" t="s">
        <v>380</v>
      </c>
      <c r="F398" s="312">
        <v>873</v>
      </c>
    </row>
    <row r="399" spans="1:6" x14ac:dyDescent="0.25">
      <c r="A399" s="25">
        <v>50</v>
      </c>
      <c r="B399" s="25" t="s">
        <v>390</v>
      </c>
      <c r="C399" s="25">
        <v>56</v>
      </c>
      <c r="D399" s="25" t="s">
        <v>396</v>
      </c>
      <c r="E399" s="312" t="s">
        <v>381</v>
      </c>
      <c r="F399" s="312">
        <v>632</v>
      </c>
    </row>
    <row r="400" spans="1:6" x14ac:dyDescent="0.25">
      <c r="A400" s="25">
        <v>355</v>
      </c>
      <c r="B400" s="25" t="s">
        <v>391</v>
      </c>
      <c r="C400" s="25">
        <v>1892</v>
      </c>
      <c r="D400" s="25" t="s">
        <v>497</v>
      </c>
      <c r="E400" s="312" t="s">
        <v>382</v>
      </c>
      <c r="F400" s="312">
        <v>880</v>
      </c>
    </row>
    <row r="401" spans="1:6" x14ac:dyDescent="0.25">
      <c r="A401" s="25">
        <v>299</v>
      </c>
      <c r="B401" s="25" t="s">
        <v>392</v>
      </c>
      <c r="C401" s="25">
        <v>879</v>
      </c>
      <c r="D401" s="25" t="s">
        <v>397</v>
      </c>
      <c r="E401" s="312" t="s">
        <v>383</v>
      </c>
      <c r="F401" s="312">
        <v>351</v>
      </c>
    </row>
    <row r="402" spans="1:6" x14ac:dyDescent="0.25">
      <c r="A402" s="25">
        <v>637</v>
      </c>
      <c r="B402" s="25" t="s">
        <v>394</v>
      </c>
      <c r="C402" s="25">
        <v>301</v>
      </c>
      <c r="D402" s="25" t="s">
        <v>398</v>
      </c>
      <c r="E402" s="312" t="s">
        <v>384</v>
      </c>
      <c r="F402" s="312">
        <v>874</v>
      </c>
    </row>
    <row r="403" spans="1:6" x14ac:dyDescent="0.25">
      <c r="A403" s="25">
        <v>638</v>
      </c>
      <c r="B403" s="25" t="s">
        <v>395</v>
      </c>
      <c r="C403" s="25">
        <v>1896</v>
      </c>
      <c r="D403" s="25" t="s">
        <v>399</v>
      </c>
      <c r="E403" s="312" t="s">
        <v>385</v>
      </c>
      <c r="F403" s="312">
        <v>479</v>
      </c>
    </row>
    <row r="404" spans="1:6" x14ac:dyDescent="0.25">
      <c r="A404" s="25">
        <v>56</v>
      </c>
      <c r="B404" s="25" t="s">
        <v>396</v>
      </c>
      <c r="C404" s="25">
        <v>642</v>
      </c>
      <c r="D404" s="25" t="s">
        <v>400</v>
      </c>
      <c r="E404" s="312" t="s">
        <v>386</v>
      </c>
      <c r="F404" s="312">
        <v>297</v>
      </c>
    </row>
    <row r="405" spans="1:6" x14ac:dyDescent="0.25">
      <c r="A405" s="25">
        <v>1892</v>
      </c>
      <c r="B405" s="25" t="s">
        <v>497</v>
      </c>
      <c r="C405" s="25">
        <v>193</v>
      </c>
      <c r="D405" s="25" t="s">
        <v>401</v>
      </c>
      <c r="E405" s="312" t="s">
        <v>387</v>
      </c>
      <c r="F405" s="312">
        <v>473</v>
      </c>
    </row>
    <row r="406" spans="1:6" x14ac:dyDescent="0.25">
      <c r="A406" s="25">
        <v>879</v>
      </c>
      <c r="B406" s="25" t="s">
        <v>397</v>
      </c>
      <c r="C406" s="25">
        <v>9999</v>
      </c>
      <c r="D406" s="25" t="s">
        <v>527</v>
      </c>
      <c r="E406" s="312" t="s">
        <v>388</v>
      </c>
      <c r="F406" s="312">
        <v>707</v>
      </c>
    </row>
    <row r="407" spans="1:6" x14ac:dyDescent="0.25">
      <c r="A407" s="25">
        <v>301</v>
      </c>
      <c r="B407" s="25" t="s">
        <v>398</v>
      </c>
      <c r="E407" s="312" t="s">
        <v>389</v>
      </c>
      <c r="F407" s="312">
        <v>478</v>
      </c>
    </row>
    <row r="408" spans="1:6" x14ac:dyDescent="0.25">
      <c r="A408" s="25">
        <v>1896</v>
      </c>
      <c r="B408" s="25" t="s">
        <v>399</v>
      </c>
      <c r="E408" s="312" t="s">
        <v>390</v>
      </c>
      <c r="F408" s="312">
        <v>50</v>
      </c>
    </row>
    <row r="409" spans="1:6" x14ac:dyDescent="0.25">
      <c r="A409" s="25">
        <v>642</v>
      </c>
      <c r="B409" s="25" t="s">
        <v>400</v>
      </c>
      <c r="E409" s="312" t="s">
        <v>391</v>
      </c>
      <c r="F409" s="312">
        <v>355</v>
      </c>
    </row>
    <row r="410" spans="1:6" x14ac:dyDescent="0.25">
      <c r="A410" s="25">
        <v>193</v>
      </c>
      <c r="B410" s="25" t="s">
        <v>401</v>
      </c>
      <c r="E410" s="312" t="s">
        <v>392</v>
      </c>
      <c r="F410" s="312">
        <v>299</v>
      </c>
    </row>
    <row r="411" spans="1:6" x14ac:dyDescent="0.25">
      <c r="A411">
        <v>9999</v>
      </c>
      <c r="B411" t="s">
        <v>527</v>
      </c>
      <c r="E411" s="312" t="s">
        <v>393</v>
      </c>
      <c r="F411" s="312">
        <v>476</v>
      </c>
    </row>
    <row r="412" spans="1:6" x14ac:dyDescent="0.25">
      <c r="E412" s="312" t="s">
        <v>394</v>
      </c>
      <c r="F412" s="312">
        <v>637</v>
      </c>
    </row>
    <row r="413" spans="1:6" x14ac:dyDescent="0.25">
      <c r="E413" s="312" t="s">
        <v>395</v>
      </c>
      <c r="F413" s="312">
        <v>638</v>
      </c>
    </row>
    <row r="414" spans="1:6" x14ac:dyDescent="0.25">
      <c r="E414" s="312" t="s">
        <v>396</v>
      </c>
      <c r="F414" s="312">
        <v>56</v>
      </c>
    </row>
    <row r="415" spans="1:6" x14ac:dyDescent="0.25">
      <c r="E415" s="312" t="s">
        <v>497</v>
      </c>
      <c r="F415" s="312">
        <v>1892</v>
      </c>
    </row>
    <row r="416" spans="1:6" x14ac:dyDescent="0.25">
      <c r="E416" s="312" t="s">
        <v>397</v>
      </c>
      <c r="F416" s="312">
        <v>879</v>
      </c>
    </row>
    <row r="417" spans="5:6" x14ac:dyDescent="0.25">
      <c r="E417" s="312" t="s">
        <v>398</v>
      </c>
      <c r="F417" s="312">
        <v>301</v>
      </c>
    </row>
    <row r="418" spans="5:6" x14ac:dyDescent="0.25">
      <c r="E418" s="312" t="s">
        <v>399</v>
      </c>
      <c r="F418" s="312">
        <v>1896</v>
      </c>
    </row>
    <row r="419" spans="5:6" x14ac:dyDescent="0.25">
      <c r="E419" s="312" t="s">
        <v>400</v>
      </c>
      <c r="F419" s="312">
        <v>642</v>
      </c>
    </row>
    <row r="420" spans="5:6" x14ac:dyDescent="0.25">
      <c r="E420" s="312" t="s">
        <v>401</v>
      </c>
      <c r="F420" s="312">
        <v>193</v>
      </c>
    </row>
    <row r="421" spans="5:6" x14ac:dyDescent="0.25">
      <c r="E421" s="312" t="s">
        <v>527</v>
      </c>
      <c r="F421" s="312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N510"/>
  <sheetViews>
    <sheetView zoomScale="82" zoomScaleNormal="82" zoomScaleSheetLayoutView="85" workbookViewId="0">
      <selection activeCell="D7" sqref="D7"/>
    </sheetView>
  </sheetViews>
  <sheetFormatPr defaultColWidth="9.109375" defaultRowHeight="12" customHeight="1" x14ac:dyDescent="0.3"/>
  <cols>
    <col min="1" max="1" width="1.5546875" style="88" customWidth="1"/>
    <col min="2" max="2" width="2" style="88" customWidth="1"/>
    <col min="3" max="3" width="3.5546875" style="89" customWidth="1"/>
    <col min="4" max="4" width="35.88671875" style="88" customWidth="1"/>
    <col min="5" max="5" width="2.6640625" style="88" customWidth="1"/>
    <col min="6" max="6" width="12.6640625" style="89" customWidth="1"/>
    <col min="7" max="7" width="1.6640625" style="89" customWidth="1"/>
    <col min="8" max="8" width="12.6640625" style="89" customWidth="1"/>
    <col min="9" max="9" width="1.6640625" style="89" customWidth="1"/>
    <col min="10" max="11" width="16" style="89" customWidth="1"/>
    <col min="12" max="12" width="16.44140625" style="89" customWidth="1"/>
    <col min="13" max="14" width="2.6640625" style="88" customWidth="1"/>
    <col min="15" max="15" width="4.6640625" style="89" customWidth="1"/>
    <col min="16" max="16" width="12.6640625" style="89" customWidth="1"/>
    <col min="17" max="17" width="1.6640625" style="89" customWidth="1"/>
    <col min="18" max="18" width="12.6640625" style="89" customWidth="1"/>
    <col min="19" max="19" width="1.6640625" style="89" customWidth="1"/>
    <col min="20" max="20" width="16" style="89" customWidth="1"/>
    <col min="21" max="21" width="13.6640625" style="89" customWidth="1"/>
    <col min="22" max="22" width="15.5546875" style="89" customWidth="1"/>
    <col min="23" max="23" width="2" style="88" customWidth="1"/>
    <col min="24" max="24" width="2.6640625" style="88" customWidth="1"/>
    <col min="25" max="26" width="16.88671875" style="88" customWidth="1"/>
    <col min="27" max="27" width="9.109375" style="284"/>
    <col min="28" max="28" width="16.88671875" style="88" customWidth="1"/>
    <col min="29" max="29" width="8.6640625" style="88" customWidth="1"/>
    <col min="30" max="30" width="4" style="88" customWidth="1"/>
    <col min="31" max="31" width="16.88671875" style="88" customWidth="1"/>
    <col min="32" max="32" width="6.44140625" style="269" customWidth="1"/>
    <col min="33" max="33" width="4.44140625" style="91" customWidth="1"/>
    <col min="34" max="34" width="14" style="88" customWidth="1"/>
    <col min="35" max="35" width="6.109375" style="89" customWidth="1"/>
    <col min="36" max="36" width="9" style="88" customWidth="1"/>
    <col min="37" max="37" width="7.33203125" style="88" customWidth="1"/>
    <col min="38" max="50" width="16.88671875" style="88" customWidth="1"/>
    <col min="51" max="16384" width="9.109375" style="88"/>
  </cols>
  <sheetData>
    <row r="1" spans="2:37" ht="12" customHeight="1" x14ac:dyDescent="0.3">
      <c r="AF1" s="88"/>
    </row>
    <row r="2" spans="2:37" ht="12" customHeight="1" x14ac:dyDescent="0.3">
      <c r="B2" s="108"/>
      <c r="C2" s="109"/>
      <c r="D2" s="110"/>
      <c r="E2" s="110"/>
      <c r="F2" s="109"/>
      <c r="G2" s="109"/>
      <c r="H2" s="109"/>
      <c r="I2" s="109"/>
      <c r="J2" s="109"/>
      <c r="K2" s="109"/>
      <c r="L2" s="109"/>
      <c r="M2" s="110"/>
      <c r="N2" s="110"/>
      <c r="O2" s="109"/>
      <c r="P2" s="109"/>
      <c r="Q2" s="109"/>
      <c r="R2" s="109"/>
      <c r="S2" s="109"/>
      <c r="T2" s="109"/>
      <c r="U2" s="109"/>
      <c r="V2" s="109"/>
      <c r="W2" s="110"/>
      <c r="X2" s="111"/>
      <c r="AF2" s="88"/>
    </row>
    <row r="3" spans="2:37" ht="13.8" x14ac:dyDescent="0.3">
      <c r="B3" s="112"/>
      <c r="C3" s="113"/>
      <c r="D3" s="114"/>
      <c r="E3" s="114"/>
      <c r="F3" s="113"/>
      <c r="G3" s="113"/>
      <c r="H3" s="113"/>
      <c r="I3" s="113"/>
      <c r="J3" s="170"/>
      <c r="K3" s="113"/>
      <c r="L3" s="113"/>
      <c r="M3" s="114"/>
      <c r="N3" s="114"/>
      <c r="O3" s="113"/>
      <c r="P3" s="113"/>
      <c r="Q3" s="113"/>
      <c r="R3" s="113"/>
      <c r="S3" s="113"/>
      <c r="T3" s="113"/>
      <c r="U3" s="113"/>
      <c r="V3" s="113"/>
      <c r="W3" s="114"/>
      <c r="X3" s="115"/>
      <c r="AB3" s="298"/>
      <c r="AC3" s="298"/>
      <c r="AD3" s="298"/>
      <c r="AE3" s="318" t="s">
        <v>17</v>
      </c>
      <c r="AF3" s="318">
        <v>3</v>
      </c>
      <c r="AH3" s="284"/>
      <c r="AI3" s="284"/>
    </row>
    <row r="4" spans="2:37" ht="18" x14ac:dyDescent="0.35">
      <c r="B4" s="112"/>
      <c r="C4" s="191" t="s">
        <v>454</v>
      </c>
      <c r="D4" s="114"/>
      <c r="E4" s="114"/>
      <c r="F4" s="113"/>
      <c r="G4" s="113"/>
      <c r="H4" s="113"/>
      <c r="I4" s="113"/>
      <c r="J4" s="170"/>
      <c r="K4" s="113"/>
      <c r="L4" s="171"/>
      <c r="M4" s="114"/>
      <c r="N4" s="114"/>
      <c r="O4" s="113"/>
      <c r="P4" s="113"/>
      <c r="Q4" s="113"/>
      <c r="R4" s="113"/>
      <c r="S4" s="113"/>
      <c r="T4" s="113"/>
      <c r="U4" s="113"/>
      <c r="V4" s="126"/>
      <c r="W4" s="114"/>
      <c r="X4" s="116"/>
      <c r="AB4" s="298"/>
      <c r="AC4" s="298"/>
      <c r="AD4" s="298"/>
      <c r="AE4" s="318" t="s">
        <v>75</v>
      </c>
      <c r="AF4" s="318">
        <v>10</v>
      </c>
      <c r="AH4" s="284"/>
      <c r="AI4" s="284"/>
    </row>
    <row r="5" spans="2:37" ht="12" customHeight="1" x14ac:dyDescent="0.3">
      <c r="B5" s="112"/>
      <c r="C5" s="113"/>
      <c r="D5" s="114"/>
      <c r="E5" s="114"/>
      <c r="F5" s="113"/>
      <c r="G5" s="113"/>
      <c r="H5" s="113"/>
      <c r="I5" s="113"/>
      <c r="J5" s="244"/>
      <c r="K5" s="113"/>
      <c r="L5" s="113"/>
      <c r="M5" s="114"/>
      <c r="N5" s="114"/>
      <c r="O5" s="113"/>
      <c r="P5" s="113"/>
      <c r="Q5" s="113"/>
      <c r="R5" s="113"/>
      <c r="S5" s="113"/>
      <c r="T5" s="244"/>
      <c r="U5" s="113"/>
      <c r="V5" s="126"/>
      <c r="W5" s="114"/>
      <c r="X5" s="116"/>
      <c r="AB5" s="298"/>
      <c r="AC5" s="298"/>
      <c r="AD5" s="298"/>
      <c r="AE5" s="318" t="s">
        <v>125</v>
      </c>
      <c r="AF5" s="318">
        <v>14</v>
      </c>
      <c r="AG5" s="88"/>
      <c r="AH5" s="284"/>
      <c r="AI5" s="284"/>
    </row>
    <row r="6" spans="2:37" ht="15" customHeight="1" x14ac:dyDescent="0.3">
      <c r="B6" s="112"/>
      <c r="C6" s="88"/>
      <c r="D6" s="195" t="s">
        <v>513</v>
      </c>
      <c r="E6" s="196"/>
      <c r="F6" s="327">
        <f>tab!C2</f>
        <v>2019</v>
      </c>
      <c r="G6" s="328"/>
      <c r="H6" s="328"/>
      <c r="I6" s="328"/>
      <c r="J6" s="328"/>
      <c r="K6" s="328"/>
      <c r="L6" s="328"/>
      <c r="M6" s="192"/>
      <c r="N6" s="192"/>
      <c r="O6" s="243"/>
      <c r="P6" s="327">
        <f>tab!C3</f>
        <v>2020</v>
      </c>
      <c r="Q6" s="328"/>
      <c r="R6" s="328"/>
      <c r="S6" s="328"/>
      <c r="T6" s="328"/>
      <c r="U6" s="328"/>
      <c r="V6" s="328"/>
      <c r="W6" s="114"/>
      <c r="X6" s="115"/>
      <c r="AB6" s="298"/>
      <c r="AC6" s="298"/>
      <c r="AD6" s="298"/>
      <c r="AE6" s="318" t="s">
        <v>745</v>
      </c>
      <c r="AF6" s="318">
        <v>1966</v>
      </c>
      <c r="AG6" s="88"/>
      <c r="AH6" s="284"/>
      <c r="AI6" s="284"/>
    </row>
    <row r="7" spans="2:37" s="93" customFormat="1" ht="13.8" x14ac:dyDescent="0.3">
      <c r="B7" s="117"/>
      <c r="C7" s="92"/>
      <c r="D7" s="197" t="s">
        <v>527</v>
      </c>
      <c r="F7" s="193" t="s">
        <v>455</v>
      </c>
      <c r="G7" s="193"/>
      <c r="H7" s="193" t="s">
        <v>456</v>
      </c>
      <c r="I7" s="193"/>
      <c r="J7" s="193" t="s">
        <v>457</v>
      </c>
      <c r="K7" s="193" t="s">
        <v>457</v>
      </c>
      <c r="L7" s="193" t="s">
        <v>458</v>
      </c>
      <c r="M7" s="194"/>
      <c r="N7" s="194"/>
      <c r="O7" s="193"/>
      <c r="P7" s="193" t="s">
        <v>455</v>
      </c>
      <c r="Q7" s="193"/>
      <c r="R7" s="193" t="s">
        <v>456</v>
      </c>
      <c r="S7" s="193"/>
      <c r="T7" s="193" t="s">
        <v>457</v>
      </c>
      <c r="U7" s="193" t="s">
        <v>457</v>
      </c>
      <c r="V7" s="193" t="s">
        <v>458</v>
      </c>
      <c r="W7" s="38"/>
      <c r="X7" s="120"/>
      <c r="AB7" s="298"/>
      <c r="AC7" s="298"/>
      <c r="AD7" s="298"/>
      <c r="AE7" s="318" t="s">
        <v>202</v>
      </c>
      <c r="AF7" s="318">
        <v>24</v>
      </c>
      <c r="AH7" s="284"/>
      <c r="AI7" s="284"/>
      <c r="AJ7" s="88"/>
      <c r="AK7" s="88"/>
    </row>
    <row r="8" spans="2:37" s="93" customFormat="1" ht="12" customHeight="1" x14ac:dyDescent="0.3">
      <c r="B8" s="117"/>
      <c r="C8" s="92"/>
      <c r="F8" s="193"/>
      <c r="G8" s="193"/>
      <c r="H8" s="193"/>
      <c r="I8" s="193"/>
      <c r="J8" s="193" t="s">
        <v>459</v>
      </c>
      <c r="K8" s="193" t="s">
        <v>460</v>
      </c>
      <c r="L8" s="193" t="s">
        <v>455</v>
      </c>
      <c r="M8" s="194"/>
      <c r="N8" s="194"/>
      <c r="O8" s="193"/>
      <c r="P8" s="193"/>
      <c r="Q8" s="193"/>
      <c r="R8" s="193"/>
      <c r="S8" s="193"/>
      <c r="T8" s="193" t="s">
        <v>459</v>
      </c>
      <c r="U8" s="193" t="s">
        <v>460</v>
      </c>
      <c r="V8" s="193" t="s">
        <v>455</v>
      </c>
      <c r="W8" s="38"/>
      <c r="X8" s="120"/>
      <c r="AB8" s="298"/>
      <c r="AC8" s="298"/>
      <c r="AD8" s="298"/>
      <c r="AE8" s="318" t="s">
        <v>732</v>
      </c>
      <c r="AF8" s="318">
        <v>1952</v>
      </c>
      <c r="AH8" s="284"/>
      <c r="AI8" s="284"/>
      <c r="AJ8" s="88"/>
      <c r="AK8" s="88"/>
    </row>
    <row r="9" spans="2:37" ht="12" customHeight="1" x14ac:dyDescent="0.3">
      <c r="B9" s="112"/>
      <c r="C9" s="113"/>
      <c r="D9" s="303">
        <f>VLOOKUP(D7,gemeentenaam,2,FALSE)</f>
        <v>9999</v>
      </c>
      <c r="E9" s="114"/>
      <c r="F9" s="113"/>
      <c r="G9" s="113"/>
      <c r="H9" s="113"/>
      <c r="I9" s="113"/>
      <c r="J9" s="113"/>
      <c r="K9" s="113"/>
      <c r="L9" s="113"/>
      <c r="M9" s="114"/>
      <c r="N9" s="114"/>
      <c r="O9" s="113"/>
      <c r="P9" s="113"/>
      <c r="Q9" s="113"/>
      <c r="R9" s="113"/>
      <c r="S9" s="113"/>
      <c r="T9" s="113"/>
      <c r="U9" s="113"/>
      <c r="V9" s="113"/>
      <c r="W9" s="114"/>
      <c r="X9" s="115"/>
      <c r="AB9" s="298"/>
      <c r="AC9" s="298"/>
      <c r="AD9" s="298"/>
      <c r="AE9" s="318" t="s">
        <v>496</v>
      </c>
      <c r="AF9" s="318">
        <v>1895</v>
      </c>
      <c r="AG9" s="88"/>
      <c r="AH9" s="284"/>
      <c r="AI9" s="284"/>
    </row>
    <row r="10" spans="2:37" ht="12" customHeight="1" x14ac:dyDescent="0.3">
      <c r="B10" s="112"/>
      <c r="C10" s="137"/>
      <c r="D10" s="138"/>
      <c r="E10" s="138"/>
      <c r="F10" s="137"/>
      <c r="G10" s="137"/>
      <c r="H10" s="137"/>
      <c r="I10" s="137"/>
      <c r="J10" s="137"/>
      <c r="K10" s="137"/>
      <c r="L10" s="137"/>
      <c r="M10" s="200"/>
      <c r="N10" s="114"/>
      <c r="O10" s="202"/>
      <c r="P10" s="137"/>
      <c r="Q10" s="137"/>
      <c r="R10" s="137"/>
      <c r="S10" s="137"/>
      <c r="T10" s="137"/>
      <c r="U10" s="137"/>
      <c r="V10" s="137"/>
      <c r="W10" s="138"/>
      <c r="X10" s="115"/>
      <c r="AB10" s="298"/>
      <c r="AC10" s="298"/>
      <c r="AD10" s="298"/>
      <c r="AE10" s="318" t="s">
        <v>266</v>
      </c>
      <c r="AF10" s="318">
        <v>765</v>
      </c>
      <c r="AG10" s="88"/>
      <c r="AH10" s="284"/>
      <c r="AI10" s="284"/>
    </row>
    <row r="11" spans="2:37" s="96" customFormat="1" ht="12" customHeight="1" x14ac:dyDescent="0.3">
      <c r="B11" s="121"/>
      <c r="C11" s="139"/>
      <c r="D11" s="146" t="s">
        <v>461</v>
      </c>
      <c r="E11" s="133"/>
      <c r="F11" s="207">
        <v>1.548</v>
      </c>
      <c r="G11" s="139"/>
      <c r="H11" s="133"/>
      <c r="I11" s="139"/>
      <c r="J11" s="139"/>
      <c r="K11" s="139"/>
      <c r="L11" s="139"/>
      <c r="M11" s="201"/>
      <c r="N11" s="172"/>
      <c r="O11" s="203"/>
      <c r="P11" s="207">
        <v>1.619</v>
      </c>
      <c r="Q11" s="139"/>
      <c r="R11" s="133"/>
      <c r="S11" s="139"/>
      <c r="T11" s="174"/>
      <c r="U11" s="174"/>
      <c r="V11" s="174"/>
      <c r="W11" s="133"/>
      <c r="X11" s="124"/>
      <c r="AB11" s="298"/>
      <c r="AC11" s="298"/>
      <c r="AD11" s="298"/>
      <c r="AE11" s="318" t="s">
        <v>312</v>
      </c>
      <c r="AF11" s="318">
        <v>37</v>
      </c>
      <c r="AH11" s="284"/>
      <c r="AI11" s="284"/>
      <c r="AJ11" s="88"/>
      <c r="AK11" s="88"/>
    </row>
    <row r="12" spans="2:37" ht="12" customHeight="1" x14ac:dyDescent="0.3">
      <c r="B12" s="112"/>
      <c r="C12" s="137"/>
      <c r="D12" s="138"/>
      <c r="E12" s="138"/>
      <c r="F12" s="137"/>
      <c r="G12" s="137"/>
      <c r="H12" s="137"/>
      <c r="I12" s="137"/>
      <c r="J12" s="137"/>
      <c r="K12" s="137"/>
      <c r="L12" s="137"/>
      <c r="M12" s="200"/>
      <c r="N12" s="114"/>
      <c r="O12" s="202"/>
      <c r="P12" s="137"/>
      <c r="Q12" s="137"/>
      <c r="R12" s="137"/>
      <c r="S12" s="137"/>
      <c r="T12" s="137"/>
      <c r="U12" s="137"/>
      <c r="V12" s="137"/>
      <c r="W12" s="138"/>
      <c r="X12" s="115"/>
      <c r="AB12" s="298"/>
      <c r="AC12" s="298"/>
      <c r="AD12" s="298"/>
      <c r="AE12" s="318" t="s">
        <v>341</v>
      </c>
      <c r="AF12" s="318">
        <v>47</v>
      </c>
      <c r="AG12" s="88"/>
      <c r="AH12" s="284"/>
      <c r="AI12" s="284"/>
    </row>
    <row r="13" spans="2:37" ht="12" customHeight="1" x14ac:dyDescent="0.3">
      <c r="B13" s="112"/>
      <c r="C13" s="137"/>
      <c r="D13" s="134" t="s">
        <v>462</v>
      </c>
      <c r="E13" s="138"/>
      <c r="F13" s="137"/>
      <c r="G13" s="137"/>
      <c r="H13" s="137"/>
      <c r="I13" s="137"/>
      <c r="J13" s="137"/>
      <c r="K13" s="137"/>
      <c r="L13" s="137"/>
      <c r="M13" s="200"/>
      <c r="N13" s="114"/>
      <c r="O13" s="202"/>
      <c r="P13" s="137"/>
      <c r="Q13" s="137"/>
      <c r="R13" s="174"/>
      <c r="S13" s="137"/>
      <c r="T13" s="137"/>
      <c r="U13" s="137"/>
      <c r="V13" s="137"/>
      <c r="W13" s="138"/>
      <c r="X13" s="115"/>
      <c r="AB13" s="298"/>
      <c r="AC13" s="298"/>
      <c r="AD13" s="298"/>
      <c r="AE13" s="318" t="s">
        <v>746</v>
      </c>
      <c r="AF13" s="318">
        <v>1969</v>
      </c>
      <c r="AG13" s="88"/>
      <c r="AH13" s="284"/>
      <c r="AI13" s="284"/>
    </row>
    <row r="14" spans="2:37" ht="12" customHeight="1" x14ac:dyDescent="0.3">
      <c r="B14" s="112"/>
      <c r="C14" s="137">
        <v>1</v>
      </c>
      <c r="D14" s="138" t="s">
        <v>463</v>
      </c>
      <c r="E14" s="138"/>
      <c r="F14" s="208">
        <v>1.04</v>
      </c>
      <c r="G14" s="176"/>
      <c r="H14" s="209">
        <f>ROUND(VLOOKUP($D$9,mei_2020,3,FALSE),0)</f>
        <v>17282163</v>
      </c>
      <c r="I14" s="176"/>
      <c r="J14" s="156">
        <f>(F14*H14*tab!$C9)*$F$11</f>
        <v>0</v>
      </c>
      <c r="K14" s="156">
        <f>(F14*H14*tab!$D9)*$F$11</f>
        <v>27822899.856959999</v>
      </c>
      <c r="L14" s="156">
        <f t="shared" ref="L14:L19" si="0">J14+K14</f>
        <v>27822899.856959999</v>
      </c>
      <c r="M14" s="200"/>
      <c r="N14" s="114"/>
      <c r="O14" s="202">
        <v>1</v>
      </c>
      <c r="P14" s="208">
        <v>1.04</v>
      </c>
      <c r="Q14" s="176"/>
      <c r="R14" s="209">
        <f>ROUND(H14*'index obv sept19 data'!H5,0)</f>
        <v>17415236</v>
      </c>
      <c r="S14" s="176"/>
      <c r="T14" s="156">
        <f>(P14*R14*tab!$C9)*$P$11</f>
        <v>0</v>
      </c>
      <c r="U14" s="156">
        <f>(P14*R14*tab!$D9)*$P$11</f>
        <v>29323077.767360002</v>
      </c>
      <c r="V14" s="156">
        <f t="shared" ref="V14:V19" si="1">T14+U14</f>
        <v>29323077.767360002</v>
      </c>
      <c r="W14" s="138"/>
      <c r="X14" s="115"/>
      <c r="AB14" s="298"/>
      <c r="AC14" s="298"/>
      <c r="AD14" s="298"/>
      <c r="AE14" s="318" t="s">
        <v>734</v>
      </c>
      <c r="AF14" s="318">
        <v>1950</v>
      </c>
      <c r="AG14" s="88"/>
      <c r="AH14" s="284"/>
      <c r="AI14" s="284"/>
    </row>
    <row r="15" spans="2:37" ht="12" customHeight="1" x14ac:dyDescent="0.3">
      <c r="B15" s="112"/>
      <c r="C15" s="137">
        <v>2</v>
      </c>
      <c r="D15" s="138" t="s">
        <v>464</v>
      </c>
      <c r="E15" s="138"/>
      <c r="F15" s="208">
        <v>182.6</v>
      </c>
      <c r="G15" s="175"/>
      <c r="H15" s="209">
        <f>ROUND(VLOOKUP($D$9,mei_2020,4,FALSE),0)</f>
        <v>3357755</v>
      </c>
      <c r="I15" s="175"/>
      <c r="J15" s="156">
        <f>(F15*H15*tab!$C10)*$F$11</f>
        <v>479305168.48962003</v>
      </c>
      <c r="K15" s="156">
        <f>(F15*H15*tab!D10)*$F$11</f>
        <v>469813977.03438002</v>
      </c>
      <c r="L15" s="156">
        <f t="shared" si="0"/>
        <v>949119145.52400005</v>
      </c>
      <c r="M15" s="200"/>
      <c r="N15" s="114"/>
      <c r="O15" s="202">
        <v>2</v>
      </c>
      <c r="P15" s="208">
        <v>182.6</v>
      </c>
      <c r="Q15" s="175"/>
      <c r="R15" s="209">
        <f>ROUND(H15*'index obv sept19 data'!H6,0)</f>
        <v>3342309</v>
      </c>
      <c r="S15" s="175"/>
      <c r="T15" s="156">
        <f>(P15*R15*tab!$C10)*$P$11</f>
        <v>498982826.16372293</v>
      </c>
      <c r="U15" s="156">
        <f>(P15*R15*tab!$D10)*$P$11</f>
        <v>489101978.12087703</v>
      </c>
      <c r="V15" s="156">
        <f t="shared" si="1"/>
        <v>988084804.28460002</v>
      </c>
      <c r="W15" s="138"/>
      <c r="X15" s="115"/>
      <c r="AB15" s="298"/>
      <c r="AC15" s="298"/>
      <c r="AD15" s="298"/>
      <c r="AE15" s="318" t="s">
        <v>4</v>
      </c>
      <c r="AF15" s="318">
        <v>59</v>
      </c>
      <c r="AG15" s="88"/>
      <c r="AH15" s="284"/>
      <c r="AI15" s="284"/>
    </row>
    <row r="16" spans="2:37" ht="12" customHeight="1" x14ac:dyDescent="0.3">
      <c r="B16" s="112"/>
      <c r="C16" s="137">
        <v>3</v>
      </c>
      <c r="D16" s="138" t="s">
        <v>526</v>
      </c>
      <c r="E16" s="138"/>
      <c r="F16" s="208">
        <v>41.71</v>
      </c>
      <c r="G16" s="175"/>
      <c r="H16" s="209">
        <f>ROUND(VLOOKUP($D$9,mei_2020,5,FALSE),0)</f>
        <v>1594780</v>
      </c>
      <c r="I16" s="175"/>
      <c r="J16" s="156">
        <f>(F16*H16*tab!$C11)*$F$11</f>
        <v>59177024.423027292</v>
      </c>
      <c r="K16" s="156">
        <f>(F16*H16*tab!D11)*$F$11</f>
        <v>43793263.419372723</v>
      </c>
      <c r="L16" s="156">
        <f t="shared" si="0"/>
        <v>102970287.84240001</v>
      </c>
      <c r="M16" s="200"/>
      <c r="N16" s="114"/>
      <c r="O16" s="202">
        <v>3</v>
      </c>
      <c r="P16" s="208">
        <v>41.71</v>
      </c>
      <c r="Q16" s="175"/>
      <c r="R16" s="209">
        <f>ROUND(H16*'index obv sept19 data'!H7,0)</f>
        <v>1608495</v>
      </c>
      <c r="S16" s="175"/>
      <c r="T16" s="156">
        <f>(P16*R16*tab!$C11)*$P$11</f>
        <v>62423476.378909491</v>
      </c>
      <c r="U16" s="156">
        <f>(P16*R16*tab!$D11)*$P$11</f>
        <v>46195762.143640518</v>
      </c>
      <c r="V16" s="156">
        <f t="shared" si="1"/>
        <v>108619238.52255002</v>
      </c>
      <c r="W16" s="138"/>
      <c r="X16" s="115"/>
      <c r="AB16" s="298"/>
      <c r="AC16" s="298"/>
      <c r="AD16" s="298"/>
      <c r="AE16" s="318" t="s">
        <v>12</v>
      </c>
      <c r="AF16" s="318">
        <v>60</v>
      </c>
      <c r="AG16" s="88"/>
      <c r="AH16" s="284"/>
      <c r="AI16" s="284"/>
    </row>
    <row r="17" spans="2:40" ht="12" customHeight="1" x14ac:dyDescent="0.3">
      <c r="B17" s="112"/>
      <c r="C17" s="137">
        <v>4</v>
      </c>
      <c r="D17" s="138" t="s">
        <v>433</v>
      </c>
      <c r="E17" s="138"/>
      <c r="F17" s="208">
        <v>48.35</v>
      </c>
      <c r="G17" s="175"/>
      <c r="H17" s="209">
        <f>ROUND(VLOOKUP($D$9,mei_2020,6,FALSE),0)</f>
        <v>1488225</v>
      </c>
      <c r="I17" s="175"/>
      <c r="J17" s="156">
        <f>(F17*H17*tab!$C12)*$F$11</f>
        <v>81524431.256989509</v>
      </c>
      <c r="K17" s="156">
        <f>(F17*H17*tab!D12)*$F$11</f>
        <v>29862959.448010501</v>
      </c>
      <c r="L17" s="156">
        <f t="shared" si="0"/>
        <v>111387390.70500001</v>
      </c>
      <c r="M17" s="200"/>
      <c r="N17" s="114"/>
      <c r="O17" s="202">
        <v>4</v>
      </c>
      <c r="P17" s="208">
        <v>48.35</v>
      </c>
      <c r="Q17" s="175"/>
      <c r="R17" s="209">
        <f>ROUND(H17*'index obv sept19 data'!H8,0)</f>
        <v>1514418</v>
      </c>
      <c r="S17" s="175"/>
      <c r="T17" s="156">
        <f>(P17*R17*tab!$C12)*$P$11</f>
        <v>86764254.033754826</v>
      </c>
      <c r="U17" s="156">
        <f>(P17*R17*tab!$D12)*$P$11</f>
        <v>31782342.541945171</v>
      </c>
      <c r="V17" s="156">
        <f t="shared" si="1"/>
        <v>118546596.5757</v>
      </c>
      <c r="W17" s="138"/>
      <c r="X17" s="115"/>
      <c r="AB17" s="298"/>
      <c r="AC17" s="298"/>
      <c r="AD17" s="298"/>
      <c r="AE17" s="318" t="s">
        <v>402</v>
      </c>
      <c r="AF17" s="318">
        <v>1891</v>
      </c>
      <c r="AG17" s="88"/>
      <c r="AH17" s="284"/>
      <c r="AI17" s="284"/>
    </row>
    <row r="18" spans="2:40" ht="12" customHeight="1" x14ac:dyDescent="0.3">
      <c r="B18" s="112"/>
      <c r="C18" s="137"/>
      <c r="D18" s="138" t="s">
        <v>622</v>
      </c>
      <c r="E18" s="138"/>
      <c r="F18" s="208">
        <v>217.61</v>
      </c>
      <c r="G18" s="175"/>
      <c r="H18" s="209">
        <f>ROUND(VLOOKUP($D$9,mei_2020,10,FALSE),0)</f>
        <v>119616</v>
      </c>
      <c r="I18" s="175"/>
      <c r="J18" s="156">
        <f>(F18*H18*tab!$C12)*$F$11</f>
        <v>29491090.224890117</v>
      </c>
      <c r="K18" s="156">
        <f>(F18*H18*tab!D12)*$F$11</f>
        <v>10802789.027589889</v>
      </c>
      <c r="L18" s="156">
        <f t="shared" si="0"/>
        <v>40293879.252480008</v>
      </c>
      <c r="M18" s="200"/>
      <c r="N18" s="114"/>
      <c r="O18" s="202"/>
      <c r="P18" s="208">
        <v>217.61</v>
      </c>
      <c r="Q18" s="175"/>
      <c r="R18" s="209">
        <f>ROUND(H18*'index obv sept19 data'!H8,0)</f>
        <v>121721</v>
      </c>
      <c r="S18" s="175"/>
      <c r="T18" s="156">
        <f>(P18*R18*tab!$C12)*$P$11</f>
        <v>31386504.882452939</v>
      </c>
      <c r="U18" s="156">
        <f>(P18*R18*tab!$D12)*$P$11</f>
        <v>11497092.442937059</v>
      </c>
      <c r="V18" s="156">
        <f t="shared" si="1"/>
        <v>42883597.325389996</v>
      </c>
      <c r="W18" s="138"/>
      <c r="X18" s="115"/>
      <c r="AB18" s="298"/>
      <c r="AC18" s="298"/>
      <c r="AD18" s="298"/>
      <c r="AE18" s="318" t="s">
        <v>698</v>
      </c>
      <c r="AF18" s="318">
        <v>1940</v>
      </c>
      <c r="AG18" s="88"/>
      <c r="AH18" s="284"/>
      <c r="AI18" s="284"/>
    </row>
    <row r="19" spans="2:40" ht="12" customHeight="1" x14ac:dyDescent="0.3">
      <c r="B19" s="112"/>
      <c r="C19" s="137"/>
      <c r="D19" s="138" t="s">
        <v>623</v>
      </c>
      <c r="E19" s="138"/>
      <c r="F19" s="208">
        <v>2312.25</v>
      </c>
      <c r="G19" s="175"/>
      <c r="H19" s="209">
        <f>ROUND(VLOOKUP($D$9,mei_2020,11,FALSE),0)</f>
        <v>14648</v>
      </c>
      <c r="I19" s="175"/>
      <c r="J19" s="156">
        <f>(F19*H19)*$F$11</f>
        <v>52430509.223999999</v>
      </c>
      <c r="K19" s="156">
        <f>(F19*H19)*$F$11*0</f>
        <v>0</v>
      </c>
      <c r="L19" s="156">
        <f t="shared" si="0"/>
        <v>52430509.223999999</v>
      </c>
      <c r="M19" s="200"/>
      <c r="N19" s="114"/>
      <c r="O19" s="202"/>
      <c r="P19" s="208">
        <v>2312.25</v>
      </c>
      <c r="Q19" s="175"/>
      <c r="R19" s="209">
        <f>ROUND(H19*'index obv sept19 data'!H8,0)</f>
        <v>14906</v>
      </c>
      <c r="S19" s="175"/>
      <c r="T19" s="156">
        <f>(F19*H19)*$P$11</f>
        <v>54835267.722000003</v>
      </c>
      <c r="U19" s="156">
        <f>(F19*H19*tab!D14)*$F$11*0</f>
        <v>0</v>
      </c>
      <c r="V19" s="156">
        <f t="shared" si="1"/>
        <v>54835267.722000003</v>
      </c>
      <c r="W19" s="138"/>
      <c r="X19" s="115"/>
      <c r="AB19" s="298"/>
      <c r="AC19" s="298"/>
      <c r="AD19" s="298"/>
      <c r="AE19" s="318" t="s">
        <v>139</v>
      </c>
      <c r="AF19" s="318">
        <v>72</v>
      </c>
      <c r="AG19" s="88"/>
      <c r="AH19" s="284"/>
      <c r="AI19" s="284"/>
    </row>
    <row r="20" spans="2:40" ht="12" customHeight="1" x14ac:dyDescent="0.3">
      <c r="B20" s="112"/>
      <c r="C20" s="137">
        <v>5</v>
      </c>
      <c r="D20" s="138" t="s">
        <v>466</v>
      </c>
      <c r="E20" s="138"/>
      <c r="F20" s="208">
        <v>7.0000000000000007E-2</v>
      </c>
      <c r="G20" s="175"/>
      <c r="H20" s="209">
        <f>ROUND(VLOOKUP($D$9,mei_2020,7,FALSE),0)</f>
        <v>17282110</v>
      </c>
      <c r="I20" s="175"/>
      <c r="J20" s="156">
        <f>(F20*H20*tab!$C13)*$F$11</f>
        <v>0</v>
      </c>
      <c r="K20" s="156">
        <f>(F20*H20*tab!D13)*$F$11</f>
        <v>1872689.4396000004</v>
      </c>
      <c r="L20" s="156">
        <f t="shared" ref="L20:L30" si="2">J20+K20</f>
        <v>1872689.4396000004</v>
      </c>
      <c r="M20" s="200"/>
      <c r="N20" s="114"/>
      <c r="O20" s="202">
        <v>5</v>
      </c>
      <c r="P20" s="208">
        <v>7.0000000000000007E-2</v>
      </c>
      <c r="Q20" s="175"/>
      <c r="R20" s="209">
        <f>ROUND(H20*'index obv sept19 data'!H9,0)</f>
        <v>17415182</v>
      </c>
      <c r="S20" s="175"/>
      <c r="T20" s="156">
        <f>(P20*R20*tab!$C13)*$P$11</f>
        <v>0</v>
      </c>
      <c r="U20" s="156">
        <f>(P20*R20*tab!$D13)*$P$11</f>
        <v>1973662.5760600003</v>
      </c>
      <c r="V20" s="156">
        <f t="shared" ref="V20:V30" si="3">T20+U20</f>
        <v>1973662.5760600003</v>
      </c>
      <c r="W20" s="138"/>
      <c r="X20" s="115"/>
      <c r="AB20" s="298"/>
      <c r="AC20" s="298"/>
      <c r="AD20" s="298"/>
      <c r="AE20" s="318" t="s">
        <v>144</v>
      </c>
      <c r="AF20" s="318">
        <v>74</v>
      </c>
      <c r="AG20" s="88"/>
      <c r="AH20" s="284"/>
      <c r="AI20" s="284"/>
    </row>
    <row r="21" spans="2:40" ht="12" customHeight="1" x14ac:dyDescent="0.3">
      <c r="B21" s="112"/>
      <c r="C21" s="137">
        <v>6</v>
      </c>
      <c r="D21" s="138" t="s">
        <v>467</v>
      </c>
      <c r="E21" s="138"/>
      <c r="F21" s="208">
        <v>230.78</v>
      </c>
      <c r="G21" s="175"/>
      <c r="H21" s="209">
        <f>ROUND(VLOOKUP($D$9,mei_2020,8,FALSE),0)</f>
        <v>366607</v>
      </c>
      <c r="I21" s="175"/>
      <c r="J21" s="156">
        <f>(+F21*H21*tab!$C14)*$F$11</f>
        <v>128926289.40519714</v>
      </c>
      <c r="K21" s="156">
        <f>(F21*H21*tab!D14)*$F$11</f>
        <v>2043122.830882841</v>
      </c>
      <c r="L21" s="156">
        <f t="shared" si="2"/>
        <v>130969412.23607999</v>
      </c>
      <c r="M21" s="200"/>
      <c r="N21" s="114"/>
      <c r="O21" s="202">
        <v>6</v>
      </c>
      <c r="P21" s="208">
        <v>230.78</v>
      </c>
      <c r="Q21" s="175"/>
      <c r="R21" s="209">
        <f>ROUND(H21*'index obv sept19 data'!H10,0)</f>
        <v>362391</v>
      </c>
      <c r="S21" s="175"/>
      <c r="T21" s="156">
        <f>(P21*R21*tab!C14)*$P$11</f>
        <v>133288913.00076714</v>
      </c>
      <c r="U21" s="156">
        <f>(P21*R21*tab!$D14)*$P$11</f>
        <v>2112258.2718528649</v>
      </c>
      <c r="V21" s="156">
        <f t="shared" si="3"/>
        <v>135401171.27261999</v>
      </c>
      <c r="W21" s="138"/>
      <c r="X21" s="115"/>
      <c r="AB21" s="298"/>
      <c r="AC21" s="298"/>
      <c r="AD21" s="298"/>
      <c r="AE21" s="318" t="s">
        <v>185</v>
      </c>
      <c r="AF21" s="318">
        <v>80</v>
      </c>
      <c r="AG21" s="88"/>
      <c r="AH21" s="284"/>
      <c r="AI21" s="284"/>
    </row>
    <row r="22" spans="2:40" ht="12" customHeight="1" x14ac:dyDescent="0.3">
      <c r="B22" s="112"/>
      <c r="C22" s="137"/>
      <c r="D22" s="138" t="s">
        <v>468</v>
      </c>
      <c r="E22" s="138"/>
      <c r="F22" s="139"/>
      <c r="G22" s="178"/>
      <c r="H22" s="210">
        <f>SUM(L37:L38)</f>
        <v>0</v>
      </c>
      <c r="I22" s="178"/>
      <c r="J22" s="211">
        <f>(+F21*SUM(L37:L38)*tab!$C14)*$F$11</f>
        <v>0</v>
      </c>
      <c r="K22" s="211">
        <f>(F21*SUM(L37:L38)*tab!D14)*$F$11</f>
        <v>0</v>
      </c>
      <c r="L22" s="211">
        <f t="shared" si="2"/>
        <v>0</v>
      </c>
      <c r="M22" s="200"/>
      <c r="N22" s="114"/>
      <c r="O22" s="202"/>
      <c r="P22" s="139"/>
      <c r="Q22" s="178"/>
      <c r="R22" s="210">
        <f>SUM(R37:R38)</f>
        <v>0</v>
      </c>
      <c r="S22" s="178"/>
      <c r="T22" s="211">
        <f>(P21*SUM(V37:V38)*tab!C14)*$P$11</f>
        <v>0</v>
      </c>
      <c r="U22" s="211">
        <f>(P21*SUM(V37:V38)*tab!$D14)*$P$11</f>
        <v>0</v>
      </c>
      <c r="V22" s="211">
        <f t="shared" si="3"/>
        <v>0</v>
      </c>
      <c r="W22" s="138"/>
      <c r="X22" s="115"/>
      <c r="AB22" s="298"/>
      <c r="AC22" s="298"/>
      <c r="AD22" s="298"/>
      <c r="AE22" s="318" t="s">
        <v>747</v>
      </c>
      <c r="AF22" s="318">
        <v>1970</v>
      </c>
      <c r="AG22" s="88"/>
      <c r="AH22" s="284"/>
      <c r="AI22" s="284"/>
    </row>
    <row r="23" spans="2:40" ht="12" customHeight="1" x14ac:dyDescent="0.3">
      <c r="B23" s="112"/>
      <c r="C23" s="137"/>
      <c r="D23" s="138" t="s">
        <v>469</v>
      </c>
      <c r="E23" s="138"/>
      <c r="F23" s="139"/>
      <c r="G23" s="178"/>
      <c r="H23" s="210">
        <f>SUM(L40:L43)</f>
        <v>0</v>
      </c>
      <c r="I23" s="178"/>
      <c r="J23" s="211">
        <f>(+F21*SUM(L40:L43)*tab!$C14)*$F$11</f>
        <v>0</v>
      </c>
      <c r="K23" s="211">
        <f>(F21*SUM(L40:L43)*tab!D14)*$F$11</f>
        <v>0</v>
      </c>
      <c r="L23" s="211">
        <f t="shared" si="2"/>
        <v>0</v>
      </c>
      <c r="M23" s="200"/>
      <c r="N23" s="114"/>
      <c r="O23" s="202"/>
      <c r="P23" s="139"/>
      <c r="Q23" s="178"/>
      <c r="R23" s="210">
        <f>SUM(R40:R43)</f>
        <v>0</v>
      </c>
      <c r="S23" s="178"/>
      <c r="T23" s="211">
        <f>(P21*SUM(V40:V43)*tab!C14)*$P$11</f>
        <v>0</v>
      </c>
      <c r="U23" s="211">
        <f>(P21*SUM(V40:V43)*tab!$D14)*$P$11</f>
        <v>0</v>
      </c>
      <c r="V23" s="211">
        <f t="shared" si="3"/>
        <v>0</v>
      </c>
      <c r="W23" s="138"/>
      <c r="X23" s="115"/>
      <c r="AB23" s="298"/>
      <c r="AC23" s="298"/>
      <c r="AD23" s="298"/>
      <c r="AE23" s="318" t="s">
        <v>254</v>
      </c>
      <c r="AF23" s="318">
        <v>85</v>
      </c>
      <c r="AG23" s="88"/>
      <c r="AH23" s="284"/>
      <c r="AI23" s="284"/>
    </row>
    <row r="24" spans="2:40" ht="12" customHeight="1" x14ac:dyDescent="0.3">
      <c r="B24" s="112"/>
      <c r="C24" s="137">
        <v>7</v>
      </c>
      <c r="D24" s="138" t="s">
        <v>436</v>
      </c>
      <c r="E24" s="138"/>
      <c r="F24" s="208">
        <v>370.37</v>
      </c>
      <c r="G24" s="175"/>
      <c r="H24" s="209">
        <f>ROUND(VLOOKUP($D$9,mei_2020,9,FALSE),0)</f>
        <v>724997</v>
      </c>
      <c r="I24" s="175"/>
      <c r="J24" s="156">
        <f>((F24-25-9.31)*H24)*$F$11</f>
        <v>377158577.33736002</v>
      </c>
      <c r="K24" s="156">
        <f>((F24-(F24-25-9.31))*H24)*$F$11</f>
        <v>38505953.664360002</v>
      </c>
      <c r="L24" s="156">
        <f t="shared" si="2"/>
        <v>415664531.00172001</v>
      </c>
      <c r="M24" s="200"/>
      <c r="N24" s="114"/>
      <c r="O24" s="202">
        <v>7</v>
      </c>
      <c r="P24" s="208">
        <v>370.37</v>
      </c>
      <c r="Q24" s="175"/>
      <c r="R24" s="209">
        <f>ROUND(H24*'index obv sept19 data'!H11,0)</f>
        <v>724997</v>
      </c>
      <c r="S24" s="175"/>
      <c r="T24" s="156">
        <f>((P24-25-9.31)*R24)*$P$11</f>
        <v>394457194.25658</v>
      </c>
      <c r="U24" s="156">
        <f>((P24-(P24-25-9.31))*R24)*$P$11</f>
        <v>40272053.60633</v>
      </c>
      <c r="V24" s="156">
        <f t="shared" si="3"/>
        <v>434729247.86290997</v>
      </c>
      <c r="W24" s="138"/>
      <c r="X24" s="115"/>
      <c r="AB24" s="298"/>
      <c r="AC24" s="298"/>
      <c r="AD24" s="298"/>
      <c r="AE24" s="318" t="s">
        <v>257</v>
      </c>
      <c r="AF24" s="318">
        <v>86</v>
      </c>
      <c r="AG24" s="88"/>
      <c r="AH24" s="284"/>
      <c r="AI24" s="284"/>
      <c r="AN24" s="101"/>
    </row>
    <row r="25" spans="2:40" ht="12" customHeight="1" x14ac:dyDescent="0.3">
      <c r="B25" s="112"/>
      <c r="C25" s="137">
        <v>8</v>
      </c>
      <c r="D25" s="138" t="s">
        <v>470</v>
      </c>
      <c r="E25" s="138"/>
      <c r="F25" s="208">
        <v>220.56</v>
      </c>
      <c r="G25" s="175"/>
      <c r="H25" s="209">
        <f>ROUND(VLOOKUP($D$9,mei_2020,13,FALSE),0)</f>
        <v>29909</v>
      </c>
      <c r="I25" s="175"/>
      <c r="J25" s="156">
        <f>(F25*H25*tab!$C19)*$F$11</f>
        <v>10211736.553920001</v>
      </c>
      <c r="K25" s="156">
        <f>(F25*H25*tab!D19)*$F$11</f>
        <v>0</v>
      </c>
      <c r="L25" s="156">
        <f t="shared" si="2"/>
        <v>10211736.553920001</v>
      </c>
      <c r="M25" s="200"/>
      <c r="N25" s="114"/>
      <c r="O25" s="202">
        <v>8</v>
      </c>
      <c r="P25" s="208">
        <v>220.56</v>
      </c>
      <c r="Q25" s="175"/>
      <c r="R25" s="209">
        <f>ROUND(H25*'index obv sept19 data'!H13,0)</f>
        <v>29909</v>
      </c>
      <c r="S25" s="175"/>
      <c r="T25" s="156">
        <f>(P25*R25*tab!$C19)*$P$11</f>
        <v>10680104.31576</v>
      </c>
      <c r="U25" s="156">
        <f>(P25*R25*tab!$D19)*$P$11</f>
        <v>0</v>
      </c>
      <c r="V25" s="156">
        <f t="shared" si="3"/>
        <v>10680104.31576</v>
      </c>
      <c r="W25" s="138"/>
      <c r="X25" s="115"/>
      <c r="AB25" s="298"/>
      <c r="AC25" s="298"/>
      <c r="AD25" s="298"/>
      <c r="AE25" s="318" t="s">
        <v>292</v>
      </c>
      <c r="AF25" s="318">
        <v>88</v>
      </c>
      <c r="AG25" s="88"/>
      <c r="AH25" s="284"/>
      <c r="AI25" s="284"/>
    </row>
    <row r="26" spans="2:40" ht="12" customHeight="1" x14ac:dyDescent="0.3">
      <c r="B26" s="112"/>
      <c r="C26" s="137">
        <v>9</v>
      </c>
      <c r="D26" s="138" t="s">
        <v>471</v>
      </c>
      <c r="E26" s="138"/>
      <c r="F26" s="208">
        <v>249.86</v>
      </c>
      <c r="G26" s="175"/>
      <c r="H26" s="209">
        <f>ROUND(VLOOKUP($D$9,mei_2020,12,FALSE),0)</f>
        <v>9341</v>
      </c>
      <c r="I26" s="175"/>
      <c r="J26" s="156">
        <f>(F26*H26*tab!$C18)*$F$11</f>
        <v>3612942.6184800006</v>
      </c>
      <c r="K26" s="156">
        <f>(F26*H26*tab!D18)*$F$11</f>
        <v>0</v>
      </c>
      <c r="L26" s="156">
        <f t="shared" si="2"/>
        <v>3612942.6184800006</v>
      </c>
      <c r="M26" s="200"/>
      <c r="N26" s="114"/>
      <c r="O26" s="202">
        <v>9</v>
      </c>
      <c r="P26" s="208">
        <v>249.86</v>
      </c>
      <c r="Q26" s="175"/>
      <c r="R26" s="209">
        <f>ROUND(H26*'index obv sept19 data'!H12,0)</f>
        <v>9298</v>
      </c>
      <c r="S26" s="175"/>
      <c r="T26" s="156">
        <f>(P26*R26*tab!$C18)*$P$11</f>
        <v>3761258.0153200002</v>
      </c>
      <c r="U26" s="156">
        <f>(P26*R26*tab!$D18)*$P$11</f>
        <v>0</v>
      </c>
      <c r="V26" s="156">
        <f t="shared" si="3"/>
        <v>3761258.0153200002</v>
      </c>
      <c r="W26" s="138"/>
      <c r="X26" s="115"/>
      <c r="AB26" s="298"/>
      <c r="AC26" s="298"/>
      <c r="AD26" s="298"/>
      <c r="AE26" s="318" t="s">
        <v>307</v>
      </c>
      <c r="AF26" s="318">
        <v>90</v>
      </c>
      <c r="AG26" s="88"/>
      <c r="AH26" s="284"/>
      <c r="AI26" s="284"/>
    </row>
    <row r="27" spans="2:40" ht="12" customHeight="1" x14ac:dyDescent="0.3">
      <c r="B27" s="112"/>
      <c r="C27" s="137">
        <v>10</v>
      </c>
      <c r="D27" s="138" t="s">
        <v>434</v>
      </c>
      <c r="E27" s="138"/>
      <c r="F27" s="208">
        <v>8.59</v>
      </c>
      <c r="G27" s="175"/>
      <c r="H27" s="209">
        <f>ROUND(VLOOKUP($D$9,mei_2020,14,FALSE),0)</f>
        <v>3363990</v>
      </c>
      <c r="I27" s="175"/>
      <c r="J27" s="156">
        <f>(F27*H27*tab!$C20)*$F$11</f>
        <v>28552468.476790436</v>
      </c>
      <c r="K27" s="156">
        <f>(F27*H27*tab!D20)*$F$11</f>
        <v>16179583.03000956</v>
      </c>
      <c r="L27" s="156">
        <f t="shared" si="2"/>
        <v>44732051.506799996</v>
      </c>
      <c r="M27" s="200"/>
      <c r="N27" s="114"/>
      <c r="O27" s="202">
        <v>10</v>
      </c>
      <c r="P27" s="208">
        <v>8.59</v>
      </c>
      <c r="Q27" s="175"/>
      <c r="R27" s="209">
        <f>ROUND(H27*'index obv sept19 data'!H14,0)</f>
        <v>3363990</v>
      </c>
      <c r="S27" s="175"/>
      <c r="T27" s="156">
        <f>(P27*R27*tab!$C20)*$P$11</f>
        <v>29862045.519330565</v>
      </c>
      <c r="U27" s="156">
        <f>(P27*R27*tab!$D20)*$P$11</f>
        <v>16921669.84856943</v>
      </c>
      <c r="V27" s="156">
        <f t="shared" si="3"/>
        <v>46783715.367899999</v>
      </c>
      <c r="W27" s="138"/>
      <c r="X27" s="115"/>
      <c r="AB27" s="298"/>
      <c r="AC27" s="298"/>
      <c r="AD27" s="298"/>
      <c r="AE27" s="318" t="s">
        <v>529</v>
      </c>
      <c r="AF27" s="318">
        <v>1900</v>
      </c>
      <c r="AG27" s="88"/>
      <c r="AH27" s="284"/>
      <c r="AI27" s="284"/>
    </row>
    <row r="28" spans="2:40" ht="12" customHeight="1" x14ac:dyDescent="0.3">
      <c r="B28" s="112"/>
      <c r="C28" s="137">
        <v>11</v>
      </c>
      <c r="D28" s="138" t="s">
        <v>435</v>
      </c>
      <c r="E28" s="138"/>
      <c r="F28" s="208">
        <v>8.56</v>
      </c>
      <c r="G28" s="175"/>
      <c r="H28" s="209">
        <f>ROUND(VLOOKUP($D$9,mei_2020,15,FALSE),0)</f>
        <v>195710</v>
      </c>
      <c r="I28" s="175"/>
      <c r="J28" s="156">
        <f>(F28*H28*tab!$C21)*$F$11</f>
        <v>1655322.36333984</v>
      </c>
      <c r="K28" s="156">
        <f>(F28*H28*tab!D21)*$F$11</f>
        <v>938007.36146016011</v>
      </c>
      <c r="L28" s="156">
        <f t="shared" si="2"/>
        <v>2593329.7248</v>
      </c>
      <c r="M28" s="200"/>
      <c r="N28" s="114"/>
      <c r="O28" s="202">
        <v>11</v>
      </c>
      <c r="P28" s="208">
        <v>8.56</v>
      </c>
      <c r="Q28" s="175"/>
      <c r="R28" s="209">
        <f>ROUND(H28*'index obv sept19 data'!H15,0)</f>
        <v>195710</v>
      </c>
      <c r="S28" s="175"/>
      <c r="T28" s="156">
        <f>(P28*R28*tab!$C21)*$P$11</f>
        <v>1731244.77147752</v>
      </c>
      <c r="U28" s="156">
        <f>(P28*R28*tab!$D21)*$P$11</f>
        <v>981029.66292248003</v>
      </c>
      <c r="V28" s="156">
        <f t="shared" si="3"/>
        <v>2712274.4344000001</v>
      </c>
      <c r="W28" s="138"/>
      <c r="X28" s="115"/>
      <c r="AB28" s="298"/>
      <c r="AC28" s="298"/>
      <c r="AD28" s="298"/>
      <c r="AE28" s="318" t="s">
        <v>321</v>
      </c>
      <c r="AF28" s="318">
        <v>93</v>
      </c>
      <c r="AG28" s="88"/>
      <c r="AH28" s="284"/>
      <c r="AI28" s="284"/>
    </row>
    <row r="29" spans="2:40" ht="12" customHeight="1" x14ac:dyDescent="0.3">
      <c r="B29" s="112"/>
      <c r="C29" s="137">
        <v>12</v>
      </c>
      <c r="D29" s="138" t="s">
        <v>472</v>
      </c>
      <c r="E29" s="138"/>
      <c r="F29" s="208">
        <v>2.86</v>
      </c>
      <c r="G29" s="175"/>
      <c r="H29" s="209">
        <f>ROUND(VLOOKUP($D$9,mei_2020,16,FALSE),0)</f>
        <v>16444818</v>
      </c>
      <c r="I29" s="175"/>
      <c r="J29" s="156">
        <f>(F29*H29*tab!$C22)*$F$11</f>
        <v>45387144.344763927</v>
      </c>
      <c r="K29" s="156">
        <f>(F29*H29*tab!D22)*$F$11</f>
        <v>27418669.490276068</v>
      </c>
      <c r="L29" s="156">
        <f t="shared" si="2"/>
        <v>72805813.835040003</v>
      </c>
      <c r="M29" s="200"/>
      <c r="N29" s="114"/>
      <c r="O29" s="202">
        <v>12</v>
      </c>
      <c r="P29" s="208">
        <v>2.86</v>
      </c>
      <c r="Q29" s="175"/>
      <c r="R29" s="209">
        <f>ROUND(H29*'index obv sept19 data'!H16,0)</f>
        <v>16987497</v>
      </c>
      <c r="S29" s="175"/>
      <c r="T29" s="156">
        <f>(P29*R29*tab!$C22)*$P$11</f>
        <v>49035326.667888127</v>
      </c>
      <c r="U29" s="156">
        <f>(P29*R29*tab!$D22)*$P$11</f>
        <v>29622560.191091865</v>
      </c>
      <c r="V29" s="156">
        <f t="shared" si="3"/>
        <v>78657886.85898</v>
      </c>
      <c r="W29" s="138"/>
      <c r="X29" s="115"/>
      <c r="AB29" s="298"/>
      <c r="AC29" s="298"/>
      <c r="AD29" s="298"/>
      <c r="AE29" s="318" t="s">
        <v>330</v>
      </c>
      <c r="AF29" s="318">
        <v>737</v>
      </c>
      <c r="AG29" s="88"/>
      <c r="AH29" s="284"/>
      <c r="AI29" s="284"/>
    </row>
    <row r="30" spans="2:40" ht="12" customHeight="1" x14ac:dyDescent="0.3">
      <c r="B30" s="112"/>
      <c r="C30" s="137">
        <v>13</v>
      </c>
      <c r="D30" s="138" t="s">
        <v>406</v>
      </c>
      <c r="E30" s="138"/>
      <c r="F30" s="208">
        <v>4422.1899999999996</v>
      </c>
      <c r="G30" s="175"/>
      <c r="H30" s="209">
        <f>ROUND(VLOOKUP($D$9,mei_2020,17,FALSE),0)</f>
        <v>3345</v>
      </c>
      <c r="I30" s="175"/>
      <c r="J30" s="156">
        <f>(F30*H30*tab!$C23)*$F$11</f>
        <v>9541748.7585883792</v>
      </c>
      <c r="K30" s="156">
        <f>(F30*H30*tab!D23)*$F$11</f>
        <v>13356616.392811617</v>
      </c>
      <c r="L30" s="156">
        <f t="shared" si="2"/>
        <v>22898365.151399996</v>
      </c>
      <c r="M30" s="200"/>
      <c r="N30" s="114"/>
      <c r="O30" s="202">
        <v>13</v>
      </c>
      <c r="P30" s="208">
        <v>4422.1899999999996</v>
      </c>
      <c r="Q30" s="175"/>
      <c r="R30" s="209">
        <f>ROUND(H30*1,0)</f>
        <v>3345</v>
      </c>
      <c r="S30" s="175"/>
      <c r="T30" s="156">
        <f>(P30*R30*tab!$C23)*$P$11</f>
        <v>9979387.1060430147</v>
      </c>
      <c r="U30" s="156">
        <f>(P30*R30*tab!$D23)*$P$11</f>
        <v>13969226.059406983</v>
      </c>
      <c r="V30" s="156">
        <f t="shared" si="3"/>
        <v>23948613.165449999</v>
      </c>
      <c r="W30" s="138"/>
      <c r="X30" s="115"/>
      <c r="AB30" s="298"/>
      <c r="AC30" s="298"/>
      <c r="AD30" s="298"/>
      <c r="AE30" s="318" t="s">
        <v>352</v>
      </c>
      <c r="AF30" s="318">
        <v>96</v>
      </c>
      <c r="AG30" s="88"/>
      <c r="AH30" s="284"/>
      <c r="AI30" s="284"/>
    </row>
    <row r="31" spans="2:40" ht="12" customHeight="1" x14ac:dyDescent="0.3">
      <c r="B31" s="112"/>
      <c r="C31" s="137"/>
      <c r="D31" s="138"/>
      <c r="E31" s="138"/>
      <c r="F31" s="175"/>
      <c r="G31" s="176"/>
      <c r="H31" s="179"/>
      <c r="I31" s="176"/>
      <c r="J31" s="177"/>
      <c r="K31" s="177"/>
      <c r="L31" s="177"/>
      <c r="M31" s="200"/>
      <c r="N31" s="114"/>
      <c r="O31" s="202"/>
      <c r="P31" s="175"/>
      <c r="Q31" s="176"/>
      <c r="R31" s="180"/>
      <c r="S31" s="176"/>
      <c r="T31" s="177"/>
      <c r="U31" s="177"/>
      <c r="V31" s="177"/>
      <c r="W31" s="138"/>
      <c r="X31" s="115"/>
      <c r="AB31" s="298"/>
      <c r="AC31" s="298"/>
      <c r="AD31" s="298"/>
      <c r="AE31" s="318" t="s">
        <v>733</v>
      </c>
      <c r="AF31" s="318">
        <v>1949</v>
      </c>
      <c r="AG31" s="88"/>
      <c r="AH31" s="284"/>
      <c r="AI31" s="284"/>
    </row>
    <row r="32" spans="2:40" s="96" customFormat="1" ht="12" customHeight="1" x14ac:dyDescent="0.3">
      <c r="B32" s="121"/>
      <c r="C32" s="139"/>
      <c r="D32" s="133" t="s">
        <v>473</v>
      </c>
      <c r="E32" s="133"/>
      <c r="F32" s="139"/>
      <c r="G32" s="139"/>
      <c r="H32" s="139"/>
      <c r="I32" s="139"/>
      <c r="J32" s="165">
        <f>SUM(J14:J21)+SUM(J24:J30)</f>
        <v>1306974453.4769669</v>
      </c>
      <c r="K32" s="165">
        <f>SUM(K14:K21)+SUM(K24:K30)</f>
        <v>682410530.99571323</v>
      </c>
      <c r="L32" s="165">
        <f>SUM(L14:L21)+SUM(L24:L30)</f>
        <v>1989384984.4726799</v>
      </c>
      <c r="M32" s="201"/>
      <c r="N32" s="172"/>
      <c r="O32" s="203"/>
      <c r="P32" s="174"/>
      <c r="Q32" s="139"/>
      <c r="R32" s="174"/>
      <c r="S32" s="139"/>
      <c r="T32" s="165">
        <f>SUM(T14:T21)+SUM(T24:T30)</f>
        <v>1367187802.8340065</v>
      </c>
      <c r="U32" s="165">
        <f>SUM(U14:U21)+SUM(U24:U30)</f>
        <v>713752713.23299336</v>
      </c>
      <c r="V32" s="165">
        <f>SUM(V14:V21)+SUM(V24:V30)</f>
        <v>2080940516.0670004</v>
      </c>
      <c r="W32" s="133"/>
      <c r="X32" s="124"/>
      <c r="AB32" s="298"/>
      <c r="AC32" s="298"/>
      <c r="AD32" s="298"/>
      <c r="AE32" s="318" t="s">
        <v>372</v>
      </c>
      <c r="AF32" s="318">
        <v>98</v>
      </c>
      <c r="AH32" s="284"/>
      <c r="AI32" s="284"/>
      <c r="AJ32" s="88"/>
      <c r="AK32" s="88"/>
    </row>
    <row r="33" spans="2:35" ht="12" customHeight="1" x14ac:dyDescent="0.3">
      <c r="B33" s="112"/>
      <c r="C33" s="137"/>
      <c r="D33" s="158"/>
      <c r="E33" s="158"/>
      <c r="F33" s="159"/>
      <c r="G33" s="159"/>
      <c r="H33" s="159"/>
      <c r="I33" s="159"/>
      <c r="J33" s="204"/>
      <c r="K33" s="204"/>
      <c r="L33" s="204"/>
      <c r="M33" s="200"/>
      <c r="N33" s="114"/>
      <c r="O33" s="202"/>
      <c r="P33" s="137"/>
      <c r="Q33" s="137"/>
      <c r="R33" s="137"/>
      <c r="S33" s="137"/>
      <c r="T33" s="137"/>
      <c r="U33" s="137"/>
      <c r="V33" s="137"/>
      <c r="W33" s="138"/>
      <c r="X33" s="115"/>
      <c r="AB33" s="298"/>
      <c r="AC33" s="298"/>
      <c r="AD33" s="298"/>
      <c r="AE33" s="318" t="s">
        <v>0</v>
      </c>
      <c r="AF33" s="318">
        <v>1680</v>
      </c>
      <c r="AG33" s="88"/>
      <c r="AH33" s="284"/>
      <c r="AI33" s="284"/>
    </row>
    <row r="34" spans="2:35" ht="12" customHeight="1" x14ac:dyDescent="0.3">
      <c r="B34" s="112"/>
      <c r="C34" s="137"/>
      <c r="D34" s="152"/>
      <c r="E34" s="152"/>
      <c r="F34" s="151"/>
      <c r="G34" s="151"/>
      <c r="H34" s="151"/>
      <c r="I34" s="151"/>
      <c r="J34" s="151"/>
      <c r="K34" s="153"/>
      <c r="L34" s="153"/>
      <c r="M34" s="200"/>
      <c r="N34" s="114"/>
      <c r="O34" s="202"/>
      <c r="P34" s="138"/>
      <c r="Q34" s="137"/>
      <c r="R34" s="138"/>
      <c r="S34" s="137"/>
      <c r="T34" s="141"/>
      <c r="U34" s="141"/>
      <c r="V34" s="137"/>
      <c r="W34" s="138"/>
      <c r="X34" s="115"/>
      <c r="AB34" s="298"/>
      <c r="AC34" s="298"/>
      <c r="AD34" s="298"/>
      <c r="AE34" s="318" t="s">
        <v>19</v>
      </c>
      <c r="AF34" s="318">
        <v>106</v>
      </c>
      <c r="AG34" s="88"/>
      <c r="AH34" s="284"/>
      <c r="AI34" s="284"/>
    </row>
    <row r="35" spans="2:35" ht="12" customHeight="1" x14ac:dyDescent="0.3">
      <c r="B35" s="112"/>
      <c r="C35" s="137"/>
      <c r="D35" s="146" t="s">
        <v>510</v>
      </c>
      <c r="E35" s="215"/>
      <c r="F35" s="215"/>
      <c r="G35" s="216"/>
      <c r="H35" s="216" t="s">
        <v>474</v>
      </c>
      <c r="I35" s="216"/>
      <c r="J35" s="216" t="s">
        <v>475</v>
      </c>
      <c r="K35" s="216" t="s">
        <v>514</v>
      </c>
      <c r="L35" s="217" t="s">
        <v>515</v>
      </c>
      <c r="M35" s="218"/>
      <c r="N35" s="114"/>
      <c r="O35" s="219"/>
      <c r="P35" s="215"/>
      <c r="Q35" s="216"/>
      <c r="R35" s="216" t="s">
        <v>474</v>
      </c>
      <c r="S35" s="216"/>
      <c r="T35" s="216" t="s">
        <v>475</v>
      </c>
      <c r="U35" s="216" t="s">
        <v>514</v>
      </c>
      <c r="V35" s="217" t="s">
        <v>515</v>
      </c>
      <c r="W35" s="138"/>
      <c r="X35" s="115"/>
      <c r="AB35" s="298"/>
      <c r="AC35" s="298"/>
      <c r="AD35" s="298"/>
      <c r="AE35" s="318" t="s">
        <v>47</v>
      </c>
      <c r="AF35" s="318">
        <v>1681</v>
      </c>
      <c r="AG35" s="88"/>
      <c r="AH35" s="284"/>
      <c r="AI35" s="284"/>
    </row>
    <row r="36" spans="2:35" ht="12" customHeight="1" x14ac:dyDescent="0.3">
      <c r="B36" s="112"/>
      <c r="C36" s="137"/>
      <c r="D36" s="133"/>
      <c r="E36" s="133"/>
      <c r="F36" s="138"/>
      <c r="G36" s="139"/>
      <c r="H36" s="139"/>
      <c r="I36" s="139"/>
      <c r="J36" s="137"/>
      <c r="K36" s="137"/>
      <c r="L36" s="137"/>
      <c r="M36" s="201"/>
      <c r="N36" s="172"/>
      <c r="O36" s="203"/>
      <c r="P36" s="138"/>
      <c r="Q36" s="139"/>
      <c r="R36" s="139"/>
      <c r="S36" s="139"/>
      <c r="T36" s="137"/>
      <c r="U36" s="137"/>
      <c r="V36" s="137"/>
      <c r="W36" s="138"/>
      <c r="X36" s="115"/>
      <c r="AB36" s="298"/>
      <c r="AC36" s="298"/>
      <c r="AD36" s="298"/>
      <c r="AE36" s="318" t="s">
        <v>64</v>
      </c>
      <c r="AF36" s="318">
        <v>109</v>
      </c>
      <c r="AG36" s="88"/>
      <c r="AH36" s="284"/>
      <c r="AI36" s="284"/>
    </row>
    <row r="37" spans="2:35" ht="12" customHeight="1" x14ac:dyDescent="0.3">
      <c r="B37" s="112"/>
      <c r="C37" s="137"/>
      <c r="D37" s="138" t="s">
        <v>512</v>
      </c>
      <c r="E37" s="138"/>
      <c r="F37" s="138"/>
      <c r="G37" s="137"/>
      <c r="H37" s="198">
        <v>0</v>
      </c>
      <c r="I37" s="137"/>
      <c r="J37" s="212">
        <v>1.98</v>
      </c>
      <c r="K37" s="213">
        <v>1</v>
      </c>
      <c r="L37" s="214">
        <f>+H37*J37*K37</f>
        <v>0</v>
      </c>
      <c r="M37" s="200"/>
      <c r="N37" s="114"/>
      <c r="O37" s="202"/>
      <c r="P37" s="183" t="s">
        <v>516</v>
      </c>
      <c r="Q37" s="137"/>
      <c r="R37" s="199">
        <f>H37</f>
        <v>0</v>
      </c>
      <c r="S37" s="137"/>
      <c r="T37" s="212">
        <v>1.98</v>
      </c>
      <c r="U37" s="213">
        <v>1</v>
      </c>
      <c r="V37" s="214">
        <f>+R37*T37*U37</f>
        <v>0</v>
      </c>
      <c r="W37" s="138"/>
      <c r="X37" s="115"/>
      <c r="AB37" s="298"/>
      <c r="AC37" s="298"/>
      <c r="AD37" s="298"/>
      <c r="AE37" s="318" t="s">
        <v>73</v>
      </c>
      <c r="AF37" s="318">
        <v>1690</v>
      </c>
      <c r="AG37" s="88"/>
      <c r="AH37" s="284"/>
      <c r="AI37" s="284"/>
    </row>
    <row r="38" spans="2:35" ht="12" customHeight="1" x14ac:dyDescent="0.3">
      <c r="B38" s="112"/>
      <c r="C38" s="137"/>
      <c r="D38" s="138" t="s">
        <v>511</v>
      </c>
      <c r="E38" s="138"/>
      <c r="F38" s="138"/>
      <c r="G38" s="137"/>
      <c r="H38" s="198">
        <v>0</v>
      </c>
      <c r="I38" s="137"/>
      <c r="J38" s="212">
        <v>1.98</v>
      </c>
      <c r="K38" s="213">
        <v>1</v>
      </c>
      <c r="L38" s="214">
        <f>+H38*J38*K38</f>
        <v>0</v>
      </c>
      <c r="M38" s="200"/>
      <c r="N38" s="114"/>
      <c r="O38" s="202"/>
      <c r="P38" s="183" t="s">
        <v>517</v>
      </c>
      <c r="Q38" s="137"/>
      <c r="R38" s="199">
        <f>H38</f>
        <v>0</v>
      </c>
      <c r="S38" s="137"/>
      <c r="T38" s="212">
        <v>1.98</v>
      </c>
      <c r="U38" s="213">
        <v>1</v>
      </c>
      <c r="V38" s="214">
        <f>+R38*T38*U38</f>
        <v>0</v>
      </c>
      <c r="W38" s="138"/>
      <c r="X38" s="115"/>
      <c r="AB38" s="298"/>
      <c r="AC38" s="298"/>
      <c r="AD38" s="298"/>
      <c r="AE38" s="318" t="s">
        <v>100</v>
      </c>
      <c r="AF38" s="318">
        <v>114</v>
      </c>
      <c r="AG38" s="88"/>
      <c r="AH38" s="284"/>
      <c r="AI38" s="284"/>
    </row>
    <row r="39" spans="2:35" ht="12" customHeight="1" x14ac:dyDescent="0.3">
      <c r="B39" s="112"/>
      <c r="C39" s="137"/>
      <c r="D39" s="138"/>
      <c r="E39" s="138"/>
      <c r="F39" s="138"/>
      <c r="G39" s="137"/>
      <c r="H39" s="137"/>
      <c r="I39" s="137"/>
      <c r="J39" s="137"/>
      <c r="K39" s="181"/>
      <c r="L39" s="182"/>
      <c r="M39" s="200"/>
      <c r="N39" s="114"/>
      <c r="O39" s="202"/>
      <c r="P39" s="183"/>
      <c r="Q39" s="137"/>
      <c r="R39" s="137"/>
      <c r="S39" s="137"/>
      <c r="T39" s="137"/>
      <c r="U39" s="181"/>
      <c r="V39" s="182"/>
      <c r="W39" s="138"/>
      <c r="X39" s="115"/>
      <c r="AB39" s="298"/>
      <c r="AC39" s="298"/>
      <c r="AD39" s="298"/>
      <c r="AE39" s="318" t="s">
        <v>160</v>
      </c>
      <c r="AF39" s="318">
        <v>118</v>
      </c>
      <c r="AG39" s="88"/>
      <c r="AH39" s="284"/>
      <c r="AI39" s="284"/>
    </row>
    <row r="40" spans="2:35" ht="12" customHeight="1" x14ac:dyDescent="0.3">
      <c r="B40" s="112"/>
      <c r="C40" s="137"/>
      <c r="D40" s="138" t="s">
        <v>476</v>
      </c>
      <c r="E40" s="138"/>
      <c r="F40" s="138"/>
      <c r="G40" s="137"/>
      <c r="H40" s="198">
        <v>0</v>
      </c>
      <c r="I40" s="137"/>
      <c r="J40" s="212">
        <v>3.46</v>
      </c>
      <c r="K40" s="213">
        <v>1</v>
      </c>
      <c r="L40" s="214">
        <f>+H40*J40*K40</f>
        <v>0</v>
      </c>
      <c r="M40" s="200"/>
      <c r="N40" s="114"/>
      <c r="O40" s="202"/>
      <c r="P40" s="183" t="s">
        <v>518</v>
      </c>
      <c r="Q40" s="137"/>
      <c r="R40" s="199">
        <f>H40</f>
        <v>0</v>
      </c>
      <c r="S40" s="137"/>
      <c r="T40" s="212">
        <v>3.46</v>
      </c>
      <c r="U40" s="213">
        <v>1</v>
      </c>
      <c r="V40" s="214">
        <f>+R40*T40*U40</f>
        <v>0</v>
      </c>
      <c r="W40" s="138"/>
      <c r="X40" s="115"/>
      <c r="AB40" s="298"/>
      <c r="AC40" s="298"/>
      <c r="AD40" s="298"/>
      <c r="AE40" s="318" t="s">
        <v>213</v>
      </c>
      <c r="AF40" s="318">
        <v>119</v>
      </c>
      <c r="AG40" s="88"/>
      <c r="AH40" s="284"/>
      <c r="AI40" s="284"/>
    </row>
    <row r="41" spans="2:35" ht="12" customHeight="1" x14ac:dyDescent="0.3">
      <c r="B41" s="112"/>
      <c r="C41" s="137"/>
      <c r="D41" s="138" t="s">
        <v>477</v>
      </c>
      <c r="E41" s="138"/>
      <c r="F41" s="138"/>
      <c r="G41" s="137"/>
      <c r="H41" s="198">
        <v>0</v>
      </c>
      <c r="I41" s="137"/>
      <c r="J41" s="212">
        <v>3.46</v>
      </c>
      <c r="K41" s="213">
        <v>4.3</v>
      </c>
      <c r="L41" s="214">
        <f>+H41*J41*K41</f>
        <v>0</v>
      </c>
      <c r="M41" s="200"/>
      <c r="N41" s="114"/>
      <c r="O41" s="202"/>
      <c r="P41" s="183" t="s">
        <v>519</v>
      </c>
      <c r="Q41" s="137"/>
      <c r="R41" s="199">
        <f>H41</f>
        <v>0</v>
      </c>
      <c r="S41" s="137"/>
      <c r="T41" s="212">
        <v>3.46</v>
      </c>
      <c r="U41" s="213">
        <v>4.3</v>
      </c>
      <c r="V41" s="214">
        <f>+R41*T41*U41</f>
        <v>0</v>
      </c>
      <c r="W41" s="138"/>
      <c r="X41" s="115"/>
      <c r="AB41" s="298"/>
      <c r="AC41" s="298"/>
      <c r="AD41" s="298"/>
      <c r="AE41" s="318" t="s">
        <v>216</v>
      </c>
      <c r="AF41" s="318">
        <v>1731</v>
      </c>
      <c r="AG41" s="88"/>
      <c r="AH41" s="284"/>
      <c r="AI41" s="284"/>
    </row>
    <row r="42" spans="2:35" ht="12" customHeight="1" x14ac:dyDescent="0.3">
      <c r="B42" s="112"/>
      <c r="C42" s="137"/>
      <c r="D42" s="138" t="s">
        <v>478</v>
      </c>
      <c r="E42" s="138"/>
      <c r="F42" s="138"/>
      <c r="G42" s="137"/>
      <c r="H42" s="198">
        <v>0</v>
      </c>
      <c r="I42" s="137"/>
      <c r="J42" s="212">
        <v>3.46</v>
      </c>
      <c r="K42" s="213">
        <v>2.86</v>
      </c>
      <c r="L42" s="214">
        <f>+H42*J42*K42</f>
        <v>0</v>
      </c>
      <c r="M42" s="200"/>
      <c r="N42" s="114"/>
      <c r="O42" s="202"/>
      <c r="P42" s="183" t="s">
        <v>520</v>
      </c>
      <c r="Q42" s="137"/>
      <c r="R42" s="199">
        <f>H42</f>
        <v>0</v>
      </c>
      <c r="S42" s="137"/>
      <c r="T42" s="212">
        <v>3.46</v>
      </c>
      <c r="U42" s="213">
        <v>2.86</v>
      </c>
      <c r="V42" s="214">
        <f>+R42*T42*U42</f>
        <v>0</v>
      </c>
      <c r="W42" s="138"/>
      <c r="X42" s="115"/>
      <c r="AB42" s="298"/>
      <c r="AC42" s="298"/>
      <c r="AD42" s="298"/>
      <c r="AE42" s="318" t="s">
        <v>236</v>
      </c>
      <c r="AF42" s="318">
        <v>1699</v>
      </c>
      <c r="AG42" s="88"/>
      <c r="AH42" s="284"/>
      <c r="AI42" s="284"/>
    </row>
    <row r="43" spans="2:35" ht="12" customHeight="1" x14ac:dyDescent="0.3">
      <c r="B43" s="112"/>
      <c r="C43" s="137"/>
      <c r="D43" s="138" t="s">
        <v>479</v>
      </c>
      <c r="E43" s="138"/>
      <c r="F43" s="138"/>
      <c r="G43" s="137"/>
      <c r="H43" s="198">
        <v>0</v>
      </c>
      <c r="I43" s="137"/>
      <c r="J43" s="212">
        <v>3.46</v>
      </c>
      <c r="K43" s="213">
        <v>1.43</v>
      </c>
      <c r="L43" s="214">
        <f>+H43*J43*K43</f>
        <v>0</v>
      </c>
      <c r="M43" s="200"/>
      <c r="N43" s="114"/>
      <c r="O43" s="202"/>
      <c r="P43" s="183" t="s">
        <v>521</v>
      </c>
      <c r="Q43" s="137"/>
      <c r="R43" s="199">
        <f>H43</f>
        <v>0</v>
      </c>
      <c r="S43" s="137"/>
      <c r="T43" s="212">
        <v>3.46</v>
      </c>
      <c r="U43" s="213">
        <v>1.43</v>
      </c>
      <c r="V43" s="214">
        <f>+R43*T43*U43</f>
        <v>0</v>
      </c>
      <c r="W43" s="138"/>
      <c r="X43" s="115"/>
      <c r="AB43" s="298"/>
      <c r="AC43" s="298"/>
      <c r="AD43" s="298"/>
      <c r="AE43" s="318" t="s">
        <v>329</v>
      </c>
      <c r="AF43" s="318">
        <v>1730</v>
      </c>
      <c r="AG43" s="88"/>
      <c r="AH43" s="284"/>
      <c r="AI43" s="284"/>
    </row>
    <row r="44" spans="2:35" ht="12" customHeight="1" x14ac:dyDescent="0.3">
      <c r="B44" s="112"/>
      <c r="C44" s="137"/>
      <c r="D44" s="138"/>
      <c r="E44" s="138"/>
      <c r="F44" s="184"/>
      <c r="G44" s="137"/>
      <c r="H44" s="222">
        <f>SUM(H37:H43)</f>
        <v>0</v>
      </c>
      <c r="I44" s="223"/>
      <c r="J44" s="224"/>
      <c r="K44" s="225"/>
      <c r="L44" s="220" t="str">
        <f>IF(H44=0,"",IF(OR((SUM(H37:H43))&lt;0.95*H21,(SUM(H37:H43))&gt;1.05*H21),B133,""))</f>
        <v/>
      </c>
      <c r="M44" s="200"/>
      <c r="N44" s="114"/>
      <c r="O44" s="202"/>
      <c r="P44" s="185"/>
      <c r="Q44" s="137"/>
      <c r="R44" s="226">
        <f>SUM(R37:R43)</f>
        <v>0</v>
      </c>
      <c r="S44" s="222"/>
      <c r="T44" s="222"/>
      <c r="U44" s="225"/>
      <c r="V44" s="221" t="str">
        <f>IF(R44=0,"",IF(OR((SUM(R37:R43))&lt;0.95*R21,(SUM(R37:R43))&gt;1.05*R21),B134,""))</f>
        <v/>
      </c>
      <c r="W44" s="138"/>
      <c r="X44" s="115"/>
      <c r="AB44" s="298"/>
      <c r="AC44" s="298"/>
      <c r="AD44" s="298"/>
      <c r="AE44" s="318" t="s">
        <v>369</v>
      </c>
      <c r="AF44" s="318">
        <v>1701</v>
      </c>
      <c r="AG44" s="88"/>
      <c r="AH44" s="284"/>
      <c r="AI44" s="284"/>
    </row>
    <row r="45" spans="2:35" ht="12" customHeight="1" thickBot="1" x14ac:dyDescent="0.35">
      <c r="B45" s="112"/>
      <c r="C45" s="137"/>
      <c r="D45" s="161"/>
      <c r="E45" s="161"/>
      <c r="F45" s="162"/>
      <c r="G45" s="162"/>
      <c r="H45" s="162"/>
      <c r="I45" s="162"/>
      <c r="J45" s="206"/>
      <c r="K45" s="206"/>
      <c r="L45" s="206"/>
      <c r="M45" s="200"/>
      <c r="N45" s="114"/>
      <c r="O45" s="202"/>
      <c r="P45" s="162"/>
      <c r="Q45" s="162"/>
      <c r="R45" s="162"/>
      <c r="S45" s="162"/>
      <c r="T45" s="162"/>
      <c r="U45" s="162"/>
      <c r="V45" s="162"/>
      <c r="W45" s="138"/>
      <c r="X45" s="115"/>
      <c r="AB45" s="298"/>
      <c r="AC45" s="298"/>
      <c r="AD45" s="298"/>
      <c r="AE45" s="318" t="s">
        <v>8</v>
      </c>
      <c r="AF45" s="318">
        <v>141</v>
      </c>
      <c r="AG45" s="88"/>
      <c r="AH45" s="284"/>
      <c r="AI45" s="284"/>
    </row>
    <row r="46" spans="2:35" ht="12" customHeight="1" thickTop="1" x14ac:dyDescent="0.3">
      <c r="B46" s="112"/>
      <c r="C46" s="137"/>
      <c r="D46" s="152"/>
      <c r="E46" s="152"/>
      <c r="F46" s="151"/>
      <c r="G46" s="151"/>
      <c r="H46" s="151"/>
      <c r="I46" s="151"/>
      <c r="J46" s="205"/>
      <c r="K46" s="205"/>
      <c r="L46" s="205"/>
      <c r="M46" s="200"/>
      <c r="N46" s="114"/>
      <c r="O46" s="202"/>
      <c r="P46" s="151"/>
      <c r="Q46" s="151"/>
      <c r="R46" s="151"/>
      <c r="S46" s="151"/>
      <c r="T46" s="151"/>
      <c r="U46" s="151"/>
      <c r="V46" s="151"/>
      <c r="W46" s="138"/>
      <c r="X46" s="115"/>
      <c r="AB46" s="298"/>
      <c r="AC46" s="298"/>
      <c r="AD46" s="298"/>
      <c r="AE46" s="318" t="s">
        <v>48</v>
      </c>
      <c r="AF46" s="318">
        <v>147</v>
      </c>
      <c r="AG46" s="88"/>
      <c r="AH46" s="284"/>
      <c r="AI46" s="284"/>
    </row>
    <row r="47" spans="2:35" ht="12" customHeight="1" x14ac:dyDescent="0.3">
      <c r="B47" s="112"/>
      <c r="C47" s="137"/>
      <c r="D47" s="133" t="s">
        <v>480</v>
      </c>
      <c r="E47" s="138"/>
      <c r="F47" s="137"/>
      <c r="G47" s="137"/>
      <c r="H47" s="137"/>
      <c r="I47" s="137"/>
      <c r="J47" s="186"/>
      <c r="K47" s="186"/>
      <c r="L47" s="186"/>
      <c r="M47" s="200"/>
      <c r="N47" s="114"/>
      <c r="O47" s="202"/>
      <c r="P47" s="137"/>
      <c r="Q47" s="137"/>
      <c r="R47" s="137"/>
      <c r="S47" s="137"/>
      <c r="T47" s="137"/>
      <c r="U47" s="137"/>
      <c r="V47" s="137"/>
      <c r="W47" s="138"/>
      <c r="X47" s="115"/>
      <c r="AB47" s="298"/>
      <c r="AC47" s="298"/>
      <c r="AD47" s="298"/>
      <c r="AE47" s="318" t="s">
        <v>69</v>
      </c>
      <c r="AF47" s="318">
        <v>148</v>
      </c>
      <c r="AG47" s="88"/>
      <c r="AH47" s="284"/>
      <c r="AI47" s="284"/>
    </row>
    <row r="48" spans="2:35" ht="12" customHeight="1" x14ac:dyDescent="0.3">
      <c r="B48" s="112"/>
      <c r="C48" s="137"/>
      <c r="D48" s="138" t="s">
        <v>468</v>
      </c>
      <c r="E48" s="138"/>
      <c r="F48" s="137"/>
      <c r="G48" s="137"/>
      <c r="H48" s="186"/>
      <c r="I48" s="137"/>
      <c r="J48" s="156">
        <f>+J22</f>
        <v>0</v>
      </c>
      <c r="K48" s="156">
        <f>+K22</f>
        <v>0</v>
      </c>
      <c r="L48" s="156">
        <f>SUM(J48:K48)</f>
        <v>0</v>
      </c>
      <c r="M48" s="200"/>
      <c r="N48" s="114"/>
      <c r="O48" s="202"/>
      <c r="P48" s="138"/>
      <c r="Q48" s="137"/>
      <c r="R48" s="138"/>
      <c r="S48" s="137"/>
      <c r="T48" s="156">
        <f>+T22</f>
        <v>0</v>
      </c>
      <c r="U48" s="156">
        <f>+U22</f>
        <v>0</v>
      </c>
      <c r="V48" s="156">
        <f>SUM(T48:U48)</f>
        <v>0</v>
      </c>
      <c r="W48" s="138"/>
      <c r="X48" s="115"/>
      <c r="AB48" s="298"/>
      <c r="AC48" s="298"/>
      <c r="AD48" s="298"/>
      <c r="AE48" s="318" t="s">
        <v>78</v>
      </c>
      <c r="AF48" s="318">
        <v>150</v>
      </c>
      <c r="AG48" s="88"/>
      <c r="AH48" s="284"/>
      <c r="AI48" s="284"/>
    </row>
    <row r="49" spans="2:37" ht="12" customHeight="1" x14ac:dyDescent="0.3">
      <c r="B49" s="112"/>
      <c r="C49" s="137"/>
      <c r="D49" s="138" t="s">
        <v>469</v>
      </c>
      <c r="E49" s="138"/>
      <c r="F49" s="137"/>
      <c r="G49" s="137"/>
      <c r="H49" s="186"/>
      <c r="I49" s="137"/>
      <c r="J49" s="156">
        <f>+J23</f>
        <v>0</v>
      </c>
      <c r="K49" s="156">
        <f>+K23</f>
        <v>0</v>
      </c>
      <c r="L49" s="156">
        <f>SUM(J49:K49)</f>
        <v>0</v>
      </c>
      <c r="M49" s="200"/>
      <c r="N49" s="114"/>
      <c r="O49" s="202"/>
      <c r="P49" s="138"/>
      <c r="Q49" s="137"/>
      <c r="R49" s="138"/>
      <c r="S49" s="137"/>
      <c r="T49" s="156">
        <f>+T23</f>
        <v>0</v>
      </c>
      <c r="U49" s="156">
        <f>+U23</f>
        <v>0</v>
      </c>
      <c r="V49" s="156">
        <f>SUM(T49:U49)</f>
        <v>0</v>
      </c>
      <c r="W49" s="138"/>
      <c r="X49" s="115"/>
      <c r="AB49" s="298"/>
      <c r="AC49" s="298"/>
      <c r="AD49" s="298"/>
      <c r="AE49" s="318" t="s">
        <v>80</v>
      </c>
      <c r="AF49" s="318">
        <v>1774</v>
      </c>
      <c r="AG49" s="88"/>
      <c r="AH49" s="284"/>
      <c r="AI49" s="284"/>
    </row>
    <row r="50" spans="2:37" s="96" customFormat="1" ht="12" customHeight="1" x14ac:dyDescent="0.3">
      <c r="B50" s="121"/>
      <c r="C50" s="139"/>
      <c r="D50" s="133"/>
      <c r="E50" s="133"/>
      <c r="F50" s="139"/>
      <c r="G50" s="139"/>
      <c r="H50" s="187"/>
      <c r="I50" s="139"/>
      <c r="J50" s="165">
        <f>IF(SUM(J48:J49)=0,J21,SUM(J48:J49))</f>
        <v>128926289.40519714</v>
      </c>
      <c r="K50" s="165">
        <f>IF(SUM(K48:K49)=0,K21,SUM(K48:K49))</f>
        <v>2043122.830882841</v>
      </c>
      <c r="L50" s="165">
        <f>SUM(J50:K50)</f>
        <v>130969412.23607999</v>
      </c>
      <c r="M50" s="201"/>
      <c r="N50" s="172"/>
      <c r="O50" s="203"/>
      <c r="P50" s="133"/>
      <c r="Q50" s="139"/>
      <c r="R50" s="133"/>
      <c r="S50" s="139"/>
      <c r="T50" s="165">
        <f>IF(SUM(T48:T49)=0,T21,SUM(T48:T49))</f>
        <v>133288913.00076714</v>
      </c>
      <c r="U50" s="165">
        <f>IF(SUM(U48:U49)=0,U21,SUM(U48:U49))</f>
        <v>2112258.2718528649</v>
      </c>
      <c r="V50" s="165">
        <f>SUM(T50:U50)</f>
        <v>135401171.27261999</v>
      </c>
      <c r="W50" s="133"/>
      <c r="X50" s="116"/>
      <c r="AB50" s="298"/>
      <c r="AC50" s="298"/>
      <c r="AD50" s="298"/>
      <c r="AE50" s="318" t="s">
        <v>102</v>
      </c>
      <c r="AF50" s="318">
        <v>153</v>
      </c>
      <c r="AH50" s="284"/>
      <c r="AI50" s="284"/>
      <c r="AJ50" s="88"/>
      <c r="AK50" s="88"/>
    </row>
    <row r="51" spans="2:37" s="96" customFormat="1" ht="12" customHeight="1" x14ac:dyDescent="0.3">
      <c r="B51" s="121"/>
      <c r="C51" s="139"/>
      <c r="D51" s="133" t="s">
        <v>481</v>
      </c>
      <c r="E51" s="133"/>
      <c r="F51" s="139"/>
      <c r="G51" s="139"/>
      <c r="H51" s="187"/>
      <c r="I51" s="139"/>
      <c r="J51" s="140"/>
      <c r="K51" s="140"/>
      <c r="L51" s="140"/>
      <c r="M51" s="201"/>
      <c r="N51" s="172"/>
      <c r="O51" s="203"/>
      <c r="P51" s="133"/>
      <c r="Q51" s="139"/>
      <c r="R51" s="133"/>
      <c r="S51" s="139"/>
      <c r="T51" s="140"/>
      <c r="U51" s="140"/>
      <c r="V51" s="140"/>
      <c r="W51" s="133"/>
      <c r="X51" s="116"/>
      <c r="AB51" s="298"/>
      <c r="AC51" s="298"/>
      <c r="AD51" s="298"/>
      <c r="AE51" s="318" t="s">
        <v>128</v>
      </c>
      <c r="AF51" s="318">
        <v>158</v>
      </c>
      <c r="AH51" s="284"/>
      <c r="AI51" s="284"/>
      <c r="AJ51" s="88"/>
      <c r="AK51" s="88"/>
    </row>
    <row r="52" spans="2:37" ht="12" customHeight="1" x14ac:dyDescent="0.3">
      <c r="B52" s="112"/>
      <c r="C52" s="137"/>
      <c r="D52" s="138" t="s">
        <v>436</v>
      </c>
      <c r="E52" s="138"/>
      <c r="F52" s="137" t="s">
        <v>409</v>
      </c>
      <c r="G52" s="137"/>
      <c r="H52" s="186"/>
      <c r="I52" s="137"/>
      <c r="J52" s="156">
        <f>J24</f>
        <v>377158577.33736002</v>
      </c>
      <c r="K52" s="156">
        <f>K24</f>
        <v>38505953.664360002</v>
      </c>
      <c r="L52" s="156">
        <f>SUM(J52:K52)</f>
        <v>415664531.00172001</v>
      </c>
      <c r="M52" s="200"/>
      <c r="N52" s="114"/>
      <c r="O52" s="202"/>
      <c r="P52" s="138"/>
      <c r="Q52" s="137"/>
      <c r="R52" s="138"/>
      <c r="S52" s="137"/>
      <c r="T52" s="156">
        <f>T24</f>
        <v>394457194.25658</v>
      </c>
      <c r="U52" s="156">
        <f>U24</f>
        <v>40272053.60633</v>
      </c>
      <c r="V52" s="156">
        <f>SUM(T52:U52)</f>
        <v>434729247.86290997</v>
      </c>
      <c r="W52" s="138"/>
      <c r="X52" s="122"/>
      <c r="AB52" s="298"/>
      <c r="AC52" s="298"/>
      <c r="AD52" s="298"/>
      <c r="AE52" s="318" t="s">
        <v>134</v>
      </c>
      <c r="AF52" s="318">
        <v>160</v>
      </c>
      <c r="AG52" s="88"/>
      <c r="AH52" s="284"/>
      <c r="AI52" s="284"/>
    </row>
    <row r="53" spans="2:37" ht="12" customHeight="1" x14ac:dyDescent="0.3">
      <c r="B53" s="112"/>
      <c r="C53" s="137"/>
      <c r="D53" s="138" t="s">
        <v>470</v>
      </c>
      <c r="E53" s="138"/>
      <c r="F53" s="137"/>
      <c r="G53" s="137"/>
      <c r="H53" s="137"/>
      <c r="I53" s="137"/>
      <c r="J53" s="156">
        <f>J25</f>
        <v>10211736.553920001</v>
      </c>
      <c r="K53" s="156">
        <f>K25</f>
        <v>0</v>
      </c>
      <c r="L53" s="156">
        <f>SUM(J53:K53)</f>
        <v>10211736.553920001</v>
      </c>
      <c r="M53" s="200"/>
      <c r="N53" s="114"/>
      <c r="O53" s="202"/>
      <c r="P53" s="138"/>
      <c r="Q53" s="137"/>
      <c r="R53" s="138"/>
      <c r="S53" s="137"/>
      <c r="T53" s="156">
        <f>T25</f>
        <v>10680104.31576</v>
      </c>
      <c r="U53" s="156">
        <f>U25</f>
        <v>0</v>
      </c>
      <c r="V53" s="156">
        <f>SUM(T53:U53)</f>
        <v>10680104.31576</v>
      </c>
      <c r="W53" s="138"/>
      <c r="X53" s="122"/>
      <c r="AB53" s="298"/>
      <c r="AC53" s="298"/>
      <c r="AD53" s="298"/>
      <c r="AE53" s="318" t="s">
        <v>149</v>
      </c>
      <c r="AF53" s="318">
        <v>163</v>
      </c>
      <c r="AG53" s="88"/>
      <c r="AH53" s="284"/>
      <c r="AI53" s="284"/>
    </row>
    <row r="54" spans="2:37" s="96" customFormat="1" ht="12" customHeight="1" x14ac:dyDescent="0.3">
      <c r="B54" s="121"/>
      <c r="C54" s="139"/>
      <c r="D54" s="133"/>
      <c r="E54" s="133"/>
      <c r="F54" s="139"/>
      <c r="G54" s="139"/>
      <c r="H54" s="139"/>
      <c r="I54" s="139"/>
      <c r="J54" s="165">
        <f>(J52+J53)</f>
        <v>387370313.89128006</v>
      </c>
      <c r="K54" s="165">
        <f>(K52+K53)</f>
        <v>38505953.664360002</v>
      </c>
      <c r="L54" s="165">
        <f>SUM(J54:K54)</f>
        <v>425876267.55564004</v>
      </c>
      <c r="M54" s="201"/>
      <c r="N54" s="172"/>
      <c r="O54" s="203"/>
      <c r="P54" s="133"/>
      <c r="Q54" s="139"/>
      <c r="R54" s="133"/>
      <c r="S54" s="139"/>
      <c r="T54" s="165">
        <f>(T52+T53)</f>
        <v>405137298.57234001</v>
      </c>
      <c r="U54" s="165">
        <f>(U52+U53)</f>
        <v>40272053.60633</v>
      </c>
      <c r="V54" s="165">
        <f>SUM(T54:U54)</f>
        <v>445409352.17866999</v>
      </c>
      <c r="W54" s="133"/>
      <c r="X54" s="123"/>
      <c r="AB54" s="298"/>
      <c r="AC54" s="298"/>
      <c r="AD54" s="298"/>
      <c r="AE54" s="318" t="s">
        <v>404</v>
      </c>
      <c r="AF54" s="318">
        <v>164</v>
      </c>
      <c r="AH54" s="284"/>
      <c r="AI54" s="284"/>
      <c r="AJ54" s="88"/>
      <c r="AK54" s="88"/>
    </row>
    <row r="55" spans="2:37" ht="12" customHeight="1" x14ac:dyDescent="0.3">
      <c r="B55" s="112"/>
      <c r="C55" s="137"/>
      <c r="D55" s="133" t="s">
        <v>482</v>
      </c>
      <c r="E55" s="138"/>
      <c r="F55" s="137"/>
      <c r="G55" s="137"/>
      <c r="H55" s="137"/>
      <c r="I55" s="137"/>
      <c r="J55" s="137"/>
      <c r="K55" s="137"/>
      <c r="L55" s="137"/>
      <c r="M55" s="200"/>
      <c r="N55" s="114"/>
      <c r="O55" s="202"/>
      <c r="P55" s="137"/>
      <c r="Q55" s="137"/>
      <c r="R55" s="137"/>
      <c r="S55" s="137"/>
      <c r="T55" s="137"/>
      <c r="U55" s="137"/>
      <c r="V55" s="137"/>
      <c r="W55" s="138"/>
      <c r="X55" s="115"/>
      <c r="AB55" s="298"/>
      <c r="AC55" s="298"/>
      <c r="AD55" s="298"/>
      <c r="AE55" s="318" t="s">
        <v>159</v>
      </c>
      <c r="AF55" s="318">
        <v>1735</v>
      </c>
      <c r="AG55" s="88"/>
      <c r="AH55" s="284"/>
      <c r="AI55" s="284"/>
    </row>
    <row r="56" spans="2:37" ht="12" customHeight="1" x14ac:dyDescent="0.3">
      <c r="B56" s="112"/>
      <c r="C56" s="137"/>
      <c r="D56" s="138" t="s">
        <v>483</v>
      </c>
      <c r="E56" s="138"/>
      <c r="F56" s="137"/>
      <c r="G56" s="137"/>
      <c r="H56" s="137"/>
      <c r="I56" s="137"/>
      <c r="J56" s="156">
        <f>J32</f>
        <v>1306974453.4769669</v>
      </c>
      <c r="K56" s="156">
        <f>K32</f>
        <v>682410530.99571323</v>
      </c>
      <c r="L56" s="156">
        <f>L32</f>
        <v>1989384984.4726799</v>
      </c>
      <c r="M56" s="200"/>
      <c r="N56" s="114"/>
      <c r="O56" s="202"/>
      <c r="P56" s="188"/>
      <c r="Q56" s="177"/>
      <c r="R56" s="188"/>
      <c r="S56" s="177"/>
      <c r="T56" s="156">
        <f>T32</f>
        <v>1367187802.8340065</v>
      </c>
      <c r="U56" s="156">
        <f>U32</f>
        <v>713752713.23299336</v>
      </c>
      <c r="V56" s="156">
        <f>V32</f>
        <v>2080940516.0670004</v>
      </c>
      <c r="W56" s="138"/>
      <c r="X56" s="115"/>
      <c r="AB56" s="298"/>
      <c r="AC56" s="298"/>
      <c r="AD56" s="298"/>
      <c r="AE56" s="318" t="s">
        <v>168</v>
      </c>
      <c r="AF56" s="318">
        <v>166</v>
      </c>
      <c r="AG56" s="88"/>
      <c r="AH56" s="284"/>
      <c r="AI56" s="284"/>
    </row>
    <row r="57" spans="2:37" ht="12" customHeight="1" x14ac:dyDescent="0.3">
      <c r="B57" s="112"/>
      <c r="C57" s="137"/>
      <c r="D57" s="138" t="s">
        <v>484</v>
      </c>
      <c r="E57" s="138"/>
      <c r="F57" s="137"/>
      <c r="G57" s="137"/>
      <c r="H57" s="189"/>
      <c r="I57" s="137"/>
      <c r="J57" s="156">
        <f>J50+J54</f>
        <v>516296603.2964772</v>
      </c>
      <c r="K57" s="156">
        <f>K50+K54</f>
        <v>40549076.495242842</v>
      </c>
      <c r="L57" s="156">
        <f>L50+L54</f>
        <v>556845679.79172003</v>
      </c>
      <c r="M57" s="200"/>
      <c r="N57" s="114"/>
      <c r="O57" s="202"/>
      <c r="P57" s="188"/>
      <c r="Q57" s="177"/>
      <c r="R57" s="188"/>
      <c r="S57" s="177"/>
      <c r="T57" s="156">
        <f>T50+T54</f>
        <v>538426211.57310712</v>
      </c>
      <c r="U57" s="156">
        <f>U50+U54</f>
        <v>42384311.878182866</v>
      </c>
      <c r="V57" s="156">
        <f>V50+V54</f>
        <v>580810523.45129001</v>
      </c>
      <c r="W57" s="138"/>
      <c r="X57" s="115"/>
      <c r="AB57" s="298"/>
      <c r="AC57" s="298"/>
      <c r="AD57" s="298"/>
      <c r="AE57" s="318" t="s">
        <v>203</v>
      </c>
      <c r="AF57" s="318">
        <v>168</v>
      </c>
      <c r="AG57" s="88"/>
      <c r="AH57" s="284"/>
      <c r="AI57" s="284"/>
    </row>
    <row r="58" spans="2:37" s="96" customFormat="1" ht="12" customHeight="1" x14ac:dyDescent="0.3">
      <c r="B58" s="121"/>
      <c r="C58" s="139"/>
      <c r="D58" s="133" t="s">
        <v>473</v>
      </c>
      <c r="E58" s="133"/>
      <c r="F58" s="139"/>
      <c r="G58" s="139"/>
      <c r="H58" s="139"/>
      <c r="I58" s="139"/>
      <c r="J58" s="165">
        <f>J56-J57</f>
        <v>790677850.18048966</v>
      </c>
      <c r="K58" s="165">
        <f>K56-K57</f>
        <v>641861454.5004704</v>
      </c>
      <c r="L58" s="165">
        <f>L56-L57</f>
        <v>1432539304.6809597</v>
      </c>
      <c r="M58" s="201"/>
      <c r="N58" s="172"/>
      <c r="O58" s="203"/>
      <c r="P58" s="190"/>
      <c r="Q58" s="140"/>
      <c r="R58" s="190"/>
      <c r="S58" s="140"/>
      <c r="T58" s="165">
        <f>T56-T57</f>
        <v>828761591.26089942</v>
      </c>
      <c r="U58" s="165">
        <f>U56-U57</f>
        <v>671368401.35481048</v>
      </c>
      <c r="V58" s="165">
        <f>V56-V57</f>
        <v>1500129992.6157103</v>
      </c>
      <c r="W58" s="133"/>
      <c r="X58" s="124"/>
      <c r="AB58" s="298"/>
      <c r="AC58" s="298"/>
      <c r="AD58" s="298"/>
      <c r="AE58" s="318" t="s">
        <v>247</v>
      </c>
      <c r="AF58" s="318">
        <v>173</v>
      </c>
      <c r="AH58" s="284"/>
      <c r="AI58" s="284"/>
      <c r="AJ58" s="88"/>
      <c r="AK58" s="88"/>
    </row>
    <row r="59" spans="2:37" ht="12" customHeight="1" x14ac:dyDescent="0.3">
      <c r="B59" s="112"/>
      <c r="C59" s="137"/>
      <c r="D59" s="138"/>
      <c r="E59" s="138"/>
      <c r="F59" s="137"/>
      <c r="G59" s="137"/>
      <c r="H59" s="137"/>
      <c r="I59" s="137"/>
      <c r="J59" s="137"/>
      <c r="K59" s="142"/>
      <c r="L59" s="142"/>
      <c r="M59" s="200"/>
      <c r="N59" s="114"/>
      <c r="O59" s="202"/>
      <c r="P59" s="138"/>
      <c r="Q59" s="137"/>
      <c r="R59" s="138"/>
      <c r="S59" s="137"/>
      <c r="T59" s="141"/>
      <c r="U59" s="141"/>
      <c r="V59" s="137"/>
      <c r="W59" s="138"/>
      <c r="X59" s="115"/>
      <c r="AB59" s="298"/>
      <c r="AC59" s="298"/>
      <c r="AD59" s="298"/>
      <c r="AE59" s="318" t="s">
        <v>248</v>
      </c>
      <c r="AF59" s="318">
        <v>1773</v>
      </c>
      <c r="AG59" s="88"/>
      <c r="AH59" s="284"/>
      <c r="AI59" s="284"/>
    </row>
    <row r="60" spans="2:37" ht="12" customHeight="1" x14ac:dyDescent="0.3">
      <c r="B60" s="112"/>
      <c r="C60" s="113"/>
      <c r="D60" s="114"/>
      <c r="E60" s="114"/>
      <c r="F60" s="113"/>
      <c r="G60" s="113"/>
      <c r="H60" s="113"/>
      <c r="I60" s="113"/>
      <c r="J60" s="113"/>
      <c r="K60" s="125"/>
      <c r="L60" s="125"/>
      <c r="M60" s="114"/>
      <c r="N60" s="114"/>
      <c r="O60" s="113"/>
      <c r="P60" s="114"/>
      <c r="Q60" s="113"/>
      <c r="R60" s="114"/>
      <c r="S60" s="113"/>
      <c r="T60" s="126"/>
      <c r="U60" s="126"/>
      <c r="V60" s="113"/>
      <c r="W60" s="114"/>
      <c r="X60" s="115"/>
      <c r="AB60" s="298"/>
      <c r="AC60" s="298"/>
      <c r="AD60" s="298"/>
      <c r="AE60" s="318" t="s">
        <v>249</v>
      </c>
      <c r="AF60" s="318">
        <v>175</v>
      </c>
      <c r="AG60" s="88"/>
      <c r="AH60" s="284"/>
      <c r="AI60" s="284"/>
    </row>
    <row r="61" spans="2:37" s="102" customFormat="1" ht="12" customHeight="1" x14ac:dyDescent="0.3">
      <c r="B61" s="173"/>
      <c r="C61" s="128"/>
      <c r="D61" s="127"/>
      <c r="E61" s="127"/>
      <c r="F61" s="128"/>
      <c r="G61" s="128"/>
      <c r="H61" s="128"/>
      <c r="I61" s="128"/>
      <c r="J61" s="128"/>
      <c r="K61" s="128"/>
      <c r="L61" s="128"/>
      <c r="M61" s="127"/>
      <c r="N61" s="127"/>
      <c r="O61" s="128"/>
      <c r="P61" s="128"/>
      <c r="Q61" s="128"/>
      <c r="R61" s="128"/>
      <c r="S61" s="128"/>
      <c r="T61" s="128"/>
      <c r="U61" s="128"/>
      <c r="V61" s="128"/>
      <c r="W61" s="129" t="s">
        <v>490</v>
      </c>
      <c r="X61" s="130"/>
      <c r="AB61" s="298"/>
      <c r="AC61" s="298"/>
      <c r="AD61" s="298"/>
      <c r="AE61" s="318" t="s">
        <v>270</v>
      </c>
      <c r="AF61" s="318">
        <v>177</v>
      </c>
      <c r="AH61" s="284"/>
      <c r="AI61" s="284"/>
      <c r="AJ61" s="88"/>
      <c r="AK61" s="88"/>
    </row>
    <row r="62" spans="2:37" ht="12" customHeight="1" x14ac:dyDescent="0.3">
      <c r="U62" s="98"/>
      <c r="V62" s="98"/>
      <c r="AB62" s="298"/>
      <c r="AC62" s="298"/>
      <c r="AD62" s="298"/>
      <c r="AE62" s="318" t="s">
        <v>280</v>
      </c>
      <c r="AF62" s="318">
        <v>1742</v>
      </c>
      <c r="AG62" s="88"/>
      <c r="AH62" s="284"/>
      <c r="AI62" s="284"/>
    </row>
    <row r="63" spans="2:37" ht="12" customHeight="1" x14ac:dyDescent="0.3">
      <c r="U63" s="98"/>
      <c r="V63" s="98"/>
      <c r="AB63" s="298"/>
      <c r="AC63" s="298"/>
      <c r="AD63" s="298"/>
      <c r="AE63" s="318" t="s">
        <v>313</v>
      </c>
      <c r="AF63" s="318">
        <v>180</v>
      </c>
      <c r="AG63" s="88"/>
      <c r="AH63" s="284"/>
      <c r="AI63" s="284"/>
    </row>
    <row r="64" spans="2:37" ht="12" customHeight="1" x14ac:dyDescent="0.3">
      <c r="B64" s="108"/>
      <c r="C64" s="109"/>
      <c r="D64" s="110"/>
      <c r="E64" s="110"/>
      <c r="F64" s="109"/>
      <c r="G64" s="109"/>
      <c r="H64" s="109"/>
      <c r="I64" s="109"/>
      <c r="J64" s="109"/>
      <c r="K64" s="109"/>
      <c r="L64" s="109"/>
      <c r="M64" s="110"/>
      <c r="N64" s="110"/>
      <c r="O64" s="109"/>
      <c r="P64" s="109"/>
      <c r="Q64" s="109"/>
      <c r="R64" s="109"/>
      <c r="S64" s="109"/>
      <c r="T64" s="109"/>
      <c r="U64" s="109"/>
      <c r="V64" s="109"/>
      <c r="W64" s="110"/>
      <c r="X64" s="111"/>
      <c r="AB64" s="298"/>
      <c r="AC64" s="298"/>
      <c r="AD64" s="298"/>
      <c r="AE64" s="318" t="s">
        <v>316</v>
      </c>
      <c r="AF64" s="318">
        <v>1708</v>
      </c>
      <c r="AG64" s="88"/>
      <c r="AH64" s="284"/>
      <c r="AI64" s="284"/>
    </row>
    <row r="65" spans="2:35" ht="12" customHeight="1" x14ac:dyDescent="0.3">
      <c r="B65" s="112"/>
      <c r="C65" s="113"/>
      <c r="D65" s="114"/>
      <c r="E65" s="114"/>
      <c r="F65" s="113"/>
      <c r="G65" s="113"/>
      <c r="H65" s="113"/>
      <c r="I65" s="113"/>
      <c r="J65" s="170"/>
      <c r="K65" s="113"/>
      <c r="L65" s="113"/>
      <c r="M65" s="114"/>
      <c r="N65" s="114"/>
      <c r="O65" s="113"/>
      <c r="P65" s="113"/>
      <c r="Q65" s="113"/>
      <c r="R65" s="113"/>
      <c r="S65" s="113"/>
      <c r="T65" s="113"/>
      <c r="U65" s="113"/>
      <c r="V65" s="113"/>
      <c r="W65" s="114"/>
      <c r="X65" s="115"/>
      <c r="AB65" s="298"/>
      <c r="AC65" s="298"/>
      <c r="AD65" s="298"/>
      <c r="AE65" s="318" t="s">
        <v>327</v>
      </c>
      <c r="AF65" s="318">
        <v>183</v>
      </c>
      <c r="AG65" s="88"/>
      <c r="AH65" s="284"/>
      <c r="AI65" s="284"/>
    </row>
    <row r="66" spans="2:35" ht="17.25" customHeight="1" x14ac:dyDescent="0.35">
      <c r="B66" s="112"/>
      <c r="C66" s="191" t="s">
        <v>454</v>
      </c>
      <c r="D66" s="114"/>
      <c r="E66" s="114"/>
      <c r="F66" s="113"/>
      <c r="G66" s="113"/>
      <c r="H66" s="113"/>
      <c r="I66" s="113"/>
      <c r="J66" s="170"/>
      <c r="K66" s="113"/>
      <c r="L66" s="171"/>
      <c r="M66" s="114"/>
      <c r="N66" s="114"/>
      <c r="O66" s="113"/>
      <c r="P66" s="113"/>
      <c r="Q66" s="113"/>
      <c r="R66" s="113"/>
      <c r="S66" s="113"/>
      <c r="T66" s="113"/>
      <c r="U66" s="113"/>
      <c r="V66" s="126"/>
      <c r="W66" s="114"/>
      <c r="X66" s="116"/>
      <c r="AB66" s="298"/>
      <c r="AC66" s="298"/>
      <c r="AD66" s="298"/>
      <c r="AE66" s="318" t="s">
        <v>328</v>
      </c>
      <c r="AF66" s="318">
        <v>1700</v>
      </c>
      <c r="AG66" s="88"/>
      <c r="AH66" s="284"/>
      <c r="AI66" s="284"/>
    </row>
    <row r="67" spans="2:35" ht="12" customHeight="1" x14ac:dyDescent="0.3">
      <c r="B67" s="112"/>
      <c r="C67" s="113"/>
      <c r="D67" s="114"/>
      <c r="E67" s="114"/>
      <c r="F67" s="113"/>
      <c r="G67" s="113"/>
      <c r="H67" s="113"/>
      <c r="I67" s="113"/>
      <c r="J67" s="244"/>
      <c r="K67" s="113"/>
      <c r="L67" s="113"/>
      <c r="M67" s="114"/>
      <c r="N67" s="114"/>
      <c r="O67" s="113"/>
      <c r="P67" s="113"/>
      <c r="Q67" s="113"/>
      <c r="R67" s="113"/>
      <c r="S67" s="113"/>
      <c r="T67" s="244"/>
      <c r="U67" s="113"/>
      <c r="V67" s="126"/>
      <c r="W67" s="114"/>
      <c r="X67" s="116"/>
      <c r="AB67" s="298"/>
      <c r="AC67" s="298"/>
      <c r="AD67" s="298"/>
      <c r="AE67" s="318" t="s">
        <v>374</v>
      </c>
      <c r="AF67" s="318">
        <v>189</v>
      </c>
      <c r="AG67" s="88"/>
      <c r="AH67" s="284"/>
      <c r="AI67" s="284"/>
    </row>
    <row r="68" spans="2:35" ht="12" customHeight="1" x14ac:dyDescent="0.3">
      <c r="B68" s="112"/>
      <c r="C68" s="88"/>
      <c r="D68" s="195" t="s">
        <v>513</v>
      </c>
      <c r="E68" s="196"/>
      <c r="F68" s="327">
        <f>tab!C4</f>
        <v>2021</v>
      </c>
      <c r="G68" s="328"/>
      <c r="H68" s="328"/>
      <c r="I68" s="328"/>
      <c r="J68" s="328"/>
      <c r="K68" s="328"/>
      <c r="L68" s="328"/>
      <c r="M68" s="192"/>
      <c r="N68" s="192"/>
      <c r="O68" s="297"/>
      <c r="P68" s="327">
        <f>tab!C5</f>
        <v>2022</v>
      </c>
      <c r="Q68" s="328"/>
      <c r="R68" s="328"/>
      <c r="S68" s="328"/>
      <c r="T68" s="328"/>
      <c r="U68" s="328"/>
      <c r="V68" s="328"/>
      <c r="W68" s="114"/>
      <c r="X68" s="115"/>
      <c r="AB68" s="298"/>
      <c r="AC68" s="298"/>
      <c r="AD68" s="298"/>
      <c r="AE68" s="318" t="s">
        <v>399</v>
      </c>
      <c r="AF68" s="318">
        <v>1896</v>
      </c>
      <c r="AG68" s="88"/>
      <c r="AH68" s="284"/>
      <c r="AI68" s="284"/>
    </row>
    <row r="69" spans="2:35" ht="12" customHeight="1" x14ac:dyDescent="0.3">
      <c r="B69" s="117"/>
      <c r="C69" s="92"/>
      <c r="D69" s="197" t="str">
        <f>D7</f>
        <v>Nederland</v>
      </c>
      <c r="E69" s="93"/>
      <c r="F69" s="193" t="s">
        <v>455</v>
      </c>
      <c r="G69" s="193"/>
      <c r="H69" s="193" t="s">
        <v>456</v>
      </c>
      <c r="I69" s="193"/>
      <c r="J69" s="193" t="s">
        <v>457</v>
      </c>
      <c r="K69" s="193" t="s">
        <v>457</v>
      </c>
      <c r="L69" s="193" t="s">
        <v>458</v>
      </c>
      <c r="M69" s="194"/>
      <c r="N69" s="194"/>
      <c r="O69" s="193"/>
      <c r="P69" s="193" t="s">
        <v>455</v>
      </c>
      <c r="Q69" s="193"/>
      <c r="R69" s="193" t="s">
        <v>456</v>
      </c>
      <c r="S69" s="193"/>
      <c r="T69" s="193" t="s">
        <v>457</v>
      </c>
      <c r="U69" s="193" t="s">
        <v>457</v>
      </c>
      <c r="V69" s="193" t="s">
        <v>458</v>
      </c>
      <c r="W69" s="38"/>
      <c r="X69" s="120"/>
      <c r="AB69" s="298"/>
      <c r="AC69" s="298"/>
      <c r="AD69" s="298"/>
      <c r="AE69" s="318" t="s">
        <v>401</v>
      </c>
      <c r="AF69" s="318">
        <v>193</v>
      </c>
      <c r="AG69" s="88"/>
      <c r="AH69" s="284"/>
      <c r="AI69" s="284"/>
    </row>
    <row r="70" spans="2:35" ht="12" customHeight="1" x14ac:dyDescent="0.3">
      <c r="B70" s="117"/>
      <c r="C70" s="92"/>
      <c r="D70" s="93"/>
      <c r="E70" s="93"/>
      <c r="F70" s="193"/>
      <c r="G70" s="193"/>
      <c r="H70" s="193"/>
      <c r="I70" s="193"/>
      <c r="J70" s="193" t="s">
        <v>459</v>
      </c>
      <c r="K70" s="193" t="s">
        <v>460</v>
      </c>
      <c r="L70" s="193" t="s">
        <v>455</v>
      </c>
      <c r="M70" s="194"/>
      <c r="N70" s="194"/>
      <c r="O70" s="193"/>
      <c r="P70" s="193"/>
      <c r="Q70" s="193"/>
      <c r="R70" s="193"/>
      <c r="S70" s="193"/>
      <c r="T70" s="193" t="s">
        <v>459</v>
      </c>
      <c r="U70" s="193" t="s">
        <v>460</v>
      </c>
      <c r="V70" s="193" t="s">
        <v>455</v>
      </c>
      <c r="W70" s="38"/>
      <c r="X70" s="120"/>
      <c r="AB70" s="298"/>
      <c r="AC70" s="298"/>
      <c r="AD70" s="298"/>
      <c r="AE70" s="318" t="s">
        <v>3</v>
      </c>
      <c r="AF70" s="318">
        <v>197</v>
      </c>
      <c r="AG70" s="88"/>
      <c r="AH70" s="284"/>
      <c r="AI70" s="284"/>
    </row>
    <row r="71" spans="2:35" ht="12" customHeight="1" x14ac:dyDescent="0.3">
      <c r="B71" s="112"/>
      <c r="C71" s="113"/>
      <c r="D71" s="280">
        <f>VLOOKUP(D69,gemeentenaam,2,FALSE)</f>
        <v>9999</v>
      </c>
      <c r="E71" s="114"/>
      <c r="F71" s="113"/>
      <c r="G71" s="113"/>
      <c r="H71" s="113"/>
      <c r="I71" s="113"/>
      <c r="J71" s="113"/>
      <c r="K71" s="113"/>
      <c r="L71" s="113"/>
      <c r="M71" s="114"/>
      <c r="N71" s="114"/>
      <c r="O71" s="113"/>
      <c r="P71" s="113"/>
      <c r="Q71" s="113"/>
      <c r="R71" s="113"/>
      <c r="S71" s="113"/>
      <c r="T71" s="113"/>
      <c r="U71" s="113"/>
      <c r="V71" s="113"/>
      <c r="W71" s="114"/>
      <c r="X71" s="115"/>
      <c r="AB71" s="298"/>
      <c r="AC71" s="298"/>
      <c r="AD71" s="298"/>
      <c r="AE71" s="318" t="s">
        <v>16</v>
      </c>
      <c r="AF71" s="318">
        <v>200</v>
      </c>
      <c r="AG71" s="88"/>
      <c r="AH71" s="284"/>
      <c r="AI71" s="284"/>
    </row>
    <row r="72" spans="2:35" ht="12" customHeight="1" x14ac:dyDescent="0.3">
      <c r="B72" s="112"/>
      <c r="C72" s="137"/>
      <c r="D72" s="138"/>
      <c r="E72" s="138"/>
      <c r="F72" s="137"/>
      <c r="G72" s="137"/>
      <c r="H72" s="137"/>
      <c r="I72" s="137"/>
      <c r="J72" s="137"/>
      <c r="K72" s="137"/>
      <c r="L72" s="137"/>
      <c r="M72" s="200"/>
      <c r="N72" s="114"/>
      <c r="O72" s="202"/>
      <c r="P72" s="137"/>
      <c r="Q72" s="137"/>
      <c r="R72" s="137"/>
      <c r="S72" s="137"/>
      <c r="T72" s="137"/>
      <c r="U72" s="137"/>
      <c r="V72" s="137"/>
      <c r="W72" s="138"/>
      <c r="X72" s="115"/>
      <c r="AB72" s="298"/>
      <c r="AC72" s="298"/>
      <c r="AD72" s="298"/>
      <c r="AE72" s="318" t="s">
        <v>18</v>
      </c>
      <c r="AF72" s="318">
        <v>202</v>
      </c>
      <c r="AG72" s="88"/>
      <c r="AH72" s="284"/>
      <c r="AI72" s="284"/>
    </row>
    <row r="73" spans="2:35" ht="12" customHeight="1" x14ac:dyDescent="0.3">
      <c r="B73" s="121"/>
      <c r="C73" s="139"/>
      <c r="D73" s="146" t="s">
        <v>461</v>
      </c>
      <c r="E73" s="133"/>
      <c r="F73" s="207">
        <v>1.661</v>
      </c>
      <c r="G73" s="139"/>
      <c r="H73" s="133"/>
      <c r="I73" s="139"/>
      <c r="J73" s="139"/>
      <c r="K73" s="139"/>
      <c r="L73" s="139"/>
      <c r="M73" s="201"/>
      <c r="N73" s="172"/>
      <c r="O73" s="203"/>
      <c r="P73" s="207">
        <v>1.696</v>
      </c>
      <c r="Q73" s="139"/>
      <c r="R73" s="133"/>
      <c r="S73" s="139"/>
      <c r="T73" s="174"/>
      <c r="U73" s="174"/>
      <c r="V73" s="174"/>
      <c r="W73" s="133"/>
      <c r="X73" s="124"/>
      <c r="AB73" s="298"/>
      <c r="AC73" s="298"/>
      <c r="AD73" s="298"/>
      <c r="AE73" s="318" t="s">
        <v>24</v>
      </c>
      <c r="AF73" s="318">
        <v>203</v>
      </c>
      <c r="AG73" s="88"/>
      <c r="AH73" s="284"/>
      <c r="AI73" s="284"/>
    </row>
    <row r="74" spans="2:35" ht="12" customHeight="1" x14ac:dyDescent="0.3">
      <c r="B74" s="112"/>
      <c r="C74" s="137"/>
      <c r="D74" s="138"/>
      <c r="E74" s="138"/>
      <c r="F74" s="137"/>
      <c r="G74" s="137"/>
      <c r="H74" s="137"/>
      <c r="I74" s="137"/>
      <c r="J74" s="137"/>
      <c r="K74" s="137"/>
      <c r="L74" s="137"/>
      <c r="M74" s="200"/>
      <c r="N74" s="114"/>
      <c r="O74" s="202"/>
      <c r="P74" s="137"/>
      <c r="Q74" s="137"/>
      <c r="R74" s="137"/>
      <c r="S74" s="137"/>
      <c r="T74" s="137"/>
      <c r="U74" s="137"/>
      <c r="V74" s="137"/>
      <c r="W74" s="138"/>
      <c r="X74" s="115"/>
      <c r="AB74" s="298"/>
      <c r="AC74" s="298"/>
      <c r="AD74" s="298"/>
      <c r="AE74" s="318" t="s">
        <v>699</v>
      </c>
      <c r="AF74" s="318">
        <v>1945</v>
      </c>
      <c r="AG74" s="88"/>
      <c r="AH74" s="284"/>
      <c r="AI74" s="284"/>
    </row>
    <row r="75" spans="2:35" ht="12" customHeight="1" x14ac:dyDescent="0.3">
      <c r="B75" s="112"/>
      <c r="C75" s="137"/>
      <c r="D75" s="134" t="s">
        <v>462</v>
      </c>
      <c r="E75" s="138"/>
      <c r="F75" s="137"/>
      <c r="G75" s="137"/>
      <c r="H75" s="137"/>
      <c r="I75" s="137"/>
      <c r="J75" s="137"/>
      <c r="K75" s="137"/>
      <c r="L75" s="137"/>
      <c r="M75" s="200"/>
      <c r="N75" s="114"/>
      <c r="O75" s="202"/>
      <c r="P75" s="137"/>
      <c r="Q75" s="137"/>
      <c r="R75" s="174"/>
      <c r="S75" s="137"/>
      <c r="T75" s="137"/>
      <c r="U75" s="137"/>
      <c r="V75" s="137"/>
      <c r="W75" s="138"/>
      <c r="X75" s="115"/>
      <c r="AB75" s="298"/>
      <c r="AC75" s="298"/>
      <c r="AD75" s="298"/>
      <c r="AE75" s="318" t="s">
        <v>35</v>
      </c>
      <c r="AF75" s="318">
        <v>1859</v>
      </c>
      <c r="AG75" s="88"/>
      <c r="AH75" s="284"/>
      <c r="AI75" s="284"/>
    </row>
    <row r="76" spans="2:35" ht="12" customHeight="1" x14ac:dyDescent="0.3">
      <c r="B76" s="112"/>
      <c r="C76" s="137">
        <v>1</v>
      </c>
      <c r="D76" s="138" t="s">
        <v>463</v>
      </c>
      <c r="E76" s="138"/>
      <c r="F76" s="208">
        <v>1.04</v>
      </c>
      <c r="G76" s="176"/>
      <c r="H76" s="209">
        <f>ROUND(H14*'index obv sept19 data'!I5,0)</f>
        <v>17550037</v>
      </c>
      <c r="I76" s="176"/>
      <c r="J76" s="156">
        <f>(F76*H76*tab!$C9)*$F$73</f>
        <v>0</v>
      </c>
      <c r="K76" s="156">
        <f>(F76*H76*tab!$D9)*$F$73</f>
        <v>30316635.915280003</v>
      </c>
      <c r="L76" s="156">
        <f t="shared" ref="L76:L92" si="4">J76+K76</f>
        <v>30316635.915280003</v>
      </c>
      <c r="M76" s="200"/>
      <c r="N76" s="114"/>
      <c r="O76" s="202">
        <v>1</v>
      </c>
      <c r="P76" s="208">
        <v>1.04</v>
      </c>
      <c r="Q76" s="176"/>
      <c r="R76" s="209">
        <f>ROUND(H14*'index obv sept19 data'!J5,0)</f>
        <v>17684837</v>
      </c>
      <c r="S76" s="176"/>
      <c r="T76" s="156">
        <f>(P76*R76*tab!$C9)*$P$73</f>
        <v>0</v>
      </c>
      <c r="U76" s="156">
        <f>(P76*R76*tab!$D9)*$P$73</f>
        <v>31193222.894079998</v>
      </c>
      <c r="V76" s="156">
        <f t="shared" ref="V76:V92" si="5">T76+U76</f>
        <v>31193222.894079998</v>
      </c>
      <c r="W76" s="138"/>
      <c r="X76" s="115"/>
      <c r="AB76" s="298"/>
      <c r="AC76" s="298"/>
      <c r="AD76" s="298"/>
      <c r="AE76" s="318" t="s">
        <v>39</v>
      </c>
      <c r="AF76" s="318">
        <v>209</v>
      </c>
      <c r="AG76" s="88"/>
      <c r="AH76" s="284"/>
      <c r="AI76" s="284"/>
    </row>
    <row r="77" spans="2:35" ht="12" customHeight="1" x14ac:dyDescent="0.3">
      <c r="B77" s="112"/>
      <c r="C77" s="137">
        <v>2</v>
      </c>
      <c r="D77" s="138" t="s">
        <v>464</v>
      </c>
      <c r="E77" s="138"/>
      <c r="F77" s="208">
        <v>182.6</v>
      </c>
      <c r="G77" s="175"/>
      <c r="H77" s="209">
        <f>ROUND(H15*'index obv sept19 data'!I6,0)</f>
        <v>3328543</v>
      </c>
      <c r="I77" s="175"/>
      <c r="J77" s="156">
        <f>(F77*H77*tab!$C10)*$F$73</f>
        <v>509818928.12959898</v>
      </c>
      <c r="K77" s="156">
        <f>(F77*H77*tab!$D10)*$F$73</f>
        <v>499723503.81020099</v>
      </c>
      <c r="L77" s="156">
        <f t="shared" si="4"/>
        <v>1009542431.9398</v>
      </c>
      <c r="M77" s="200"/>
      <c r="N77" s="114"/>
      <c r="O77" s="202">
        <v>2</v>
      </c>
      <c r="P77" s="208">
        <v>182.6</v>
      </c>
      <c r="Q77" s="175"/>
      <c r="R77" s="209">
        <f>ROUND(H15*'index obv sept19 data'!J6,0)</f>
        <v>3317462</v>
      </c>
      <c r="S77" s="175"/>
      <c r="T77" s="156">
        <f>(P77*R77*tab!$C10)*$P$73</f>
        <v>518828657.2965759</v>
      </c>
      <c r="U77" s="156">
        <f>(P77*R77*tab!$D10)*$P$73</f>
        <v>508554822.49862391</v>
      </c>
      <c r="V77" s="156">
        <f t="shared" si="5"/>
        <v>1027383479.7951999</v>
      </c>
      <c r="W77" s="138"/>
      <c r="X77" s="115"/>
      <c r="AB77" s="298"/>
      <c r="AC77" s="298"/>
      <c r="AD77" s="298"/>
      <c r="AE77" s="318" t="s">
        <v>55</v>
      </c>
      <c r="AF77" s="318">
        <v>1876</v>
      </c>
      <c r="AG77" s="88"/>
      <c r="AH77" s="284"/>
      <c r="AI77" s="284"/>
    </row>
    <row r="78" spans="2:35" ht="12" customHeight="1" x14ac:dyDescent="0.3">
      <c r="B78" s="112"/>
      <c r="C78" s="137">
        <v>3</v>
      </c>
      <c r="D78" s="138" t="s">
        <v>526</v>
      </c>
      <c r="E78" s="138"/>
      <c r="F78" s="208">
        <v>41.71</v>
      </c>
      <c r="G78" s="175"/>
      <c r="H78" s="209">
        <f>ROUND(H16*'index obv sept19 data'!I7,0)</f>
        <v>1618861</v>
      </c>
      <c r="I78" s="175"/>
      <c r="J78" s="156">
        <f>(F78*H78*tab!$C11)*$F$73</f>
        <v>64455588.800395183</v>
      </c>
      <c r="K78" s="156">
        <f>(F78*H78*tab!$D11)*$F$73</f>
        <v>47699603.126514822</v>
      </c>
      <c r="L78" s="156">
        <f t="shared" si="4"/>
        <v>112155191.92691001</v>
      </c>
      <c r="M78" s="200"/>
      <c r="N78" s="114"/>
      <c r="O78" s="202">
        <v>3</v>
      </c>
      <c r="P78" s="208">
        <v>41.71</v>
      </c>
      <c r="Q78" s="175"/>
      <c r="R78" s="209">
        <f>ROUND(H16*'index obv sept19 data'!J7,0)</f>
        <v>1627632</v>
      </c>
      <c r="S78" s="175"/>
      <c r="T78" s="156">
        <f>(P78*R78*tab!$C11)*$P$73</f>
        <v>66170353.473713659</v>
      </c>
      <c r="U78" s="156">
        <f>(P78*R78*tab!$D11)*$P$73</f>
        <v>48968594.627406336</v>
      </c>
      <c r="V78" s="156">
        <f t="shared" si="5"/>
        <v>115138948.10112</v>
      </c>
      <c r="W78" s="138"/>
      <c r="X78" s="115"/>
      <c r="AB78" s="298"/>
      <c r="AC78" s="298"/>
      <c r="AD78" s="298"/>
      <c r="AE78" s="318" t="s">
        <v>56</v>
      </c>
      <c r="AF78" s="318">
        <v>213</v>
      </c>
      <c r="AG78" s="88"/>
      <c r="AH78" s="284"/>
      <c r="AI78" s="284"/>
    </row>
    <row r="79" spans="2:35" ht="12" customHeight="1" x14ac:dyDescent="0.3">
      <c r="B79" s="112"/>
      <c r="C79" s="137">
        <v>4</v>
      </c>
      <c r="D79" s="138" t="s">
        <v>433</v>
      </c>
      <c r="E79" s="138"/>
      <c r="F79" s="208">
        <v>48.35</v>
      </c>
      <c r="G79" s="175"/>
      <c r="H79" s="209">
        <f>ROUND(H17*'index obv sept19 data'!I8,0)</f>
        <v>1526026</v>
      </c>
      <c r="I79" s="175"/>
      <c r="J79" s="156">
        <f>(F79*H79*tab!$C12)*$F$73</f>
        <v>89697386.881134897</v>
      </c>
      <c r="K79" s="156">
        <f>(F79*H79*tab!$D12)*$F$73</f>
        <v>32856769.261965115</v>
      </c>
      <c r="L79" s="156">
        <f t="shared" si="4"/>
        <v>122554156.14310001</v>
      </c>
      <c r="M79" s="200"/>
      <c r="N79" s="114"/>
      <c r="O79" s="202">
        <v>4</v>
      </c>
      <c r="P79" s="208">
        <v>48.35</v>
      </c>
      <c r="Q79" s="175"/>
      <c r="R79" s="209">
        <f>ROUND(H17*'index obv sept19 data'!J8,0)</f>
        <v>1548498</v>
      </c>
      <c r="S79" s="175"/>
      <c r="T79" s="156">
        <f>(P79*R79*tab!$C12)*$P$73</f>
        <v>92936159.621497914</v>
      </c>
      <c r="U79" s="156">
        <f>(P79*R79*tab!$D12)*$P$73</f>
        <v>34043153.975302078</v>
      </c>
      <c r="V79" s="156">
        <f t="shared" si="5"/>
        <v>126979313.5968</v>
      </c>
      <c r="W79" s="138"/>
      <c r="X79" s="115"/>
      <c r="AB79" s="298"/>
      <c r="AC79" s="298"/>
      <c r="AD79" s="298"/>
      <c r="AE79" s="318" t="s">
        <v>60</v>
      </c>
      <c r="AF79" s="318">
        <v>214</v>
      </c>
      <c r="AG79" s="88"/>
      <c r="AH79" s="284"/>
      <c r="AI79" s="284"/>
    </row>
    <row r="80" spans="2:35" ht="12" customHeight="1" x14ac:dyDescent="0.3">
      <c r="B80" s="112"/>
      <c r="C80" s="137"/>
      <c r="D80" s="138" t="s">
        <v>622</v>
      </c>
      <c r="E80" s="138"/>
      <c r="F80" s="208">
        <v>217.61</v>
      </c>
      <c r="G80" s="175"/>
      <c r="H80" s="209">
        <f>ROUND(H18*'index obv sept19 data'!I8,0)</f>
        <v>122654</v>
      </c>
      <c r="I80" s="175"/>
      <c r="J80" s="156">
        <f>(F80*H80*tab!$C12)*$F$73</f>
        <v>32447552.558567148</v>
      </c>
      <c r="K80" s="156">
        <f>(F80*H80*tab!$D12)*$F$73</f>
        <v>11885761.498772854</v>
      </c>
      <c r="L80" s="156">
        <f t="shared" si="4"/>
        <v>44333314.057340004</v>
      </c>
      <c r="M80" s="200"/>
      <c r="N80" s="114"/>
      <c r="O80" s="202"/>
      <c r="P80" s="208">
        <v>217.61</v>
      </c>
      <c r="Q80" s="175"/>
      <c r="R80" s="209">
        <f>ROUND(H18*'index obv sept19 data'!J8,0)</f>
        <v>124460</v>
      </c>
      <c r="S80" s="175"/>
      <c r="T80" s="156">
        <f>(P80*R80*tab!$C12)*$P$73</f>
        <v>33619112.207757443</v>
      </c>
      <c r="U80" s="156">
        <f>(P80*R80*tab!$D12)*$P$73</f>
        <v>12314911.84984256</v>
      </c>
      <c r="V80" s="156">
        <f t="shared" si="5"/>
        <v>45934024.057600006</v>
      </c>
      <c r="W80" s="138"/>
      <c r="X80" s="115"/>
      <c r="AB80" s="298"/>
      <c r="AC80" s="298"/>
      <c r="AD80" s="298"/>
      <c r="AE80" s="318" t="s">
        <v>68</v>
      </c>
      <c r="AF80" s="318">
        <v>216</v>
      </c>
      <c r="AG80" s="88"/>
      <c r="AH80" s="284"/>
      <c r="AI80" s="284"/>
    </row>
    <row r="81" spans="2:35" ht="12" customHeight="1" x14ac:dyDescent="0.3">
      <c r="B81" s="112"/>
      <c r="C81" s="137"/>
      <c r="D81" s="138" t="s">
        <v>623</v>
      </c>
      <c r="E81" s="138"/>
      <c r="F81" s="208">
        <v>2312.25</v>
      </c>
      <c r="G81" s="175"/>
      <c r="H81" s="209">
        <f>ROUND(H19*'index obv sept19 data'!I8,0)</f>
        <v>15020</v>
      </c>
      <c r="I81" s="175"/>
      <c r="J81" s="156">
        <f>(F81*H81)*$F$73</f>
        <v>57686521.695</v>
      </c>
      <c r="K81" s="156">
        <f>(F19*H19)*$F$73*0</f>
        <v>0</v>
      </c>
      <c r="L81" s="156">
        <f t="shared" si="4"/>
        <v>57686521.695</v>
      </c>
      <c r="M81" s="200"/>
      <c r="N81" s="114"/>
      <c r="O81" s="202"/>
      <c r="P81" s="208">
        <v>2312.25</v>
      </c>
      <c r="Q81" s="175"/>
      <c r="R81" s="209">
        <f>ROUND(H19*'index obv sept19 data'!J8,0)</f>
        <v>15241</v>
      </c>
      <c r="S81" s="175"/>
      <c r="T81" s="156">
        <f>(P81*R81*tab!$C12)*$P$73</f>
        <v>43744740.671330392</v>
      </c>
      <c r="U81" s="156">
        <f>(P81*R81*tab!$D12)*$P$73*0</f>
        <v>0</v>
      </c>
      <c r="V81" s="156">
        <f t="shared" si="5"/>
        <v>43744740.671330392</v>
      </c>
      <c r="W81" s="138"/>
      <c r="X81" s="115"/>
      <c r="AB81" s="298"/>
      <c r="AC81" s="298"/>
      <c r="AD81" s="298"/>
      <c r="AE81" s="318" t="s">
        <v>82</v>
      </c>
      <c r="AF81" s="318">
        <v>221</v>
      </c>
      <c r="AG81" s="88"/>
      <c r="AH81" s="284"/>
      <c r="AI81" s="284"/>
    </row>
    <row r="82" spans="2:35" ht="12" customHeight="1" x14ac:dyDescent="0.3">
      <c r="B82" s="112"/>
      <c r="C82" s="137">
        <v>5</v>
      </c>
      <c r="D82" s="138" t="s">
        <v>466</v>
      </c>
      <c r="E82" s="138"/>
      <c r="F82" s="208">
        <v>7.0000000000000007E-2</v>
      </c>
      <c r="G82" s="175"/>
      <c r="H82" s="209">
        <f>ROUND(H20*'index obv sept19 data'!I9,0)</f>
        <v>17549983</v>
      </c>
      <c r="I82" s="175"/>
      <c r="J82" s="156">
        <f>(F82*H82*tab!$C13)*$F$73</f>
        <v>0</v>
      </c>
      <c r="K82" s="156">
        <f>(F82*H82*tab!$D13)*$F$73</f>
        <v>2040536.5234100001</v>
      </c>
      <c r="L82" s="156">
        <f t="shared" si="4"/>
        <v>2040536.5234100001</v>
      </c>
      <c r="M82" s="200"/>
      <c r="N82" s="114"/>
      <c r="O82" s="202">
        <v>5</v>
      </c>
      <c r="P82" s="208">
        <v>7.0000000000000007E-2</v>
      </c>
      <c r="Q82" s="175"/>
      <c r="R82" s="209">
        <f>ROUND(H20*'index obv sept19 data'!J9,0)</f>
        <v>17684783</v>
      </c>
      <c r="S82" s="175"/>
      <c r="T82" s="156">
        <f>(P82*R82*tab!$C13)*$P$73</f>
        <v>0</v>
      </c>
      <c r="U82" s="156">
        <f>(P82*R82*tab!$D13)*$P$73</f>
        <v>2099537.4377600001</v>
      </c>
      <c r="V82" s="156">
        <f t="shared" si="5"/>
        <v>2099537.4377600001</v>
      </c>
      <c r="W82" s="138"/>
      <c r="X82" s="115"/>
      <c r="AB82" s="298"/>
      <c r="AC82" s="298"/>
      <c r="AD82" s="298"/>
      <c r="AE82" s="318" t="s">
        <v>83</v>
      </c>
      <c r="AF82" s="318">
        <v>222</v>
      </c>
      <c r="AG82" s="88"/>
      <c r="AH82" s="284"/>
      <c r="AI82" s="284"/>
    </row>
    <row r="83" spans="2:35" ht="12" customHeight="1" x14ac:dyDescent="0.3">
      <c r="B83" s="112"/>
      <c r="C83" s="137">
        <v>6</v>
      </c>
      <c r="D83" s="138" t="s">
        <v>467</v>
      </c>
      <c r="E83" s="138"/>
      <c r="F83" s="208">
        <v>230.78</v>
      </c>
      <c r="G83" s="175"/>
      <c r="H83" s="209">
        <f>ROUND(H21*'index obv sept19 data'!I10,0)</f>
        <v>358248</v>
      </c>
      <c r="I83" s="175"/>
      <c r="J83" s="156">
        <f>(F83*H83*tab!$C14)*$F$73</f>
        <v>135183342.6746521</v>
      </c>
      <c r="K83" s="156">
        <f>(F83*H83*tab!$D14)*$F$73</f>
        <v>2142279.7091878969</v>
      </c>
      <c r="L83" s="156">
        <f t="shared" si="4"/>
        <v>137325622.38383999</v>
      </c>
      <c r="M83" s="200"/>
      <c r="N83" s="114"/>
      <c r="O83" s="202">
        <v>6</v>
      </c>
      <c r="P83" s="208">
        <v>230.78</v>
      </c>
      <c r="Q83" s="175"/>
      <c r="R83" s="209">
        <f>ROUND(H21*'index obv sept19 data'!J10,0)</f>
        <v>358248</v>
      </c>
      <c r="S83" s="175"/>
      <c r="T83" s="156">
        <f>(P83*R83*tab!$C14)*$P$73</f>
        <v>138031877.89055386</v>
      </c>
      <c r="U83" s="156">
        <f>(P83*R83*tab!$D14)*$P$73</f>
        <v>2187421.0636861366</v>
      </c>
      <c r="V83" s="156">
        <f t="shared" si="5"/>
        <v>140219298.95423999</v>
      </c>
      <c r="W83" s="138"/>
      <c r="X83" s="115"/>
      <c r="AB83" s="298"/>
      <c r="AC83" s="298"/>
      <c r="AD83" s="298"/>
      <c r="AE83" s="318" t="s">
        <v>90</v>
      </c>
      <c r="AF83" s="318">
        <v>225</v>
      </c>
      <c r="AG83" s="88"/>
      <c r="AH83" s="284"/>
      <c r="AI83" s="284"/>
    </row>
    <row r="84" spans="2:35" ht="12" customHeight="1" x14ac:dyDescent="0.3">
      <c r="B84" s="112"/>
      <c r="C84" s="137"/>
      <c r="D84" s="138" t="s">
        <v>468</v>
      </c>
      <c r="E84" s="138"/>
      <c r="F84" s="139"/>
      <c r="G84" s="178"/>
      <c r="H84" s="210">
        <f>SUM(L99:L100)</f>
        <v>0</v>
      </c>
      <c r="I84" s="178"/>
      <c r="J84" s="156">
        <f>(F83*SUM(H99:H100)*tab!$C14)*$F$73</f>
        <v>0</v>
      </c>
      <c r="K84" s="156">
        <f>(F83*SUM(H99:H100)*tab!$D14)*$F$73</f>
        <v>0</v>
      </c>
      <c r="L84" s="211">
        <f t="shared" si="4"/>
        <v>0</v>
      </c>
      <c r="M84" s="200"/>
      <c r="N84" s="114"/>
      <c r="O84" s="202"/>
      <c r="P84" s="139"/>
      <c r="Q84" s="178"/>
      <c r="R84" s="210">
        <f>SUM(R99:R100)</f>
        <v>0</v>
      </c>
      <c r="S84" s="178"/>
      <c r="T84" s="211">
        <f>(P83*SUM(V99:V100)*tab!C14)*$P$73</f>
        <v>0</v>
      </c>
      <c r="U84" s="211">
        <f>(P83*SUM(V99:V100)*tab!$D14)*$P$73</f>
        <v>0</v>
      </c>
      <c r="V84" s="211">
        <f t="shared" si="5"/>
        <v>0</v>
      </c>
      <c r="W84" s="138"/>
      <c r="X84" s="115"/>
      <c r="AB84" s="298"/>
      <c r="AC84" s="298"/>
      <c r="AD84" s="298"/>
      <c r="AE84" s="318" t="s">
        <v>91</v>
      </c>
      <c r="AF84" s="318">
        <v>226</v>
      </c>
      <c r="AG84" s="88"/>
      <c r="AH84" s="284"/>
      <c r="AI84" s="284"/>
    </row>
    <row r="85" spans="2:35" ht="12" customHeight="1" x14ac:dyDescent="0.3">
      <c r="B85" s="112"/>
      <c r="C85" s="137"/>
      <c r="D85" s="138" t="s">
        <v>469</v>
      </c>
      <c r="E85" s="138"/>
      <c r="F85" s="139"/>
      <c r="G85" s="178"/>
      <c r="H85" s="210">
        <f>SUM(L102:L105)</f>
        <v>0</v>
      </c>
      <c r="I85" s="178"/>
      <c r="J85" s="156">
        <f>(+F83*SUM(L102:L105)*tab!$C14)*$F$73</f>
        <v>0</v>
      </c>
      <c r="K85" s="156">
        <f>(+F83*SUM(L102:L105)*tab!$D14)*$F$73</f>
        <v>0</v>
      </c>
      <c r="L85" s="211">
        <f t="shared" si="4"/>
        <v>0</v>
      </c>
      <c r="M85" s="200"/>
      <c r="N85" s="114"/>
      <c r="O85" s="202"/>
      <c r="P85" s="139"/>
      <c r="Q85" s="178"/>
      <c r="R85" s="210">
        <f>SUM(R102:R105)</f>
        <v>0</v>
      </c>
      <c r="S85" s="178"/>
      <c r="T85" s="211">
        <f>(P83*SUM(V102:V105)*tab!C14)*$P$73</f>
        <v>0</v>
      </c>
      <c r="U85" s="211">
        <f>(P83*SUM(V102:V105)*tab!$D14)*$P$73</f>
        <v>0</v>
      </c>
      <c r="V85" s="211">
        <f t="shared" si="5"/>
        <v>0</v>
      </c>
      <c r="W85" s="138"/>
      <c r="X85" s="115"/>
      <c r="AB85" s="298"/>
      <c r="AC85" s="298"/>
      <c r="AD85" s="298"/>
      <c r="AE85" s="318" t="s">
        <v>94</v>
      </c>
      <c r="AF85" s="318">
        <v>228</v>
      </c>
      <c r="AG85" s="88"/>
      <c r="AH85" s="284"/>
      <c r="AI85" s="284"/>
    </row>
    <row r="86" spans="2:35" ht="12" customHeight="1" x14ac:dyDescent="0.3">
      <c r="B86" s="112"/>
      <c r="C86" s="137">
        <v>7</v>
      </c>
      <c r="D86" s="138" t="s">
        <v>436</v>
      </c>
      <c r="E86" s="138"/>
      <c r="F86" s="208">
        <v>370.37</v>
      </c>
      <c r="G86" s="175"/>
      <c r="H86" s="209">
        <f>ROUND(H24*'index obv sept19 data'!I11,0)</f>
        <v>725069</v>
      </c>
      <c r="I86" s="175"/>
      <c r="J86" s="156">
        <f>((F86-25-9.31)*H86)*$F$73</f>
        <v>404730369.00054002</v>
      </c>
      <c r="K86" s="156">
        <f>((F86-(F86-25-9.31))*H86)*$F$73</f>
        <v>41320891.984790005</v>
      </c>
      <c r="L86" s="156">
        <f t="shared" si="4"/>
        <v>446051260.98533005</v>
      </c>
      <c r="M86" s="200"/>
      <c r="N86" s="114"/>
      <c r="O86" s="202">
        <v>7</v>
      </c>
      <c r="P86" s="208">
        <v>370.37</v>
      </c>
      <c r="Q86" s="175"/>
      <c r="R86" s="209">
        <f>ROUND(H24*'index obv sept19 data'!J11,0)</f>
        <v>725069</v>
      </c>
      <c r="S86" s="175"/>
      <c r="T86" s="156">
        <f>((P86-25-9.31)*R86)*$P$73</f>
        <v>413258703.08544004</v>
      </c>
      <c r="U86" s="156">
        <f>((P86-(P86-25-9.31))*R86)*$P$73</f>
        <v>42191591.093439996</v>
      </c>
      <c r="V86" s="156">
        <f t="shared" si="5"/>
        <v>455450294.17888004</v>
      </c>
      <c r="W86" s="138"/>
      <c r="X86" s="115"/>
      <c r="AB86" s="298"/>
      <c r="AC86" s="298"/>
      <c r="AD86" s="298"/>
      <c r="AE86" s="318" t="s">
        <v>99</v>
      </c>
      <c r="AF86" s="318">
        <v>230</v>
      </c>
      <c r="AG86" s="88"/>
      <c r="AH86" s="284"/>
      <c r="AI86" s="284"/>
    </row>
    <row r="87" spans="2:35" ht="12" customHeight="1" x14ac:dyDescent="0.3">
      <c r="B87" s="112"/>
      <c r="C87" s="137">
        <v>8</v>
      </c>
      <c r="D87" s="138" t="s">
        <v>470</v>
      </c>
      <c r="E87" s="138"/>
      <c r="F87" s="208">
        <v>220.56</v>
      </c>
      <c r="G87" s="175"/>
      <c r="H87" s="209">
        <f>ROUND(H25*'index obv sept19 data'!I13,0)</f>
        <v>29912</v>
      </c>
      <c r="I87" s="175"/>
      <c r="J87" s="156">
        <f>(F87*H87*tab!$C19)*$F$73</f>
        <v>10958265.985919999</v>
      </c>
      <c r="K87" s="156">
        <f>(F87*H87*tab!$D19)*$F$73</f>
        <v>0</v>
      </c>
      <c r="L87" s="156">
        <f t="shared" si="4"/>
        <v>10958265.985919999</v>
      </c>
      <c r="M87" s="200"/>
      <c r="N87" s="114"/>
      <c r="O87" s="202">
        <v>8</v>
      </c>
      <c r="P87" s="208">
        <v>220.56</v>
      </c>
      <c r="Q87" s="175"/>
      <c r="R87" s="209">
        <f>ROUND(H25*'index obv sept19 data'!J13,0)</f>
        <v>29912</v>
      </c>
      <c r="S87" s="175"/>
      <c r="T87" s="156">
        <f>(P87*R87*tab!$C19)*$P$73</f>
        <v>11189174.661119999</v>
      </c>
      <c r="U87" s="156">
        <f>(P87*R87*tab!$D19)*$P$73</f>
        <v>0</v>
      </c>
      <c r="V87" s="156">
        <f t="shared" si="5"/>
        <v>11189174.661119999</v>
      </c>
      <c r="W87" s="138"/>
      <c r="X87" s="115"/>
      <c r="AB87" s="298"/>
      <c r="AC87" s="298"/>
      <c r="AD87" s="298"/>
      <c r="AE87" s="318" t="s">
        <v>103</v>
      </c>
      <c r="AF87" s="318">
        <v>232</v>
      </c>
      <c r="AG87" s="88"/>
      <c r="AH87" s="284"/>
      <c r="AI87" s="284"/>
    </row>
    <row r="88" spans="2:35" ht="12" customHeight="1" x14ac:dyDescent="0.3">
      <c r="B88" s="112"/>
      <c r="C88" s="137">
        <v>9</v>
      </c>
      <c r="D88" s="138" t="s">
        <v>471</v>
      </c>
      <c r="E88" s="138"/>
      <c r="F88" s="208">
        <v>249.86</v>
      </c>
      <c r="G88" s="175"/>
      <c r="H88" s="209">
        <f>ROUND(H26*'index obv sept19 data'!I12,0)</f>
        <v>9260</v>
      </c>
      <c r="I88" s="175"/>
      <c r="J88" s="156">
        <f>(F88*H88*tab!$C18)*$F$73</f>
        <v>3843061.6796000004</v>
      </c>
      <c r="K88" s="156">
        <f>(F88*H88*tab!$D18)*$F$73</f>
        <v>0</v>
      </c>
      <c r="L88" s="156">
        <f t="shared" si="4"/>
        <v>3843061.6796000004</v>
      </c>
      <c r="M88" s="200"/>
      <c r="N88" s="114"/>
      <c r="O88" s="202">
        <v>9</v>
      </c>
      <c r="P88" s="208">
        <v>249.86</v>
      </c>
      <c r="Q88" s="175"/>
      <c r="R88" s="209">
        <f>ROUND(H26*'index obv sept19 data'!J12,0)</f>
        <v>9229</v>
      </c>
      <c r="S88" s="175"/>
      <c r="T88" s="156">
        <f>(P88*R88*tab!$C18)*$P$73</f>
        <v>3910904.6662399997</v>
      </c>
      <c r="U88" s="156">
        <f>(P88*R88*tab!$D18)*$P$73</f>
        <v>0</v>
      </c>
      <c r="V88" s="156">
        <f t="shared" si="5"/>
        <v>3910904.6662399997</v>
      </c>
      <c r="W88" s="138"/>
      <c r="X88" s="115"/>
      <c r="AB88" s="298"/>
      <c r="AC88" s="298"/>
      <c r="AD88" s="298"/>
      <c r="AE88" s="318" t="s">
        <v>104</v>
      </c>
      <c r="AF88" s="318">
        <v>233</v>
      </c>
      <c r="AG88" s="88"/>
      <c r="AH88" s="284"/>
      <c r="AI88" s="284"/>
    </row>
    <row r="89" spans="2:35" ht="12" customHeight="1" x14ac:dyDescent="0.3">
      <c r="B89" s="112"/>
      <c r="C89" s="137">
        <v>10</v>
      </c>
      <c r="D89" s="138" t="s">
        <v>434</v>
      </c>
      <c r="E89" s="138"/>
      <c r="F89" s="208">
        <v>8.59</v>
      </c>
      <c r="G89" s="175"/>
      <c r="H89" s="209">
        <f>ROUND(H27*'index obv sept19 data'!I14,0)</f>
        <v>3363990</v>
      </c>
      <c r="I89" s="175"/>
      <c r="J89" s="156">
        <f>(F89*H89*tab!$C20)*$F$73</f>
        <v>30636724.896607827</v>
      </c>
      <c r="K89" s="156">
        <f>(F89*H89*tab!$D20)*$F$73</f>
        <v>17360650.78349217</v>
      </c>
      <c r="L89" s="156">
        <f t="shared" si="4"/>
        <v>47997375.680099994</v>
      </c>
      <c r="M89" s="200"/>
      <c r="N89" s="114"/>
      <c r="O89" s="202">
        <v>10</v>
      </c>
      <c r="P89" s="208">
        <v>8.59</v>
      </c>
      <c r="Q89" s="175"/>
      <c r="R89" s="209">
        <f>ROUND(H27*'index obv sept19 data'!J14,0)</f>
        <v>3363990</v>
      </c>
      <c r="S89" s="175"/>
      <c r="T89" s="156">
        <f>(P89*R89*tab!$C20)*$P$73</f>
        <v>31282291.044338875</v>
      </c>
      <c r="U89" s="156">
        <f>(P89*R89*tab!$D20)*$P$73</f>
        <v>17726468.229261119</v>
      </c>
      <c r="V89" s="156">
        <f t="shared" si="5"/>
        <v>49008759.273599997</v>
      </c>
      <c r="W89" s="138"/>
      <c r="X89" s="115"/>
      <c r="AB89" s="298"/>
      <c r="AC89" s="298"/>
      <c r="AD89" s="298"/>
      <c r="AE89" s="318" t="s">
        <v>135</v>
      </c>
      <c r="AF89" s="318">
        <v>243</v>
      </c>
      <c r="AG89" s="88"/>
      <c r="AH89" s="284"/>
      <c r="AI89" s="284"/>
    </row>
    <row r="90" spans="2:35" ht="12" customHeight="1" x14ac:dyDescent="0.3">
      <c r="B90" s="112"/>
      <c r="C90" s="137">
        <v>11</v>
      </c>
      <c r="D90" s="138" t="s">
        <v>435</v>
      </c>
      <c r="E90" s="138"/>
      <c r="F90" s="208">
        <v>8.56</v>
      </c>
      <c r="G90" s="175"/>
      <c r="H90" s="209">
        <f>ROUND(H28*'index obv sept19 data'!I15,0)</f>
        <v>195710</v>
      </c>
      <c r="I90" s="175"/>
      <c r="J90" s="156">
        <f>(F90*H90*tab!$C21)*$F$73</f>
        <v>1776156.6185448798</v>
      </c>
      <c r="K90" s="156">
        <f>(F90*H90*tab!$D21)*$F$73</f>
        <v>1006479.4750551201</v>
      </c>
      <c r="L90" s="156">
        <f t="shared" si="4"/>
        <v>2782636.0935999998</v>
      </c>
      <c r="M90" s="200"/>
      <c r="N90" s="114"/>
      <c r="O90" s="202">
        <v>11</v>
      </c>
      <c r="P90" s="208">
        <v>8.56</v>
      </c>
      <c r="Q90" s="175"/>
      <c r="R90" s="209">
        <f>ROUND(H28*'index obv sept19 data'!J15,0)</f>
        <v>195710</v>
      </c>
      <c r="S90" s="175"/>
      <c r="T90" s="156">
        <f>(P90*R90*tab!$C21)*$P$73</f>
        <v>1813583.1577676798</v>
      </c>
      <c r="U90" s="156">
        <f>(P90*R90*tab!$D21)*$P$73</f>
        <v>1027687.65183232</v>
      </c>
      <c r="V90" s="156">
        <f t="shared" si="5"/>
        <v>2841270.8095999998</v>
      </c>
      <c r="W90" s="138"/>
      <c r="X90" s="115"/>
      <c r="AB90" s="298"/>
      <c r="AC90" s="298"/>
      <c r="AD90" s="298"/>
      <c r="AE90" s="318" t="s">
        <v>140</v>
      </c>
      <c r="AF90" s="318">
        <v>244</v>
      </c>
      <c r="AG90" s="88"/>
      <c r="AH90" s="284"/>
      <c r="AI90" s="284"/>
    </row>
    <row r="91" spans="2:35" ht="12" customHeight="1" x14ac:dyDescent="0.3">
      <c r="B91" s="112"/>
      <c r="C91" s="137">
        <v>12</v>
      </c>
      <c r="D91" s="138" t="s">
        <v>472</v>
      </c>
      <c r="E91" s="138"/>
      <c r="F91" s="208">
        <v>2.86</v>
      </c>
      <c r="G91" s="175"/>
      <c r="H91" s="209">
        <f>ROUND(H29*'index obv sept19 data'!I16,0)</f>
        <v>17123989</v>
      </c>
      <c r="I91" s="175"/>
      <c r="J91" s="156">
        <f>(F91*H91*tab!$C22)*$F$73</f>
        <v>50711610.570931591</v>
      </c>
      <c r="K91" s="156">
        <f>(F91*H91*tab!$D22)*$F$73</f>
        <v>30635214.21400841</v>
      </c>
      <c r="L91" s="156">
        <f t="shared" si="4"/>
        <v>81346824.784940004</v>
      </c>
      <c r="M91" s="200"/>
      <c r="N91" s="114"/>
      <c r="O91" s="202">
        <v>12</v>
      </c>
      <c r="P91" s="208">
        <v>2.86</v>
      </c>
      <c r="Q91" s="175"/>
      <c r="R91" s="209">
        <f>ROUND(H29*'index obv sept19 data'!J16,0)</f>
        <v>17178257</v>
      </c>
      <c r="S91" s="175"/>
      <c r="T91" s="156">
        <f>(P91*R91*tab!$C22)*$P$73</f>
        <v>51944285.255161718</v>
      </c>
      <c r="U91" s="156">
        <f>(P91*R91*tab!$D22)*$P$73</f>
        <v>31379881.018758271</v>
      </c>
      <c r="V91" s="156">
        <f t="shared" si="5"/>
        <v>83324166.273919985</v>
      </c>
      <c r="W91" s="138"/>
      <c r="X91" s="115"/>
      <c r="AB91" s="298"/>
      <c r="AC91" s="298"/>
      <c r="AD91" s="298"/>
      <c r="AE91" s="318" t="s">
        <v>143</v>
      </c>
      <c r="AF91" s="318">
        <v>246</v>
      </c>
      <c r="AG91" s="88"/>
      <c r="AH91" s="284"/>
      <c r="AI91" s="284"/>
    </row>
    <row r="92" spans="2:35" ht="12" customHeight="1" x14ac:dyDescent="0.3">
      <c r="B92" s="112"/>
      <c r="C92" s="137">
        <v>13</v>
      </c>
      <c r="D92" s="138" t="s">
        <v>406</v>
      </c>
      <c r="E92" s="138"/>
      <c r="F92" s="208">
        <v>4422.1899999999996</v>
      </c>
      <c r="G92" s="175"/>
      <c r="H92" s="209">
        <f>ROUND(H30*1,0)</f>
        <v>3345</v>
      </c>
      <c r="I92" s="175"/>
      <c r="J92" s="156">
        <f>(F92*H92*tab!$C23)*$F$73</f>
        <v>10238271.762283785</v>
      </c>
      <c r="K92" s="156">
        <f>(F92*H92*tab!$D23)*$F$73</f>
        <v>14331614.876266211</v>
      </c>
      <c r="L92" s="156">
        <f t="shared" si="4"/>
        <v>24569886.638549998</v>
      </c>
      <c r="M92" s="200"/>
      <c r="N92" s="114"/>
      <c r="O92" s="202">
        <v>13</v>
      </c>
      <c r="P92" s="208">
        <v>4422.1899999999996</v>
      </c>
      <c r="Q92" s="175"/>
      <c r="R92" s="209">
        <f>ROUND(H30*1,0)</f>
        <v>3345</v>
      </c>
      <c r="S92" s="175"/>
      <c r="T92" s="156">
        <f>(P92*R92*tab!$C23)*$P$73</f>
        <v>10454008.975817759</v>
      </c>
      <c r="U92" s="156">
        <f>(P92*R92*tab!$D23)*$P$73</f>
        <v>14633605.556982236</v>
      </c>
      <c r="V92" s="156">
        <f t="shared" si="5"/>
        <v>25087614.532799996</v>
      </c>
      <c r="W92" s="138"/>
      <c r="X92" s="115"/>
      <c r="AB92" s="298"/>
      <c r="AC92" s="298"/>
      <c r="AD92" s="298"/>
      <c r="AE92" s="318" t="s">
        <v>154</v>
      </c>
      <c r="AF92" s="318">
        <v>252</v>
      </c>
      <c r="AG92" s="88"/>
      <c r="AH92" s="284"/>
      <c r="AI92" s="284"/>
    </row>
    <row r="93" spans="2:35" ht="12" customHeight="1" x14ac:dyDescent="0.3">
      <c r="B93" s="112"/>
      <c r="C93" s="137"/>
      <c r="D93" s="138"/>
      <c r="E93" s="138"/>
      <c r="F93" s="175"/>
      <c r="G93" s="176"/>
      <c r="H93" s="179"/>
      <c r="I93" s="176"/>
      <c r="J93" s="177"/>
      <c r="K93" s="177"/>
      <c r="L93" s="177"/>
      <c r="M93" s="200"/>
      <c r="N93" s="114"/>
      <c r="O93" s="202"/>
      <c r="P93" s="175"/>
      <c r="Q93" s="176"/>
      <c r="R93" s="180"/>
      <c r="S93" s="176"/>
      <c r="T93" s="177"/>
      <c r="U93" s="177"/>
      <c r="V93" s="177"/>
      <c r="W93" s="138"/>
      <c r="X93" s="115"/>
      <c r="AB93" s="298"/>
      <c r="AC93" s="298"/>
      <c r="AD93" s="298"/>
      <c r="AE93" s="318" t="s">
        <v>196</v>
      </c>
      <c r="AF93" s="318">
        <v>1705</v>
      </c>
      <c r="AG93" s="88"/>
      <c r="AH93" s="284"/>
      <c r="AI93" s="284"/>
    </row>
    <row r="94" spans="2:35" ht="12" customHeight="1" x14ac:dyDescent="0.3">
      <c r="B94" s="121"/>
      <c r="C94" s="139"/>
      <c r="D94" s="133" t="s">
        <v>473</v>
      </c>
      <c r="E94" s="133"/>
      <c r="F94" s="139"/>
      <c r="G94" s="139"/>
      <c r="H94" s="139"/>
      <c r="I94" s="139"/>
      <c r="J94" s="165">
        <f>SUM(J76:J83)+SUM(J86:J92)</f>
        <v>1402183781.2537766</v>
      </c>
      <c r="K94" s="165">
        <f>SUM(K76:K83)+SUM(K86:K92)</f>
        <v>731319941.17894363</v>
      </c>
      <c r="L94" s="165">
        <f>SUM(L76:L83)+SUM(L86:L92)</f>
        <v>2133503722.4327202</v>
      </c>
      <c r="M94" s="201"/>
      <c r="N94" s="172"/>
      <c r="O94" s="203"/>
      <c r="P94" s="174"/>
      <c r="Q94" s="139"/>
      <c r="R94" s="174"/>
      <c r="S94" s="139"/>
      <c r="T94" s="165">
        <f>SUM(T76:T83)+SUM(T86:T92)</f>
        <v>1417183852.0073152</v>
      </c>
      <c r="U94" s="165">
        <f>SUM(U76:U83)+SUM(U86:U92)</f>
        <v>746320897.89697492</v>
      </c>
      <c r="V94" s="165">
        <f>SUM(V76:V83)+SUM(V86:V92)</f>
        <v>2163504749.9042907</v>
      </c>
      <c r="W94" s="133"/>
      <c r="X94" s="124"/>
      <c r="AB94" s="298"/>
      <c r="AC94" s="298"/>
      <c r="AD94" s="298"/>
      <c r="AE94" s="318" t="s">
        <v>199</v>
      </c>
      <c r="AF94" s="318">
        <v>262</v>
      </c>
      <c r="AG94" s="88"/>
      <c r="AH94" s="284"/>
      <c r="AI94" s="284"/>
    </row>
    <row r="95" spans="2:35" ht="12" customHeight="1" x14ac:dyDescent="0.3">
      <c r="B95" s="112"/>
      <c r="C95" s="137"/>
      <c r="D95" s="158"/>
      <c r="E95" s="158"/>
      <c r="F95" s="159"/>
      <c r="G95" s="159"/>
      <c r="H95" s="159"/>
      <c r="I95" s="159"/>
      <c r="J95" s="204"/>
      <c r="K95" s="204"/>
      <c r="L95" s="204"/>
      <c r="M95" s="200"/>
      <c r="N95" s="114"/>
      <c r="O95" s="202"/>
      <c r="P95" s="137"/>
      <c r="Q95" s="137"/>
      <c r="R95" s="137"/>
      <c r="S95" s="137"/>
      <c r="T95" s="137"/>
      <c r="U95" s="137"/>
      <c r="V95" s="137"/>
      <c r="W95" s="138"/>
      <c r="X95" s="115"/>
      <c r="AB95" s="298"/>
      <c r="AC95" s="298"/>
      <c r="AD95" s="298"/>
      <c r="AE95" s="318" t="s">
        <v>205</v>
      </c>
      <c r="AF95" s="318">
        <v>263</v>
      </c>
      <c r="AG95" s="88"/>
      <c r="AH95" s="284"/>
      <c r="AI95" s="284"/>
    </row>
    <row r="96" spans="2:35" ht="12" customHeight="1" x14ac:dyDescent="0.3">
      <c r="B96" s="112"/>
      <c r="C96" s="137"/>
      <c r="D96" s="152"/>
      <c r="E96" s="152"/>
      <c r="F96" s="151"/>
      <c r="G96" s="151"/>
      <c r="H96" s="151"/>
      <c r="I96" s="151"/>
      <c r="J96" s="151"/>
      <c r="K96" s="153"/>
      <c r="L96" s="153"/>
      <c r="M96" s="200"/>
      <c r="N96" s="114"/>
      <c r="O96" s="202"/>
      <c r="P96" s="138"/>
      <c r="Q96" s="137"/>
      <c r="R96" s="138"/>
      <c r="S96" s="137"/>
      <c r="T96" s="141"/>
      <c r="U96" s="141"/>
      <c r="V96" s="137"/>
      <c r="W96" s="138"/>
      <c r="X96" s="115"/>
      <c r="AB96" s="298"/>
      <c r="AC96" s="298"/>
      <c r="AD96" s="298"/>
      <c r="AE96" s="318" t="s">
        <v>221</v>
      </c>
      <c r="AF96" s="318">
        <v>1955</v>
      </c>
      <c r="AG96" s="88"/>
      <c r="AH96" s="284"/>
      <c r="AI96" s="284"/>
    </row>
    <row r="97" spans="2:35" ht="12" customHeight="1" x14ac:dyDescent="0.3">
      <c r="B97" s="112"/>
      <c r="C97" s="137"/>
      <c r="D97" s="146" t="s">
        <v>510</v>
      </c>
      <c r="E97" s="215"/>
      <c r="F97" s="215"/>
      <c r="G97" s="216"/>
      <c r="H97" s="216" t="s">
        <v>474</v>
      </c>
      <c r="I97" s="216"/>
      <c r="J97" s="216" t="s">
        <v>475</v>
      </c>
      <c r="K97" s="216" t="s">
        <v>514</v>
      </c>
      <c r="L97" s="217" t="s">
        <v>515</v>
      </c>
      <c r="M97" s="218"/>
      <c r="N97" s="114"/>
      <c r="O97" s="219"/>
      <c r="P97" s="215"/>
      <c r="Q97" s="216"/>
      <c r="R97" s="216" t="s">
        <v>474</v>
      </c>
      <c r="S97" s="216"/>
      <c r="T97" s="216" t="s">
        <v>475</v>
      </c>
      <c r="U97" s="216" t="s">
        <v>514</v>
      </c>
      <c r="V97" s="217" t="s">
        <v>515</v>
      </c>
      <c r="W97" s="138"/>
      <c r="X97" s="115"/>
      <c r="AB97" s="298"/>
      <c r="AC97" s="298"/>
      <c r="AD97" s="298"/>
      <c r="AE97" s="318" t="s">
        <v>226</v>
      </c>
      <c r="AF97" s="318">
        <v>1740</v>
      </c>
      <c r="AG97" s="88"/>
      <c r="AH97" s="284"/>
      <c r="AI97" s="284"/>
    </row>
    <row r="98" spans="2:35" ht="12" customHeight="1" x14ac:dyDescent="0.3">
      <c r="B98" s="112"/>
      <c r="C98" s="137"/>
      <c r="D98" s="133"/>
      <c r="E98" s="133"/>
      <c r="F98" s="138"/>
      <c r="G98" s="139"/>
      <c r="H98" s="139"/>
      <c r="I98" s="139"/>
      <c r="J98" s="137"/>
      <c r="K98" s="137"/>
      <c r="L98" s="137"/>
      <c r="M98" s="201"/>
      <c r="N98" s="172"/>
      <c r="O98" s="203"/>
      <c r="P98" s="138"/>
      <c r="Q98" s="139"/>
      <c r="R98" s="139"/>
      <c r="S98" s="139"/>
      <c r="T98" s="137"/>
      <c r="U98" s="137"/>
      <c r="V98" s="137"/>
      <c r="W98" s="138"/>
      <c r="X98" s="115"/>
      <c r="AB98" s="298"/>
      <c r="AC98" s="298"/>
      <c r="AD98" s="298"/>
      <c r="AE98" s="318" t="s">
        <v>233</v>
      </c>
      <c r="AF98" s="318">
        <v>267</v>
      </c>
      <c r="AG98" s="88"/>
      <c r="AH98" s="284"/>
      <c r="AI98" s="284"/>
    </row>
    <row r="99" spans="2:35" ht="12" customHeight="1" x14ac:dyDescent="0.3">
      <c r="B99" s="112"/>
      <c r="C99" s="137"/>
      <c r="D99" s="138" t="s">
        <v>512</v>
      </c>
      <c r="E99" s="138"/>
      <c r="F99" s="138"/>
      <c r="G99" s="137"/>
      <c r="H99" s="198">
        <v>0</v>
      </c>
      <c r="I99" s="137"/>
      <c r="J99" s="212">
        <v>1.98</v>
      </c>
      <c r="K99" s="213">
        <v>1</v>
      </c>
      <c r="L99" s="214">
        <f>+H99*J99*K99</f>
        <v>0</v>
      </c>
      <c r="M99" s="200"/>
      <c r="N99" s="114"/>
      <c r="O99" s="202"/>
      <c r="P99" s="183" t="s">
        <v>516</v>
      </c>
      <c r="Q99" s="137"/>
      <c r="R99" s="199">
        <f>H99</f>
        <v>0</v>
      </c>
      <c r="S99" s="137"/>
      <c r="T99" s="212">
        <v>1.98</v>
      </c>
      <c r="U99" s="213">
        <v>1</v>
      </c>
      <c r="V99" s="214">
        <f>+R99*T99*U99</f>
        <v>0</v>
      </c>
      <c r="W99" s="138"/>
      <c r="X99" s="115"/>
      <c r="AB99" s="298"/>
      <c r="AC99" s="298"/>
      <c r="AD99" s="298"/>
      <c r="AE99" s="318" t="s">
        <v>234</v>
      </c>
      <c r="AF99" s="318">
        <v>268</v>
      </c>
      <c r="AG99" s="88"/>
      <c r="AH99" s="284"/>
      <c r="AI99" s="284"/>
    </row>
    <row r="100" spans="2:35" ht="12" customHeight="1" x14ac:dyDescent="0.3">
      <c r="B100" s="112"/>
      <c r="C100" s="137"/>
      <c r="D100" s="138" t="s">
        <v>511</v>
      </c>
      <c r="E100" s="138"/>
      <c r="F100" s="138"/>
      <c r="G100" s="137"/>
      <c r="H100" s="198">
        <v>0</v>
      </c>
      <c r="I100" s="137"/>
      <c r="J100" s="212">
        <v>1.98</v>
      </c>
      <c r="K100" s="213">
        <v>1</v>
      </c>
      <c r="L100" s="214">
        <f>+H100*J100*K100</f>
        <v>0</v>
      </c>
      <c r="M100" s="200"/>
      <c r="N100" s="114"/>
      <c r="O100" s="202"/>
      <c r="P100" s="183" t="s">
        <v>517</v>
      </c>
      <c r="Q100" s="137"/>
      <c r="R100" s="199">
        <f>H100</f>
        <v>0</v>
      </c>
      <c r="S100" s="137"/>
      <c r="T100" s="212">
        <v>1.98</v>
      </c>
      <c r="U100" s="213">
        <v>1</v>
      </c>
      <c r="V100" s="214">
        <f>+R100*T100*U100</f>
        <v>0</v>
      </c>
      <c r="W100" s="138"/>
      <c r="X100" s="115"/>
      <c r="AB100" s="298"/>
      <c r="AC100" s="298"/>
      <c r="AD100" s="298"/>
      <c r="AE100" s="318" t="s">
        <v>241</v>
      </c>
      <c r="AF100" s="318">
        <v>302</v>
      </c>
      <c r="AG100" s="88"/>
      <c r="AH100" s="284"/>
      <c r="AI100" s="284"/>
    </row>
    <row r="101" spans="2:35" ht="12" customHeight="1" x14ac:dyDescent="0.3">
      <c r="B101" s="112"/>
      <c r="C101" s="137"/>
      <c r="D101" s="138"/>
      <c r="E101" s="138"/>
      <c r="F101" s="138"/>
      <c r="G101" s="137"/>
      <c r="H101" s="137"/>
      <c r="I101" s="137"/>
      <c r="J101" s="137"/>
      <c r="K101" s="181"/>
      <c r="L101" s="182"/>
      <c r="M101" s="200"/>
      <c r="N101" s="114"/>
      <c r="O101" s="202"/>
      <c r="P101" s="183"/>
      <c r="Q101" s="137"/>
      <c r="R101" s="137"/>
      <c r="S101" s="137"/>
      <c r="T101" s="137"/>
      <c r="U101" s="181"/>
      <c r="V101" s="182"/>
      <c r="W101" s="138"/>
      <c r="X101" s="115"/>
      <c r="AB101" s="298"/>
      <c r="AC101" s="298"/>
      <c r="AD101" s="298"/>
      <c r="AE101" s="318" t="s">
        <v>246</v>
      </c>
      <c r="AF101" s="318">
        <v>269</v>
      </c>
      <c r="AG101" s="88"/>
      <c r="AH101" s="284"/>
      <c r="AI101" s="284"/>
    </row>
    <row r="102" spans="2:35" ht="12" customHeight="1" x14ac:dyDescent="0.3">
      <c r="B102" s="112"/>
      <c r="C102" s="137"/>
      <c r="D102" s="138" t="s">
        <v>476</v>
      </c>
      <c r="E102" s="138"/>
      <c r="F102" s="138"/>
      <c r="G102" s="137"/>
      <c r="H102" s="198">
        <v>0</v>
      </c>
      <c r="I102" s="137"/>
      <c r="J102" s="212">
        <v>3.46</v>
      </c>
      <c r="K102" s="213">
        <v>1</v>
      </c>
      <c r="L102" s="214">
        <f>+H102*J102*K102</f>
        <v>0</v>
      </c>
      <c r="M102" s="200"/>
      <c r="N102" s="114"/>
      <c r="O102" s="202"/>
      <c r="P102" s="183" t="s">
        <v>518</v>
      </c>
      <c r="Q102" s="137"/>
      <c r="R102" s="199">
        <f>H102</f>
        <v>0</v>
      </c>
      <c r="S102" s="137"/>
      <c r="T102" s="212">
        <v>3.46</v>
      </c>
      <c r="U102" s="213">
        <v>1</v>
      </c>
      <c r="V102" s="214">
        <f>+R102*T102*U102</f>
        <v>0</v>
      </c>
      <c r="W102" s="138"/>
      <c r="X102" s="115"/>
      <c r="AB102" s="298"/>
      <c r="AC102" s="298"/>
      <c r="AD102" s="298"/>
      <c r="AE102" s="318" t="s">
        <v>251</v>
      </c>
      <c r="AF102" s="318">
        <v>1586</v>
      </c>
      <c r="AG102" s="88"/>
      <c r="AH102" s="284"/>
      <c r="AI102" s="284"/>
    </row>
    <row r="103" spans="2:35" ht="12" customHeight="1" x14ac:dyDescent="0.3">
      <c r="B103" s="112"/>
      <c r="C103" s="137"/>
      <c r="D103" s="138" t="s">
        <v>477</v>
      </c>
      <c r="E103" s="138"/>
      <c r="F103" s="138"/>
      <c r="G103" s="137"/>
      <c r="H103" s="198">
        <v>0</v>
      </c>
      <c r="I103" s="137"/>
      <c r="J103" s="212">
        <v>3.46</v>
      </c>
      <c r="K103" s="213">
        <v>4.3</v>
      </c>
      <c r="L103" s="214">
        <f>+H103*J103*K103</f>
        <v>0</v>
      </c>
      <c r="M103" s="200"/>
      <c r="N103" s="114"/>
      <c r="O103" s="202"/>
      <c r="P103" s="183" t="s">
        <v>519</v>
      </c>
      <c r="Q103" s="137"/>
      <c r="R103" s="199">
        <f>H103</f>
        <v>0</v>
      </c>
      <c r="S103" s="137"/>
      <c r="T103" s="212">
        <v>3.46</v>
      </c>
      <c r="U103" s="213">
        <v>4.3</v>
      </c>
      <c r="V103" s="214">
        <f>+R103*T103*U103</f>
        <v>0</v>
      </c>
      <c r="W103" s="138"/>
      <c r="X103" s="115"/>
      <c r="AB103" s="298"/>
      <c r="AC103" s="298"/>
      <c r="AD103" s="298"/>
      <c r="AE103" s="318" t="s">
        <v>260</v>
      </c>
      <c r="AF103" s="318">
        <v>1509</v>
      </c>
      <c r="AG103" s="88"/>
      <c r="AH103" s="284"/>
      <c r="AI103" s="284"/>
    </row>
    <row r="104" spans="2:35" ht="12" customHeight="1" x14ac:dyDescent="0.3">
      <c r="B104" s="112"/>
      <c r="C104" s="137"/>
      <c r="D104" s="138" t="s">
        <v>478</v>
      </c>
      <c r="E104" s="138"/>
      <c r="F104" s="138"/>
      <c r="G104" s="137"/>
      <c r="H104" s="198">
        <v>0</v>
      </c>
      <c r="I104" s="137"/>
      <c r="J104" s="212">
        <v>3.46</v>
      </c>
      <c r="K104" s="213">
        <v>2.86</v>
      </c>
      <c r="L104" s="214">
        <f>+H104*J104*K104</f>
        <v>0</v>
      </c>
      <c r="M104" s="200"/>
      <c r="N104" s="114"/>
      <c r="O104" s="202"/>
      <c r="P104" s="183" t="s">
        <v>520</v>
      </c>
      <c r="Q104" s="137"/>
      <c r="R104" s="199">
        <f>H104</f>
        <v>0</v>
      </c>
      <c r="S104" s="137"/>
      <c r="T104" s="212">
        <v>3.46</v>
      </c>
      <c r="U104" s="213">
        <v>2.86</v>
      </c>
      <c r="V104" s="214">
        <f>+R104*T104*U104</f>
        <v>0</v>
      </c>
      <c r="W104" s="138"/>
      <c r="X104" s="115"/>
      <c r="AB104" s="298"/>
      <c r="AC104" s="298"/>
      <c r="AD104" s="298"/>
      <c r="AE104" s="318" t="s">
        <v>264</v>
      </c>
      <c r="AF104" s="318">
        <v>1734</v>
      </c>
      <c r="AG104" s="88"/>
      <c r="AH104" s="284"/>
      <c r="AI104" s="284"/>
    </row>
    <row r="105" spans="2:35" ht="12" customHeight="1" x14ac:dyDescent="0.3">
      <c r="B105" s="112"/>
      <c r="C105" s="137"/>
      <c r="D105" s="138" t="s">
        <v>479</v>
      </c>
      <c r="E105" s="138"/>
      <c r="F105" s="138"/>
      <c r="G105" s="137"/>
      <c r="H105" s="198">
        <v>0</v>
      </c>
      <c r="I105" s="137"/>
      <c r="J105" s="212">
        <v>3.46</v>
      </c>
      <c r="K105" s="213">
        <v>1.43</v>
      </c>
      <c r="L105" s="214">
        <f>+H105*J105*K105</f>
        <v>0</v>
      </c>
      <c r="M105" s="200"/>
      <c r="N105" s="114"/>
      <c r="O105" s="202"/>
      <c r="P105" s="183" t="s">
        <v>521</v>
      </c>
      <c r="Q105" s="137"/>
      <c r="R105" s="199">
        <f>H105</f>
        <v>0</v>
      </c>
      <c r="S105" s="137"/>
      <c r="T105" s="212">
        <v>3.46</v>
      </c>
      <c r="U105" s="213">
        <v>1.43</v>
      </c>
      <c r="V105" s="214">
        <f>+R105*T105*U105</f>
        <v>0</v>
      </c>
      <c r="W105" s="138"/>
      <c r="X105" s="115"/>
      <c r="AB105" s="298"/>
      <c r="AC105" s="298"/>
      <c r="AD105" s="298"/>
      <c r="AE105" s="318" t="s">
        <v>269</v>
      </c>
      <c r="AF105" s="318">
        <v>273</v>
      </c>
      <c r="AG105" s="88"/>
      <c r="AH105" s="284"/>
      <c r="AI105" s="284"/>
    </row>
    <row r="106" spans="2:35" ht="12" customHeight="1" x14ac:dyDescent="0.3">
      <c r="B106" s="112"/>
      <c r="C106" s="137"/>
      <c r="D106" s="138"/>
      <c r="E106" s="138"/>
      <c r="F106" s="184"/>
      <c r="G106" s="137"/>
      <c r="H106" s="222">
        <f>SUM(H99:H105)</f>
        <v>0</v>
      </c>
      <c r="I106" s="223"/>
      <c r="J106" s="224"/>
      <c r="K106" s="225"/>
      <c r="L106" s="220" t="str">
        <f>IF(H106=0,"",IF(OR((SUM(H99:H105))&lt;0.95*H83,(SUM(H99:H105))&gt;1.05*H83),B135,""))</f>
        <v/>
      </c>
      <c r="M106" s="200"/>
      <c r="N106" s="114"/>
      <c r="O106" s="202"/>
      <c r="P106" s="185"/>
      <c r="Q106" s="137"/>
      <c r="R106" s="226">
        <f>SUM(R99:R105)</f>
        <v>0</v>
      </c>
      <c r="S106" s="222"/>
      <c r="T106" s="222"/>
      <c r="U106" s="225"/>
      <c r="V106" s="221" t="str">
        <f>IF(R106=0,"",IF(OR((SUM(R99:R105))&lt;0.95*R83,(SUM(R99:R105))&gt;1.05*R83),B136,""))</f>
        <v/>
      </c>
      <c r="W106" s="138"/>
      <c r="X106" s="115"/>
      <c r="AB106" s="298"/>
      <c r="AC106" s="298"/>
      <c r="AD106" s="298"/>
      <c r="AE106" s="318" t="s">
        <v>272</v>
      </c>
      <c r="AF106" s="318">
        <v>274</v>
      </c>
      <c r="AG106" s="88"/>
      <c r="AH106" s="284"/>
      <c r="AI106" s="284"/>
    </row>
    <row r="107" spans="2:35" ht="12" customHeight="1" thickBot="1" x14ac:dyDescent="0.35">
      <c r="B107" s="112"/>
      <c r="C107" s="137"/>
      <c r="D107" s="161"/>
      <c r="E107" s="161"/>
      <c r="F107" s="162"/>
      <c r="G107" s="162"/>
      <c r="H107" s="162"/>
      <c r="I107" s="162"/>
      <c r="J107" s="206"/>
      <c r="K107" s="206"/>
      <c r="L107" s="206"/>
      <c r="M107" s="200"/>
      <c r="N107" s="114"/>
      <c r="O107" s="202"/>
      <c r="P107" s="162"/>
      <c r="Q107" s="162"/>
      <c r="R107" s="162"/>
      <c r="S107" s="162"/>
      <c r="T107" s="162"/>
      <c r="U107" s="162"/>
      <c r="V107" s="162"/>
      <c r="W107" s="138"/>
      <c r="X107" s="115"/>
      <c r="AB107" s="298"/>
      <c r="AC107" s="298"/>
      <c r="AD107" s="298"/>
      <c r="AE107" s="318" t="s">
        <v>275</v>
      </c>
      <c r="AF107" s="318">
        <v>275</v>
      </c>
      <c r="AG107" s="88"/>
      <c r="AH107" s="284"/>
      <c r="AI107" s="284"/>
    </row>
    <row r="108" spans="2:35" ht="12" customHeight="1" thickTop="1" x14ac:dyDescent="0.3">
      <c r="B108" s="112"/>
      <c r="C108" s="137"/>
      <c r="D108" s="152"/>
      <c r="E108" s="152"/>
      <c r="F108" s="151"/>
      <c r="G108" s="151"/>
      <c r="H108" s="151"/>
      <c r="I108" s="151"/>
      <c r="J108" s="205"/>
      <c r="K108" s="205"/>
      <c r="L108" s="205"/>
      <c r="M108" s="200"/>
      <c r="N108" s="114"/>
      <c r="O108" s="202"/>
      <c r="P108" s="151"/>
      <c r="Q108" s="151"/>
      <c r="R108" s="151"/>
      <c r="S108" s="151"/>
      <c r="T108" s="151"/>
      <c r="U108" s="151"/>
      <c r="V108" s="151"/>
      <c r="W108" s="138"/>
      <c r="X108" s="115"/>
      <c r="AB108" s="298"/>
      <c r="AC108" s="298"/>
      <c r="AD108" s="298"/>
      <c r="AE108" s="318" t="s">
        <v>286</v>
      </c>
      <c r="AF108" s="318">
        <v>277</v>
      </c>
      <c r="AG108" s="88"/>
      <c r="AH108" s="284"/>
      <c r="AI108" s="284"/>
    </row>
    <row r="109" spans="2:35" ht="12" customHeight="1" x14ac:dyDescent="0.3">
      <c r="B109" s="112"/>
      <c r="C109" s="137"/>
      <c r="D109" s="133" t="s">
        <v>480</v>
      </c>
      <c r="E109" s="138"/>
      <c r="F109" s="137"/>
      <c r="G109" s="137"/>
      <c r="H109" s="137"/>
      <c r="I109" s="137"/>
      <c r="J109" s="186"/>
      <c r="K109" s="186"/>
      <c r="L109" s="186"/>
      <c r="M109" s="200"/>
      <c r="N109" s="114"/>
      <c r="O109" s="202"/>
      <c r="P109" s="137"/>
      <c r="Q109" s="137"/>
      <c r="R109" s="137"/>
      <c r="S109" s="137"/>
      <c r="T109" s="137"/>
      <c r="U109" s="137"/>
      <c r="V109" s="137"/>
      <c r="W109" s="138"/>
      <c r="X109" s="115"/>
      <c r="AB109" s="298"/>
      <c r="AC109" s="298"/>
      <c r="AD109" s="298"/>
      <c r="AE109" s="318" t="s">
        <v>290</v>
      </c>
      <c r="AF109" s="318">
        <v>279</v>
      </c>
      <c r="AG109" s="88"/>
      <c r="AH109" s="284"/>
      <c r="AI109" s="284"/>
    </row>
    <row r="110" spans="2:35" ht="12" customHeight="1" x14ac:dyDescent="0.3">
      <c r="B110" s="112"/>
      <c r="C110" s="137"/>
      <c r="D110" s="138" t="s">
        <v>468</v>
      </c>
      <c r="E110" s="138"/>
      <c r="F110" s="137"/>
      <c r="G110" s="137"/>
      <c r="H110" s="186"/>
      <c r="I110" s="137"/>
      <c r="J110" s="156">
        <f>+J84</f>
        <v>0</v>
      </c>
      <c r="K110" s="156">
        <f>+K84</f>
        <v>0</v>
      </c>
      <c r="L110" s="156">
        <f>SUM(J110:K110)</f>
        <v>0</v>
      </c>
      <c r="M110" s="200"/>
      <c r="N110" s="114"/>
      <c r="O110" s="202"/>
      <c r="P110" s="138"/>
      <c r="Q110" s="137"/>
      <c r="R110" s="138"/>
      <c r="S110" s="137"/>
      <c r="T110" s="156">
        <f>+T84</f>
        <v>0</v>
      </c>
      <c r="U110" s="156">
        <f>+U84</f>
        <v>0</v>
      </c>
      <c r="V110" s="156">
        <f>SUM(T110:U110)</f>
        <v>0</v>
      </c>
      <c r="W110" s="138"/>
      <c r="X110" s="115"/>
      <c r="AB110" s="298"/>
      <c r="AC110" s="298"/>
      <c r="AD110" s="298"/>
      <c r="AE110" s="318" t="s">
        <v>325</v>
      </c>
      <c r="AF110" s="318">
        <v>281</v>
      </c>
      <c r="AG110" s="88"/>
      <c r="AH110" s="284"/>
      <c r="AI110" s="284"/>
    </row>
    <row r="111" spans="2:35" ht="12" customHeight="1" x14ac:dyDescent="0.3">
      <c r="B111" s="112"/>
      <c r="C111" s="137"/>
      <c r="D111" s="138" t="s">
        <v>469</v>
      </c>
      <c r="E111" s="138"/>
      <c r="F111" s="137"/>
      <c r="G111" s="137"/>
      <c r="H111" s="186"/>
      <c r="I111" s="137"/>
      <c r="J111" s="156">
        <f>+J85</f>
        <v>0</v>
      </c>
      <c r="K111" s="156">
        <f>+K85</f>
        <v>0</v>
      </c>
      <c r="L111" s="156">
        <f>SUM(J111:K111)</f>
        <v>0</v>
      </c>
      <c r="M111" s="200"/>
      <c r="N111" s="114"/>
      <c r="O111" s="202"/>
      <c r="P111" s="138"/>
      <c r="Q111" s="137"/>
      <c r="R111" s="138"/>
      <c r="S111" s="137"/>
      <c r="T111" s="156">
        <f>+T85</f>
        <v>0</v>
      </c>
      <c r="U111" s="156">
        <f>+U85</f>
        <v>0</v>
      </c>
      <c r="V111" s="156">
        <f>SUM(T111:U111)</f>
        <v>0</v>
      </c>
      <c r="W111" s="138"/>
      <c r="X111" s="115"/>
      <c r="AB111" s="298"/>
      <c r="AC111" s="298"/>
      <c r="AD111" s="298"/>
      <c r="AE111" s="318" t="s">
        <v>357</v>
      </c>
      <c r="AF111" s="318">
        <v>285</v>
      </c>
      <c r="AG111" s="88"/>
      <c r="AH111" s="284"/>
      <c r="AI111" s="284"/>
    </row>
    <row r="112" spans="2:35" ht="12" customHeight="1" x14ac:dyDescent="0.3">
      <c r="B112" s="121"/>
      <c r="C112" s="139"/>
      <c r="D112" s="133"/>
      <c r="E112" s="133"/>
      <c r="F112" s="139"/>
      <c r="G112" s="139"/>
      <c r="H112" s="187"/>
      <c r="I112" s="139"/>
      <c r="J112" s="165">
        <f>IF(SUM(J110:J111)=0,J83,SUM(J110:J111))</f>
        <v>135183342.6746521</v>
      </c>
      <c r="K112" s="165">
        <f>IF(SUM(K110:K111)=0,K83,SUM(K110:K111))</f>
        <v>2142279.7091878969</v>
      </c>
      <c r="L112" s="165">
        <f>SUM(J112:K112)</f>
        <v>137325622.38383999</v>
      </c>
      <c r="M112" s="201"/>
      <c r="N112" s="172"/>
      <c r="O112" s="203"/>
      <c r="P112" s="133"/>
      <c r="Q112" s="139"/>
      <c r="R112" s="133"/>
      <c r="S112" s="139"/>
      <c r="T112" s="165">
        <f>IF(SUM(T110:T111)=0,T83,SUM(T110:T111))</f>
        <v>138031877.89055386</v>
      </c>
      <c r="U112" s="165">
        <f>IF(SUM(U110:U111)=0,U83,SUM(U110:U111))</f>
        <v>2187421.0636861366</v>
      </c>
      <c r="V112" s="165">
        <f>SUM(T112:U112)</f>
        <v>140219298.95423999</v>
      </c>
      <c r="W112" s="133"/>
      <c r="X112" s="116"/>
      <c r="AB112" s="298"/>
      <c r="AC112" s="298"/>
      <c r="AD112" s="298"/>
      <c r="AE112" s="318" t="s">
        <v>362</v>
      </c>
      <c r="AF112" s="318">
        <v>289</v>
      </c>
      <c r="AG112" s="88"/>
      <c r="AH112" s="284"/>
      <c r="AI112" s="284"/>
    </row>
    <row r="113" spans="2:35" ht="12" customHeight="1" x14ac:dyDescent="0.3">
      <c r="B113" s="121"/>
      <c r="C113" s="139"/>
      <c r="D113" s="133" t="s">
        <v>481</v>
      </c>
      <c r="E113" s="133"/>
      <c r="F113" s="139"/>
      <c r="G113" s="139"/>
      <c r="H113" s="187"/>
      <c r="I113" s="139"/>
      <c r="J113" s="140"/>
      <c r="K113" s="140"/>
      <c r="L113" s="140"/>
      <c r="M113" s="201"/>
      <c r="N113" s="172"/>
      <c r="O113" s="203"/>
      <c r="P113" s="133"/>
      <c r="Q113" s="139"/>
      <c r="R113" s="133"/>
      <c r="S113" s="139"/>
      <c r="T113" s="140"/>
      <c r="U113" s="140"/>
      <c r="V113" s="140"/>
      <c r="W113" s="133"/>
      <c r="X113" s="116"/>
      <c r="AB113" s="298"/>
      <c r="AC113" s="298"/>
      <c r="AD113" s="298"/>
      <c r="AE113" s="318" t="s">
        <v>748</v>
      </c>
      <c r="AF113" s="318">
        <v>1960</v>
      </c>
      <c r="AG113" s="88"/>
      <c r="AH113" s="284"/>
      <c r="AI113" s="284"/>
    </row>
    <row r="114" spans="2:35" ht="12" customHeight="1" x14ac:dyDescent="0.3">
      <c r="B114" s="112"/>
      <c r="C114" s="137"/>
      <c r="D114" s="138" t="s">
        <v>436</v>
      </c>
      <c r="E114" s="138"/>
      <c r="F114" s="137" t="s">
        <v>409</v>
      </c>
      <c r="G114" s="137"/>
      <c r="H114" s="186"/>
      <c r="I114" s="137"/>
      <c r="J114" s="156">
        <f>J86</f>
        <v>404730369.00054002</v>
      </c>
      <c r="K114" s="156">
        <f>K86</f>
        <v>41320891.984790005</v>
      </c>
      <c r="L114" s="156">
        <f>SUM(J114:K114)</f>
        <v>446051260.98533005</v>
      </c>
      <c r="M114" s="200"/>
      <c r="N114" s="114"/>
      <c r="O114" s="202"/>
      <c r="P114" s="138"/>
      <c r="Q114" s="137"/>
      <c r="R114" s="138"/>
      <c r="S114" s="137"/>
      <c r="T114" s="156">
        <f>T86</f>
        <v>413258703.08544004</v>
      </c>
      <c r="U114" s="156">
        <f>U86</f>
        <v>42191591.093439996</v>
      </c>
      <c r="V114" s="156">
        <f>SUM(T114:U114)</f>
        <v>455450294.17888004</v>
      </c>
      <c r="W114" s="138"/>
      <c r="X114" s="122"/>
      <c r="AB114" s="298"/>
      <c r="AC114" s="298"/>
      <c r="AD114" s="298"/>
      <c r="AE114" s="318" t="s">
        <v>368</v>
      </c>
      <c r="AF114" s="318">
        <v>668</v>
      </c>
      <c r="AG114" s="88"/>
      <c r="AH114" s="284"/>
      <c r="AI114" s="284"/>
    </row>
    <row r="115" spans="2:35" ht="12" customHeight="1" x14ac:dyDescent="0.3">
      <c r="B115" s="112"/>
      <c r="C115" s="137"/>
      <c r="D115" s="138" t="s">
        <v>470</v>
      </c>
      <c r="E115" s="138"/>
      <c r="F115" s="137"/>
      <c r="G115" s="137"/>
      <c r="H115" s="137"/>
      <c r="I115" s="137"/>
      <c r="J115" s="156">
        <f>J87</f>
        <v>10958265.985919999</v>
      </c>
      <c r="K115" s="156">
        <f>K87</f>
        <v>0</v>
      </c>
      <c r="L115" s="156">
        <f>SUM(J115:K115)</f>
        <v>10958265.985919999</v>
      </c>
      <c r="M115" s="200"/>
      <c r="N115" s="114"/>
      <c r="O115" s="202"/>
      <c r="P115" s="138"/>
      <c r="Q115" s="137"/>
      <c r="R115" s="138"/>
      <c r="S115" s="137"/>
      <c r="T115" s="156">
        <f>T87</f>
        <v>11189174.661119999</v>
      </c>
      <c r="U115" s="156">
        <f>U87</f>
        <v>0</v>
      </c>
      <c r="V115" s="156">
        <f>SUM(T115:U115)</f>
        <v>11189174.661119999</v>
      </c>
      <c r="W115" s="138"/>
      <c r="X115" s="122"/>
      <c r="AB115" s="298"/>
      <c r="AC115" s="298"/>
      <c r="AD115" s="298"/>
      <c r="AE115" s="318" t="s">
        <v>370</v>
      </c>
      <c r="AF115" s="318">
        <v>293</v>
      </c>
      <c r="AG115" s="88"/>
      <c r="AH115" s="284"/>
      <c r="AI115" s="284"/>
    </row>
    <row r="116" spans="2:35" ht="12" customHeight="1" x14ac:dyDescent="0.3">
      <c r="B116" s="121"/>
      <c r="C116" s="139"/>
      <c r="D116" s="133"/>
      <c r="E116" s="133"/>
      <c r="F116" s="139"/>
      <c r="G116" s="139"/>
      <c r="H116" s="139"/>
      <c r="I116" s="139"/>
      <c r="J116" s="165">
        <f>(J114+J115)</f>
        <v>415688634.98646003</v>
      </c>
      <c r="K116" s="165">
        <f>(K114+K115)</f>
        <v>41320891.984790005</v>
      </c>
      <c r="L116" s="165">
        <f>SUM(J116:K116)</f>
        <v>457009526.97125006</v>
      </c>
      <c r="M116" s="201"/>
      <c r="N116" s="172"/>
      <c r="O116" s="203"/>
      <c r="P116" s="133"/>
      <c r="Q116" s="139"/>
      <c r="R116" s="133"/>
      <c r="S116" s="139"/>
      <c r="T116" s="165">
        <f>(T114+T115)</f>
        <v>424447877.74656004</v>
      </c>
      <c r="U116" s="165">
        <f>(U114+U115)</f>
        <v>42191591.093439996</v>
      </c>
      <c r="V116" s="165">
        <f>SUM(T116:U116)</f>
        <v>466639468.84000003</v>
      </c>
      <c r="W116" s="133"/>
      <c r="X116" s="123"/>
      <c r="AB116" s="298"/>
      <c r="AC116" s="298"/>
      <c r="AD116" s="298"/>
      <c r="AE116" s="318" t="s">
        <v>375</v>
      </c>
      <c r="AF116" s="318">
        <v>296</v>
      </c>
      <c r="AG116" s="88"/>
      <c r="AH116" s="284"/>
      <c r="AI116" s="284"/>
    </row>
    <row r="117" spans="2:35" ht="12" customHeight="1" x14ac:dyDescent="0.3">
      <c r="B117" s="112"/>
      <c r="C117" s="137"/>
      <c r="D117" s="133" t="s">
        <v>482</v>
      </c>
      <c r="E117" s="138"/>
      <c r="F117" s="137"/>
      <c r="G117" s="137"/>
      <c r="H117" s="137"/>
      <c r="I117" s="137"/>
      <c r="J117" s="137"/>
      <c r="K117" s="137"/>
      <c r="L117" s="137"/>
      <c r="M117" s="200"/>
      <c r="N117" s="114"/>
      <c r="O117" s="202"/>
      <c r="P117" s="137"/>
      <c r="Q117" s="137"/>
      <c r="R117" s="137"/>
      <c r="S117" s="137"/>
      <c r="T117" s="137"/>
      <c r="U117" s="137"/>
      <c r="V117" s="137"/>
      <c r="W117" s="138"/>
      <c r="X117" s="115"/>
      <c r="AB117" s="298"/>
      <c r="AC117" s="298"/>
      <c r="AD117" s="298"/>
      <c r="AE117" s="318" t="s">
        <v>379</v>
      </c>
      <c r="AF117" s="318">
        <v>294</v>
      </c>
      <c r="AG117" s="88"/>
      <c r="AH117" s="284"/>
      <c r="AI117" s="284"/>
    </row>
    <row r="118" spans="2:35" ht="12" customHeight="1" x14ac:dyDescent="0.3">
      <c r="B118" s="112"/>
      <c r="C118" s="137"/>
      <c r="D118" s="138" t="s">
        <v>483</v>
      </c>
      <c r="E118" s="138"/>
      <c r="F118" s="137"/>
      <c r="G118" s="137"/>
      <c r="H118" s="137"/>
      <c r="I118" s="137"/>
      <c r="J118" s="156">
        <f>J94</f>
        <v>1402183781.2537766</v>
      </c>
      <c r="K118" s="156">
        <f>K94</f>
        <v>731319941.17894363</v>
      </c>
      <c r="L118" s="156">
        <f>L94</f>
        <v>2133503722.4327202</v>
      </c>
      <c r="M118" s="200"/>
      <c r="N118" s="114"/>
      <c r="O118" s="202"/>
      <c r="P118" s="188"/>
      <c r="Q118" s="177"/>
      <c r="R118" s="188"/>
      <c r="S118" s="177"/>
      <c r="T118" s="156">
        <f>T94</f>
        <v>1417183852.0073152</v>
      </c>
      <c r="U118" s="156">
        <f>U94</f>
        <v>746320897.89697492</v>
      </c>
      <c r="V118" s="156">
        <f>V94</f>
        <v>2163504749.9042907</v>
      </c>
      <c r="W118" s="138"/>
      <c r="X118" s="115"/>
      <c r="AB118" s="298"/>
      <c r="AC118" s="298"/>
      <c r="AD118" s="298"/>
      <c r="AE118" s="318" t="s">
        <v>386</v>
      </c>
      <c r="AF118" s="318">
        <v>297</v>
      </c>
      <c r="AG118" s="88"/>
      <c r="AH118" s="284"/>
      <c r="AI118" s="284"/>
    </row>
    <row r="119" spans="2:35" ht="12" customHeight="1" x14ac:dyDescent="0.3">
      <c r="B119" s="112"/>
      <c r="C119" s="137"/>
      <c r="D119" s="138" t="s">
        <v>484</v>
      </c>
      <c r="E119" s="138"/>
      <c r="F119" s="137"/>
      <c r="G119" s="137"/>
      <c r="H119" s="189"/>
      <c r="I119" s="137"/>
      <c r="J119" s="156">
        <f>J112+J116</f>
        <v>550871977.66111207</v>
      </c>
      <c r="K119" s="156">
        <f>K112+K116</f>
        <v>43463171.6939779</v>
      </c>
      <c r="L119" s="156">
        <f>L112+L116</f>
        <v>594335149.35509002</v>
      </c>
      <c r="M119" s="200"/>
      <c r="N119" s="114"/>
      <c r="O119" s="202"/>
      <c r="P119" s="188"/>
      <c r="Q119" s="177"/>
      <c r="R119" s="188"/>
      <c r="S119" s="177"/>
      <c r="T119" s="156">
        <f>T112+T116</f>
        <v>562479755.63711393</v>
      </c>
      <c r="U119" s="156">
        <f>U112+U116</f>
        <v>44379012.157126136</v>
      </c>
      <c r="V119" s="156">
        <f>V112+V116</f>
        <v>606858767.79424</v>
      </c>
      <c r="W119" s="138"/>
      <c r="X119" s="115"/>
      <c r="AB119" s="298"/>
      <c r="AC119" s="298"/>
      <c r="AD119" s="298"/>
      <c r="AE119" s="318" t="s">
        <v>392</v>
      </c>
      <c r="AF119" s="318">
        <v>299</v>
      </c>
      <c r="AG119" s="88"/>
      <c r="AH119" s="284"/>
      <c r="AI119" s="284"/>
    </row>
    <row r="120" spans="2:35" ht="12" customHeight="1" x14ac:dyDescent="0.3">
      <c r="B120" s="121"/>
      <c r="C120" s="139"/>
      <c r="D120" s="133" t="s">
        <v>702</v>
      </c>
      <c r="E120" s="133"/>
      <c r="F120" s="139"/>
      <c r="G120" s="139"/>
      <c r="H120" s="139"/>
      <c r="I120" s="139"/>
      <c r="J120" s="165">
        <f>J118-J119</f>
        <v>851311803.59266448</v>
      </c>
      <c r="K120" s="165">
        <f>K118-K119</f>
        <v>687856769.48496568</v>
      </c>
      <c r="L120" s="165">
        <f>L118-L119</f>
        <v>1539168573.07763</v>
      </c>
      <c r="M120" s="201"/>
      <c r="N120" s="172"/>
      <c r="O120" s="203"/>
      <c r="P120" s="190"/>
      <c r="Q120" s="140"/>
      <c r="R120" s="190"/>
      <c r="S120" s="140"/>
      <c r="T120" s="165">
        <f>T118-T119</f>
        <v>854704096.37020123</v>
      </c>
      <c r="U120" s="165">
        <f>U118-U119</f>
        <v>701941885.73984873</v>
      </c>
      <c r="V120" s="165">
        <f>V118-V119</f>
        <v>1556645982.1100507</v>
      </c>
      <c r="W120" s="133"/>
      <c r="X120" s="124"/>
      <c r="AB120" s="298"/>
      <c r="AC120" s="298"/>
      <c r="AD120" s="298"/>
      <c r="AE120" s="318" t="s">
        <v>398</v>
      </c>
      <c r="AF120" s="318">
        <v>301</v>
      </c>
      <c r="AG120" s="88"/>
      <c r="AH120" s="284"/>
      <c r="AI120" s="284"/>
    </row>
    <row r="121" spans="2:35" ht="12" customHeight="1" x14ac:dyDescent="0.3">
      <c r="B121" s="112"/>
      <c r="C121" s="137"/>
      <c r="D121" s="138"/>
      <c r="E121" s="138"/>
      <c r="F121" s="137"/>
      <c r="G121" s="137"/>
      <c r="H121" s="137"/>
      <c r="I121" s="137"/>
      <c r="J121" s="137"/>
      <c r="K121" s="142"/>
      <c r="L121" s="142"/>
      <c r="M121" s="200"/>
      <c r="N121" s="114"/>
      <c r="O121" s="202"/>
      <c r="P121" s="138"/>
      <c r="Q121" s="137"/>
      <c r="R121" s="138"/>
      <c r="S121" s="137"/>
      <c r="T121" s="141"/>
      <c r="U121" s="141"/>
      <c r="V121" s="137"/>
      <c r="W121" s="138"/>
      <c r="X121" s="115"/>
      <c r="AB121" s="298"/>
      <c r="AC121" s="298"/>
      <c r="AD121" s="298"/>
      <c r="AE121" s="318" t="s">
        <v>13</v>
      </c>
      <c r="AF121" s="318">
        <v>307</v>
      </c>
      <c r="AG121" s="88"/>
      <c r="AH121" s="284"/>
      <c r="AI121" s="284"/>
    </row>
    <row r="122" spans="2:35" ht="12" customHeight="1" x14ac:dyDescent="0.3">
      <c r="B122" s="112"/>
      <c r="C122" s="113"/>
      <c r="D122" s="114"/>
      <c r="E122" s="114"/>
      <c r="F122" s="113"/>
      <c r="G122" s="113"/>
      <c r="H122" s="113"/>
      <c r="I122" s="113"/>
      <c r="J122" s="113"/>
      <c r="K122" s="125"/>
      <c r="L122" s="125"/>
      <c r="M122" s="114"/>
      <c r="N122" s="114"/>
      <c r="O122" s="113"/>
      <c r="P122" s="114"/>
      <c r="Q122" s="113"/>
      <c r="R122" s="114"/>
      <c r="S122" s="113"/>
      <c r="T122" s="126"/>
      <c r="U122" s="126"/>
      <c r="V122" s="113"/>
      <c r="W122" s="114"/>
      <c r="X122" s="115"/>
      <c r="AB122" s="298"/>
      <c r="AC122" s="298"/>
      <c r="AD122" s="298"/>
      <c r="AE122" s="318" t="s">
        <v>22</v>
      </c>
      <c r="AF122" s="318">
        <v>308</v>
      </c>
      <c r="AG122" s="88"/>
      <c r="AH122" s="284"/>
      <c r="AI122" s="284"/>
    </row>
    <row r="123" spans="2:35" ht="12" customHeight="1" x14ac:dyDescent="0.3">
      <c r="B123" s="173"/>
      <c r="C123" s="128"/>
      <c r="D123" s="127"/>
      <c r="E123" s="127"/>
      <c r="F123" s="128"/>
      <c r="G123" s="128"/>
      <c r="H123" s="128"/>
      <c r="I123" s="128"/>
      <c r="J123" s="128"/>
      <c r="K123" s="128"/>
      <c r="L123" s="128"/>
      <c r="M123" s="127"/>
      <c r="N123" s="127"/>
      <c r="O123" s="128"/>
      <c r="P123" s="128"/>
      <c r="Q123" s="128"/>
      <c r="R123" s="128"/>
      <c r="S123" s="128"/>
      <c r="T123" s="128"/>
      <c r="U123" s="128"/>
      <c r="V123" s="128"/>
      <c r="W123" s="129" t="s">
        <v>490</v>
      </c>
      <c r="X123" s="130"/>
      <c r="AB123" s="298"/>
      <c r="AC123" s="298"/>
      <c r="AD123" s="298"/>
      <c r="AE123" s="318" t="s">
        <v>58</v>
      </c>
      <c r="AF123" s="318">
        <v>312</v>
      </c>
      <c r="AG123" s="88"/>
      <c r="AH123" s="284"/>
      <c r="AI123" s="284"/>
    </row>
    <row r="124" spans="2:35" ht="12" customHeight="1" x14ac:dyDescent="0.3">
      <c r="U124" s="98"/>
      <c r="V124" s="98"/>
      <c r="AB124" s="298"/>
      <c r="AC124" s="298"/>
      <c r="AD124" s="298"/>
      <c r="AE124" s="318" t="s">
        <v>59</v>
      </c>
      <c r="AF124" s="318">
        <v>313</v>
      </c>
      <c r="AG124" s="88"/>
      <c r="AH124" s="284"/>
      <c r="AI124" s="284"/>
    </row>
    <row r="125" spans="2:35" ht="12" customHeight="1" x14ac:dyDescent="0.3">
      <c r="U125" s="98"/>
      <c r="V125" s="98"/>
      <c r="AB125" s="298"/>
      <c r="AC125" s="298"/>
      <c r="AD125" s="298"/>
      <c r="AE125" s="318" t="s">
        <v>70</v>
      </c>
      <c r="AF125" s="318">
        <v>310</v>
      </c>
      <c r="AG125" s="96"/>
      <c r="AH125" s="284"/>
      <c r="AI125" s="284"/>
    </row>
    <row r="126" spans="2:35" ht="12" customHeight="1" x14ac:dyDescent="0.3">
      <c r="U126" s="98"/>
      <c r="V126" s="98"/>
      <c r="AB126" s="298"/>
      <c r="AC126" s="298"/>
      <c r="AD126" s="298"/>
      <c r="AE126" s="318" t="s">
        <v>72</v>
      </c>
      <c r="AF126" s="318">
        <v>736</v>
      </c>
      <c r="AG126" s="88"/>
      <c r="AH126" s="284"/>
      <c r="AI126" s="284"/>
    </row>
    <row r="127" spans="2:35" ht="12" customHeight="1" x14ac:dyDescent="0.3">
      <c r="U127" s="98"/>
      <c r="V127" s="98"/>
      <c r="AB127" s="298"/>
      <c r="AC127" s="298"/>
      <c r="AD127" s="298"/>
      <c r="AE127" s="318" t="s">
        <v>95</v>
      </c>
      <c r="AF127" s="318">
        <v>317</v>
      </c>
      <c r="AG127" s="88"/>
      <c r="AH127" s="284"/>
      <c r="AI127" s="284"/>
    </row>
    <row r="128" spans="2:35" ht="12" customHeight="1" x14ac:dyDescent="0.3">
      <c r="U128" s="98"/>
      <c r="V128" s="98"/>
      <c r="AB128" s="298"/>
      <c r="AC128" s="298"/>
      <c r="AD128" s="298"/>
      <c r="AE128" s="318" t="s">
        <v>164</v>
      </c>
      <c r="AF128" s="318">
        <v>321</v>
      </c>
      <c r="AG128" s="102"/>
      <c r="AH128" s="284"/>
      <c r="AI128" s="284"/>
    </row>
    <row r="129" spans="2:35" ht="12" customHeight="1" x14ac:dyDescent="0.3">
      <c r="U129" s="98"/>
      <c r="V129" s="98"/>
      <c r="AB129" s="298"/>
      <c r="AC129" s="298"/>
      <c r="AD129" s="298"/>
      <c r="AE129" s="318" t="s">
        <v>167</v>
      </c>
      <c r="AF129" s="318">
        <v>353</v>
      </c>
      <c r="AG129" s="89"/>
      <c r="AH129" s="284"/>
      <c r="AI129" s="284"/>
    </row>
    <row r="130" spans="2:35" ht="12" customHeight="1" x14ac:dyDescent="0.3">
      <c r="U130" s="98"/>
      <c r="V130" s="98"/>
      <c r="AB130" s="298"/>
      <c r="AC130" s="298"/>
      <c r="AD130" s="298"/>
      <c r="AE130" s="318" t="s">
        <v>193</v>
      </c>
      <c r="AF130" s="318">
        <v>327</v>
      </c>
      <c r="AG130" s="168"/>
      <c r="AH130" s="284"/>
      <c r="AI130" s="284"/>
    </row>
    <row r="131" spans="2:35" ht="12" customHeight="1" x14ac:dyDescent="0.3">
      <c r="U131" s="98"/>
      <c r="V131" s="98"/>
      <c r="AB131" s="298"/>
      <c r="AC131" s="298"/>
      <c r="AD131" s="298"/>
      <c r="AE131" s="318" t="s">
        <v>201</v>
      </c>
      <c r="AF131" s="318">
        <v>331</v>
      </c>
      <c r="AG131" s="89"/>
      <c r="AH131" s="284"/>
      <c r="AI131" s="284"/>
    </row>
    <row r="132" spans="2:35" ht="12" customHeight="1" x14ac:dyDescent="0.3">
      <c r="U132" s="98"/>
      <c r="V132" s="98"/>
      <c r="AB132" s="298"/>
      <c r="AC132" s="298"/>
      <c r="AD132" s="298"/>
      <c r="AE132" s="318" t="s">
        <v>222</v>
      </c>
      <c r="AF132" s="318">
        <v>335</v>
      </c>
      <c r="AG132" s="89"/>
      <c r="AH132" s="284"/>
      <c r="AI132" s="284"/>
    </row>
    <row r="133" spans="2:35" ht="12" customHeight="1" x14ac:dyDescent="0.3">
      <c r="B133" s="269" t="s">
        <v>626</v>
      </c>
      <c r="C133" s="270"/>
      <c r="D133" s="269"/>
      <c r="E133" s="269"/>
      <c r="F133" s="270"/>
      <c r="G133" s="270"/>
      <c r="H133" s="270"/>
      <c r="U133" s="98"/>
      <c r="V133" s="98"/>
      <c r="AB133" s="298"/>
      <c r="AC133" s="298"/>
      <c r="AD133" s="298"/>
      <c r="AE133" s="318" t="s">
        <v>230</v>
      </c>
      <c r="AF133" s="318">
        <v>356</v>
      </c>
      <c r="AG133" s="89"/>
      <c r="AH133" s="284"/>
      <c r="AI133" s="284"/>
    </row>
    <row r="134" spans="2:35" ht="12" customHeight="1" x14ac:dyDescent="0.3">
      <c r="B134" s="269" t="s">
        <v>627</v>
      </c>
      <c r="C134" s="270"/>
      <c r="D134" s="269"/>
      <c r="E134" s="269"/>
      <c r="F134" s="270"/>
      <c r="G134" s="270"/>
      <c r="H134" s="270"/>
      <c r="U134" s="98"/>
      <c r="V134" s="98"/>
      <c r="AB134" s="298"/>
      <c r="AC134" s="298"/>
      <c r="AD134" s="298"/>
      <c r="AE134" s="318" t="s">
        <v>263</v>
      </c>
      <c r="AF134" s="318">
        <v>589</v>
      </c>
      <c r="AG134" s="89"/>
      <c r="AH134" s="284"/>
      <c r="AI134" s="284"/>
    </row>
    <row r="135" spans="2:35" ht="12" customHeight="1" x14ac:dyDescent="0.3">
      <c r="B135" s="269" t="s">
        <v>714</v>
      </c>
      <c r="C135" s="270"/>
      <c r="D135" s="269"/>
      <c r="E135" s="269"/>
      <c r="F135" s="270"/>
      <c r="G135" s="270"/>
      <c r="H135" s="270"/>
      <c r="U135" s="98"/>
      <c r="V135" s="98"/>
      <c r="AB135" s="298"/>
      <c r="AC135" s="298"/>
      <c r="AD135" s="298"/>
      <c r="AE135" s="318" t="s">
        <v>273</v>
      </c>
      <c r="AF135" s="318">
        <v>339</v>
      </c>
      <c r="AG135" s="89"/>
      <c r="AH135" s="284"/>
      <c r="AI135" s="284"/>
    </row>
    <row r="136" spans="2:35" ht="12" customHeight="1" x14ac:dyDescent="0.3">
      <c r="B136" s="269" t="s">
        <v>715</v>
      </c>
      <c r="C136" s="270"/>
      <c r="D136" s="269"/>
      <c r="E136" s="269"/>
      <c r="F136" s="270"/>
      <c r="G136" s="270"/>
      <c r="H136" s="270"/>
      <c r="U136" s="98"/>
      <c r="V136" s="98"/>
      <c r="AB136" s="298"/>
      <c r="AC136" s="298"/>
      <c r="AD136" s="298"/>
      <c r="AE136" s="318" t="s">
        <v>276</v>
      </c>
      <c r="AF136" s="318">
        <v>340</v>
      </c>
      <c r="AG136" s="89"/>
      <c r="AH136" s="284"/>
      <c r="AI136" s="284"/>
    </row>
    <row r="137" spans="2:35" ht="12" customHeight="1" x14ac:dyDescent="0.3">
      <c r="B137" s="269"/>
      <c r="C137" s="270"/>
      <c r="D137" s="269"/>
      <c r="E137" s="269"/>
      <c r="F137" s="270"/>
      <c r="G137" s="270"/>
      <c r="H137" s="270"/>
      <c r="U137" s="98"/>
      <c r="V137" s="98"/>
      <c r="AB137" s="298"/>
      <c r="AC137" s="298"/>
      <c r="AD137" s="298"/>
      <c r="AE137" s="318" t="s">
        <v>308</v>
      </c>
      <c r="AF137" s="318">
        <v>342</v>
      </c>
      <c r="AG137" s="89"/>
      <c r="AH137" s="284"/>
      <c r="AI137" s="284"/>
    </row>
    <row r="138" spans="2:35" ht="12" customHeight="1" x14ac:dyDescent="0.3">
      <c r="B138" s="269"/>
      <c r="C138" s="270"/>
      <c r="D138" s="269"/>
      <c r="E138" s="269"/>
      <c r="F138" s="270"/>
      <c r="G138" s="270"/>
      <c r="H138" s="270"/>
      <c r="U138" s="98"/>
      <c r="V138" s="98"/>
      <c r="AB138" s="298"/>
      <c r="AC138" s="298"/>
      <c r="AD138" s="298"/>
      <c r="AE138" s="318" t="s">
        <v>530</v>
      </c>
      <c r="AF138" s="318">
        <v>1904</v>
      </c>
      <c r="AG138" s="89"/>
      <c r="AH138" s="284"/>
      <c r="AI138" s="284"/>
    </row>
    <row r="139" spans="2:35" ht="12" customHeight="1" x14ac:dyDescent="0.3">
      <c r="B139" s="269"/>
      <c r="C139" s="270"/>
      <c r="D139" s="269"/>
      <c r="E139" s="269"/>
      <c r="F139" s="270"/>
      <c r="G139" s="270"/>
      <c r="H139" s="270"/>
      <c r="U139" s="98"/>
      <c r="V139" s="98"/>
      <c r="AB139" s="298"/>
      <c r="AC139" s="298"/>
      <c r="AD139" s="298"/>
      <c r="AE139" s="318" t="s">
        <v>336</v>
      </c>
      <c r="AF139" s="318">
        <v>344</v>
      </c>
      <c r="AG139" s="89"/>
      <c r="AH139" s="284"/>
      <c r="AI139" s="284"/>
    </row>
    <row r="140" spans="2:35" ht="12" customHeight="1" x14ac:dyDescent="0.3">
      <c r="B140" s="269"/>
      <c r="U140" s="98"/>
      <c r="V140" s="98"/>
      <c r="AB140" s="298"/>
      <c r="AC140" s="298"/>
      <c r="AD140" s="298"/>
      <c r="AE140" s="318" t="s">
        <v>337</v>
      </c>
      <c r="AF140" s="318">
        <v>1581</v>
      </c>
      <c r="AG140" s="89"/>
      <c r="AH140" s="284"/>
      <c r="AI140" s="284"/>
    </row>
    <row r="141" spans="2:35" ht="12" customHeight="1" x14ac:dyDescent="0.3">
      <c r="U141" s="98"/>
      <c r="V141" s="98"/>
      <c r="AB141" s="298"/>
      <c r="AC141" s="298"/>
      <c r="AD141" s="298"/>
      <c r="AE141" s="318" t="s">
        <v>342</v>
      </c>
      <c r="AF141" s="318">
        <v>345</v>
      </c>
      <c r="AG141" s="89"/>
      <c r="AH141" s="284"/>
      <c r="AI141" s="284"/>
    </row>
    <row r="142" spans="2:35" ht="12" customHeight="1" x14ac:dyDescent="0.3">
      <c r="U142" s="98"/>
      <c r="V142" s="98"/>
      <c r="AB142" s="298"/>
      <c r="AC142" s="298"/>
      <c r="AD142" s="298"/>
      <c r="AE142" s="318" t="s">
        <v>749</v>
      </c>
      <c r="AF142" s="318">
        <v>1961</v>
      </c>
      <c r="AG142" s="89"/>
      <c r="AH142" s="284"/>
      <c r="AI142" s="284"/>
    </row>
    <row r="143" spans="2:35" ht="12" customHeight="1" x14ac:dyDescent="0.3">
      <c r="U143" s="98"/>
      <c r="V143" s="98"/>
      <c r="AB143" s="298"/>
      <c r="AC143" s="298"/>
      <c r="AD143" s="298"/>
      <c r="AE143" s="318" t="s">
        <v>377</v>
      </c>
      <c r="AF143" s="318">
        <v>352</v>
      </c>
      <c r="AG143" s="89"/>
      <c r="AH143" s="284"/>
      <c r="AI143" s="284"/>
    </row>
    <row r="144" spans="2:35" ht="12" customHeight="1" x14ac:dyDescent="0.3">
      <c r="U144" s="98"/>
      <c r="V144" s="98"/>
      <c r="AB144" s="298"/>
      <c r="AC144" s="298"/>
      <c r="AD144" s="298"/>
      <c r="AE144" s="318" t="s">
        <v>381</v>
      </c>
      <c r="AF144" s="318">
        <v>632</v>
      </c>
      <c r="AG144" s="89"/>
      <c r="AH144" s="284"/>
      <c r="AI144" s="284"/>
    </row>
    <row r="145" spans="4:35" ht="12" customHeight="1" x14ac:dyDescent="0.3">
      <c r="D145" s="282"/>
      <c r="E145" s="282"/>
      <c r="F145" s="283"/>
      <c r="G145" s="284"/>
      <c r="H145" s="285"/>
      <c r="I145" s="284"/>
      <c r="J145" s="285"/>
      <c r="K145" s="285"/>
      <c r="U145" s="98"/>
      <c r="V145" s="98"/>
      <c r="AB145" s="298"/>
      <c r="AC145" s="298"/>
      <c r="AD145" s="298"/>
      <c r="AE145" s="318" t="s">
        <v>383</v>
      </c>
      <c r="AF145" s="318">
        <v>351</v>
      </c>
      <c r="AG145" s="89"/>
      <c r="AH145" s="284"/>
      <c r="AI145" s="284"/>
    </row>
    <row r="146" spans="4:35" ht="12" customHeight="1" x14ac:dyDescent="0.3">
      <c r="D146" s="286"/>
      <c r="E146" s="286"/>
      <c r="F146" s="287"/>
      <c r="G146" s="288"/>
      <c r="H146" s="289"/>
      <c r="I146" s="290"/>
      <c r="J146" s="291"/>
      <c r="K146" s="291"/>
      <c r="U146" s="98"/>
      <c r="V146" s="98"/>
      <c r="AB146" s="298"/>
      <c r="AC146" s="298"/>
      <c r="AD146" s="298"/>
      <c r="AE146" s="318" t="s">
        <v>391</v>
      </c>
      <c r="AF146" s="318">
        <v>355</v>
      </c>
      <c r="AG146" s="89"/>
      <c r="AH146" s="284"/>
      <c r="AI146" s="284"/>
    </row>
    <row r="147" spans="4:35" ht="12" customHeight="1" x14ac:dyDescent="0.3">
      <c r="D147" s="286"/>
      <c r="E147" s="286"/>
      <c r="F147" s="287"/>
      <c r="G147" s="288"/>
      <c r="H147" s="289"/>
      <c r="I147" s="290"/>
      <c r="J147" s="291"/>
      <c r="K147" s="291"/>
      <c r="U147" s="98"/>
      <c r="V147" s="98"/>
      <c r="AB147" s="298"/>
      <c r="AC147" s="298"/>
      <c r="AD147" s="298"/>
      <c r="AE147" s="318" t="s">
        <v>2</v>
      </c>
      <c r="AF147" s="318">
        <v>358</v>
      </c>
      <c r="AG147" s="89"/>
      <c r="AH147" s="284"/>
      <c r="AI147" s="284"/>
    </row>
    <row r="148" spans="4:35" ht="12" customHeight="1" x14ac:dyDescent="0.3">
      <c r="D148" s="286"/>
      <c r="E148" s="286"/>
      <c r="F148" s="287"/>
      <c r="G148" s="288"/>
      <c r="H148" s="289"/>
      <c r="I148" s="290"/>
      <c r="J148" s="291"/>
      <c r="K148" s="291"/>
      <c r="U148" s="98"/>
      <c r="V148" s="98"/>
      <c r="AB148" s="298"/>
      <c r="AC148" s="298"/>
      <c r="AD148" s="298"/>
      <c r="AE148" s="318" t="s">
        <v>7</v>
      </c>
      <c r="AF148" s="318">
        <v>361</v>
      </c>
      <c r="AG148" s="89"/>
      <c r="AH148" s="284"/>
      <c r="AI148" s="284"/>
    </row>
    <row r="149" spans="4:35" ht="12" customHeight="1" x14ac:dyDescent="0.3">
      <c r="D149" s="286"/>
      <c r="E149" s="286"/>
      <c r="F149" s="287"/>
      <c r="G149" s="288"/>
      <c r="H149" s="289"/>
      <c r="I149" s="290"/>
      <c r="J149" s="291"/>
      <c r="K149" s="291"/>
      <c r="U149" s="98"/>
      <c r="V149" s="98"/>
      <c r="AB149" s="298"/>
      <c r="AC149" s="298"/>
      <c r="AD149" s="298"/>
      <c r="AE149" s="318" t="s">
        <v>14</v>
      </c>
      <c r="AF149" s="318">
        <v>362</v>
      </c>
      <c r="AG149" s="89"/>
      <c r="AH149" s="284"/>
      <c r="AI149" s="284"/>
    </row>
    <row r="150" spans="4:35" ht="12" customHeight="1" x14ac:dyDescent="0.3">
      <c r="D150" s="286"/>
      <c r="E150" s="286"/>
      <c r="F150" s="287"/>
      <c r="G150" s="288"/>
      <c r="H150" s="289"/>
      <c r="I150" s="290"/>
      <c r="J150" s="291"/>
      <c r="K150" s="291"/>
      <c r="U150" s="98"/>
      <c r="V150" s="98"/>
      <c r="AB150" s="298"/>
      <c r="AC150" s="298"/>
      <c r="AD150" s="298"/>
      <c r="AE150" s="318" t="s">
        <v>15</v>
      </c>
      <c r="AF150" s="318">
        <v>363</v>
      </c>
      <c r="AG150" s="89"/>
      <c r="AH150" s="284"/>
      <c r="AI150" s="284"/>
    </row>
    <row r="151" spans="4:35" ht="12" customHeight="1" x14ac:dyDescent="0.3">
      <c r="D151" s="286"/>
      <c r="E151" s="286"/>
      <c r="F151" s="287"/>
      <c r="G151" s="288"/>
      <c r="H151" s="289"/>
      <c r="I151" s="290"/>
      <c r="J151" s="291"/>
      <c r="K151" s="291"/>
      <c r="U151" s="98"/>
      <c r="V151" s="98"/>
      <c r="AB151" s="298"/>
      <c r="AC151" s="298"/>
      <c r="AD151" s="298"/>
      <c r="AE151" s="318" t="s">
        <v>27</v>
      </c>
      <c r="AF151" s="318">
        <v>370</v>
      </c>
      <c r="AG151" s="89"/>
      <c r="AH151" s="284"/>
      <c r="AI151" s="284"/>
    </row>
    <row r="152" spans="4:35" ht="12" customHeight="1" x14ac:dyDescent="0.3">
      <c r="D152" s="286"/>
      <c r="E152" s="286"/>
      <c r="F152" s="287"/>
      <c r="G152" s="288"/>
      <c r="H152" s="289"/>
      <c r="I152" s="290"/>
      <c r="J152" s="291"/>
      <c r="K152" s="291"/>
      <c r="U152" s="98"/>
      <c r="V152" s="98"/>
      <c r="AB152" s="298"/>
      <c r="AC152" s="298"/>
      <c r="AD152" s="298"/>
      <c r="AE152" s="318" t="s">
        <v>33</v>
      </c>
      <c r="AF152" s="318">
        <v>373</v>
      </c>
      <c r="AG152" s="89"/>
      <c r="AH152" s="284"/>
      <c r="AI152" s="284"/>
    </row>
    <row r="153" spans="4:35" ht="12" customHeight="1" x14ac:dyDescent="0.3">
      <c r="D153" s="286"/>
      <c r="E153" s="286"/>
      <c r="F153" s="287"/>
      <c r="G153" s="288"/>
      <c r="H153" s="289"/>
      <c r="I153" s="290"/>
      <c r="J153" s="291"/>
      <c r="K153" s="291"/>
      <c r="U153" s="98"/>
      <c r="V153" s="98"/>
      <c r="AB153" s="298"/>
      <c r="AC153" s="298"/>
      <c r="AD153" s="298"/>
      <c r="AE153" s="318" t="s">
        <v>40</v>
      </c>
      <c r="AF153" s="318">
        <v>375</v>
      </c>
      <c r="AG153" s="89"/>
      <c r="AH153" s="284"/>
      <c r="AI153" s="284"/>
    </row>
    <row r="154" spans="4:35" ht="12" customHeight="1" x14ac:dyDescent="0.3">
      <c r="D154" s="247"/>
      <c r="K154" s="248"/>
      <c r="L154" s="88"/>
      <c r="N154" s="89"/>
      <c r="T154" s="98"/>
      <c r="U154" s="98"/>
      <c r="V154" s="88"/>
      <c r="AB154" s="298"/>
      <c r="AC154" s="298"/>
      <c r="AD154" s="298"/>
      <c r="AE154" s="318" t="s">
        <v>43</v>
      </c>
      <c r="AF154" s="318">
        <v>376</v>
      </c>
      <c r="AG154" s="89"/>
      <c r="AH154" s="284"/>
      <c r="AI154" s="284"/>
    </row>
    <row r="155" spans="4:35" ht="12" customHeight="1" x14ac:dyDescent="0.3">
      <c r="U155" s="98"/>
      <c r="V155" s="98"/>
      <c r="AB155" s="298"/>
      <c r="AC155" s="298"/>
      <c r="AD155" s="298"/>
      <c r="AE155" s="318" t="s">
        <v>44</v>
      </c>
      <c r="AF155" s="318">
        <v>377</v>
      </c>
      <c r="AG155" s="89"/>
      <c r="AH155" s="284"/>
      <c r="AI155" s="284"/>
    </row>
    <row r="156" spans="4:35" ht="12" customHeight="1" x14ac:dyDescent="0.3">
      <c r="U156" s="98"/>
      <c r="V156" s="98"/>
      <c r="AB156" s="298"/>
      <c r="AC156" s="298"/>
      <c r="AD156" s="298"/>
      <c r="AE156" s="318" t="s">
        <v>63</v>
      </c>
      <c r="AF156" s="318">
        <v>383</v>
      </c>
      <c r="AG156" s="89"/>
      <c r="AH156" s="284"/>
      <c r="AI156" s="284"/>
    </row>
    <row r="157" spans="4:35" ht="12" customHeight="1" x14ac:dyDescent="0.3">
      <c r="U157" s="98"/>
      <c r="V157" s="98"/>
      <c r="AB157" s="298"/>
      <c r="AC157" s="298"/>
      <c r="AD157" s="298"/>
      <c r="AE157" s="318" t="s">
        <v>76</v>
      </c>
      <c r="AF157" s="318">
        <v>400</v>
      </c>
      <c r="AG157" s="89"/>
      <c r="AH157" s="284"/>
      <c r="AI157" s="284"/>
    </row>
    <row r="158" spans="4:35" ht="12" customHeight="1" x14ac:dyDescent="0.3">
      <c r="U158" s="98"/>
      <c r="V158" s="98"/>
      <c r="AB158" s="298"/>
      <c r="AC158" s="298"/>
      <c r="AD158" s="298"/>
      <c r="AE158" s="318" t="s">
        <v>79</v>
      </c>
      <c r="AF158" s="318">
        <v>384</v>
      </c>
      <c r="AG158" s="89"/>
      <c r="AH158" s="284"/>
      <c r="AI158" s="284"/>
    </row>
    <row r="159" spans="4:35" ht="12" customHeight="1" x14ac:dyDescent="0.3">
      <c r="D159" s="282"/>
      <c r="E159" s="282"/>
      <c r="F159" s="283"/>
      <c r="G159" s="284"/>
      <c r="H159" s="285"/>
      <c r="I159" s="284"/>
      <c r="J159" s="285"/>
      <c r="K159" s="285"/>
      <c r="L159" s="88"/>
      <c r="N159" s="89"/>
      <c r="T159" s="98"/>
      <c r="U159" s="98"/>
      <c r="V159" s="88"/>
      <c r="AB159" s="298"/>
      <c r="AC159" s="298"/>
      <c r="AD159" s="298"/>
      <c r="AE159" s="318" t="s">
        <v>87</v>
      </c>
      <c r="AF159" s="318">
        <v>498</v>
      </c>
      <c r="AG159" s="89"/>
      <c r="AH159" s="284"/>
      <c r="AI159" s="284"/>
    </row>
    <row r="160" spans="4:35" ht="12" customHeight="1" x14ac:dyDescent="0.3">
      <c r="D160" s="292"/>
      <c r="E160" s="282"/>
      <c r="F160" s="293"/>
      <c r="G160" s="288"/>
      <c r="H160" s="294"/>
      <c r="I160" s="290"/>
      <c r="J160" s="291"/>
      <c r="K160" s="291"/>
      <c r="L160" s="88"/>
      <c r="N160" s="89"/>
      <c r="T160" s="98"/>
      <c r="U160" s="98"/>
      <c r="V160" s="88"/>
      <c r="AB160" s="298"/>
      <c r="AC160" s="298"/>
      <c r="AD160" s="298"/>
      <c r="AE160" s="318" t="s">
        <v>93</v>
      </c>
      <c r="AF160" s="318">
        <v>385</v>
      </c>
      <c r="AG160" s="169"/>
      <c r="AH160" s="284"/>
      <c r="AI160" s="284"/>
    </row>
    <row r="161" spans="4:35" ht="12" customHeight="1" x14ac:dyDescent="0.3">
      <c r="D161" s="286"/>
      <c r="E161" s="286"/>
      <c r="F161" s="295"/>
      <c r="G161" s="288"/>
      <c r="H161" s="289"/>
      <c r="I161" s="290"/>
      <c r="J161" s="291"/>
      <c r="K161" s="291"/>
      <c r="L161" s="88"/>
      <c r="N161" s="89"/>
      <c r="T161" s="98"/>
      <c r="U161" s="98"/>
      <c r="V161" s="88"/>
      <c r="AB161" s="298"/>
      <c r="AC161" s="298"/>
      <c r="AD161" s="298"/>
      <c r="AE161" s="318" t="s">
        <v>101</v>
      </c>
      <c r="AF161" s="318">
        <v>388</v>
      </c>
      <c r="AG161" s="89"/>
      <c r="AH161" s="284"/>
      <c r="AI161" s="284"/>
    </row>
    <row r="162" spans="4:35" ht="12" customHeight="1" x14ac:dyDescent="0.3">
      <c r="D162" s="286"/>
      <c r="E162" s="286"/>
      <c r="F162" s="295"/>
      <c r="G162" s="288"/>
      <c r="H162" s="289"/>
      <c r="I162" s="290"/>
      <c r="J162" s="291"/>
      <c r="K162" s="291"/>
      <c r="L162" s="88"/>
      <c r="N162" s="89"/>
      <c r="T162" s="98"/>
      <c r="U162" s="98"/>
      <c r="V162" s="88"/>
      <c r="AB162" s="298"/>
      <c r="AC162" s="298"/>
      <c r="AD162" s="298"/>
      <c r="AE162" s="318" t="s">
        <v>700</v>
      </c>
      <c r="AF162" s="318">
        <v>1942</v>
      </c>
      <c r="AG162" s="169"/>
      <c r="AH162" s="284"/>
      <c r="AI162" s="284"/>
    </row>
    <row r="163" spans="4:35" ht="12" customHeight="1" x14ac:dyDescent="0.3">
      <c r="D163" s="286"/>
      <c r="E163" s="286"/>
      <c r="F163" s="295"/>
      <c r="G163" s="288"/>
      <c r="H163" s="289"/>
      <c r="I163" s="290"/>
      <c r="J163" s="291"/>
      <c r="K163" s="291"/>
      <c r="L163" s="88"/>
      <c r="N163" s="89"/>
      <c r="T163" s="98"/>
      <c r="U163" s="98"/>
      <c r="V163" s="88"/>
      <c r="AB163" s="298"/>
      <c r="AC163" s="298"/>
      <c r="AD163" s="298"/>
      <c r="AE163" s="318" t="s">
        <v>130</v>
      </c>
      <c r="AF163" s="318">
        <v>392</v>
      </c>
      <c r="AG163" s="169"/>
      <c r="AH163" s="284"/>
      <c r="AI163" s="284"/>
    </row>
    <row r="164" spans="4:35" ht="12" customHeight="1" x14ac:dyDescent="0.3">
      <c r="D164" s="286"/>
      <c r="E164" s="286"/>
      <c r="F164" s="295"/>
      <c r="G164" s="288"/>
      <c r="H164" s="289"/>
      <c r="I164" s="290"/>
      <c r="J164" s="291"/>
      <c r="K164" s="291"/>
      <c r="L164" s="88"/>
      <c r="N164" s="89"/>
      <c r="T164" s="98"/>
      <c r="U164" s="98"/>
      <c r="V164" s="88"/>
      <c r="AB164" s="298"/>
      <c r="AC164" s="298"/>
      <c r="AD164" s="298"/>
      <c r="AE164" s="318" t="s">
        <v>132</v>
      </c>
      <c r="AF164" s="318">
        <v>394</v>
      </c>
      <c r="AG164" s="88"/>
      <c r="AH164" s="284"/>
      <c r="AI164" s="284"/>
    </row>
    <row r="165" spans="4:35" ht="12" customHeight="1" x14ac:dyDescent="0.3">
      <c r="D165" s="286"/>
      <c r="E165" s="286"/>
      <c r="F165" s="295"/>
      <c r="G165" s="288"/>
      <c r="H165" s="289"/>
      <c r="I165" s="290"/>
      <c r="J165" s="291"/>
      <c r="K165" s="291"/>
      <c r="L165" s="88"/>
      <c r="N165" s="89"/>
      <c r="T165" s="98"/>
      <c r="U165" s="98"/>
      <c r="V165" s="88"/>
      <c r="AB165" s="298"/>
      <c r="AC165" s="298"/>
      <c r="AD165" s="298"/>
      <c r="AE165" s="318" t="s">
        <v>141</v>
      </c>
      <c r="AF165" s="318">
        <v>396</v>
      </c>
      <c r="AG165" s="89"/>
      <c r="AH165" s="284"/>
      <c r="AI165" s="284"/>
    </row>
    <row r="166" spans="4:35" ht="12" customHeight="1" x14ac:dyDescent="0.3">
      <c r="D166" s="286"/>
      <c r="E166" s="286"/>
      <c r="F166" s="295"/>
      <c r="G166" s="288"/>
      <c r="H166" s="289"/>
      <c r="I166" s="290"/>
      <c r="J166" s="291"/>
      <c r="K166" s="291"/>
      <c r="L166" s="88"/>
      <c r="N166" s="89"/>
      <c r="T166" s="98"/>
      <c r="U166" s="98"/>
      <c r="V166" s="88"/>
      <c r="AB166" s="298"/>
      <c r="AC166" s="298"/>
      <c r="AD166" s="298"/>
      <c r="AE166" s="318" t="s">
        <v>142</v>
      </c>
      <c r="AF166" s="318">
        <v>397</v>
      </c>
      <c r="AG166" s="169"/>
      <c r="AH166" s="284"/>
      <c r="AI166" s="284"/>
    </row>
    <row r="167" spans="4:35" ht="12" customHeight="1" x14ac:dyDescent="0.3">
      <c r="D167" s="286"/>
      <c r="E167" s="286"/>
      <c r="F167" s="295"/>
      <c r="G167" s="288"/>
      <c r="H167" s="289"/>
      <c r="I167" s="290"/>
      <c r="J167" s="291"/>
      <c r="K167" s="291"/>
      <c r="L167" s="88"/>
      <c r="N167" s="89"/>
      <c r="T167" s="98"/>
      <c r="U167" s="98"/>
      <c r="V167" s="88"/>
      <c r="AB167" s="298"/>
      <c r="AC167" s="298"/>
      <c r="AD167" s="298"/>
      <c r="AE167" s="318" t="s">
        <v>145</v>
      </c>
      <c r="AF167" s="318">
        <v>398</v>
      </c>
      <c r="AG167" s="169"/>
      <c r="AH167" s="284"/>
      <c r="AI167" s="284"/>
    </row>
    <row r="168" spans="4:35" ht="12" customHeight="1" x14ac:dyDescent="0.3">
      <c r="D168" s="286"/>
      <c r="E168" s="286"/>
      <c r="F168" s="295"/>
      <c r="G168" s="288"/>
      <c r="H168" s="289"/>
      <c r="I168" s="290"/>
      <c r="J168" s="291"/>
      <c r="K168" s="291"/>
      <c r="L168" s="88"/>
      <c r="N168" s="89"/>
      <c r="T168" s="98"/>
      <c r="U168" s="98"/>
      <c r="V168" s="88"/>
      <c r="AB168" s="298"/>
      <c r="AC168" s="298"/>
      <c r="AD168" s="298"/>
      <c r="AE168" s="318" t="s">
        <v>148</v>
      </c>
      <c r="AF168" s="318">
        <v>399</v>
      </c>
      <c r="AG168" s="169"/>
      <c r="AH168" s="284"/>
      <c r="AI168" s="284"/>
    </row>
    <row r="169" spans="4:35" ht="12" customHeight="1" x14ac:dyDescent="0.3">
      <c r="D169" s="286"/>
      <c r="E169" s="286"/>
      <c r="F169" s="295"/>
      <c r="G169" s="288"/>
      <c r="H169" s="289"/>
      <c r="I169" s="290"/>
      <c r="J169" s="291"/>
      <c r="K169" s="291"/>
      <c r="L169" s="88"/>
      <c r="N169" s="89"/>
      <c r="T169" s="98"/>
      <c r="U169" s="98"/>
      <c r="V169" s="88"/>
      <c r="AB169" s="298"/>
      <c r="AC169" s="298"/>
      <c r="AD169" s="298"/>
      <c r="AE169" s="318" t="s">
        <v>158</v>
      </c>
      <c r="AF169" s="318">
        <v>402</v>
      </c>
      <c r="AG169" s="89"/>
      <c r="AH169" s="284"/>
      <c r="AI169" s="284"/>
    </row>
    <row r="170" spans="4:35" ht="12" customHeight="1" x14ac:dyDescent="0.3">
      <c r="D170" s="286"/>
      <c r="E170" s="286"/>
      <c r="F170" s="295"/>
      <c r="G170" s="288"/>
      <c r="H170" s="289"/>
      <c r="I170" s="290"/>
      <c r="J170" s="291"/>
      <c r="K170" s="291"/>
      <c r="L170" s="88"/>
      <c r="N170" s="89"/>
      <c r="T170" s="98"/>
      <c r="U170" s="98"/>
      <c r="V170" s="88"/>
      <c r="AB170" s="298"/>
      <c r="AC170" s="298"/>
      <c r="AD170" s="298"/>
      <c r="AE170" s="318" t="s">
        <v>534</v>
      </c>
      <c r="AF170" s="318">
        <v>1911</v>
      </c>
      <c r="AG170" s="89"/>
      <c r="AH170" s="284"/>
      <c r="AI170" s="284"/>
    </row>
    <row r="171" spans="4:35" ht="12" customHeight="1" x14ac:dyDescent="0.3">
      <c r="D171" s="286"/>
      <c r="E171" s="286"/>
      <c r="F171" s="295"/>
      <c r="G171" s="288"/>
      <c r="H171" s="289"/>
      <c r="I171" s="290"/>
      <c r="J171" s="291"/>
      <c r="K171" s="291"/>
      <c r="L171" s="88"/>
      <c r="N171" s="89"/>
      <c r="T171" s="98"/>
      <c r="U171" s="98"/>
      <c r="V171" s="88"/>
      <c r="AB171" s="298"/>
      <c r="AC171" s="298"/>
      <c r="AD171" s="298"/>
      <c r="AE171" s="318" t="s">
        <v>162</v>
      </c>
      <c r="AF171" s="318">
        <v>405</v>
      </c>
      <c r="AG171" s="89"/>
      <c r="AH171" s="284"/>
      <c r="AI171" s="284"/>
    </row>
    <row r="172" spans="4:35" ht="12" customHeight="1" x14ac:dyDescent="0.3">
      <c r="D172" s="286"/>
      <c r="E172" s="286"/>
      <c r="F172" s="295"/>
      <c r="G172" s="288"/>
      <c r="H172" s="289"/>
      <c r="I172" s="290"/>
      <c r="J172" s="291"/>
      <c r="K172" s="291"/>
      <c r="L172" s="88"/>
      <c r="N172" s="89"/>
      <c r="T172" s="98"/>
      <c r="U172" s="98"/>
      <c r="V172" s="88"/>
      <c r="AB172" s="298"/>
      <c r="AC172" s="298"/>
      <c r="AD172" s="298"/>
      <c r="AE172" s="318" t="s">
        <v>165</v>
      </c>
      <c r="AF172" s="318">
        <v>406</v>
      </c>
      <c r="AG172" s="89"/>
      <c r="AH172" s="284"/>
      <c r="AI172" s="284"/>
    </row>
    <row r="173" spans="4:35" ht="12" customHeight="1" x14ac:dyDescent="0.3">
      <c r="D173" s="286"/>
      <c r="E173" s="286"/>
      <c r="F173" s="295"/>
      <c r="G173" s="288"/>
      <c r="H173" s="289"/>
      <c r="I173" s="290"/>
      <c r="J173" s="291"/>
      <c r="K173" s="291"/>
      <c r="L173" s="88"/>
      <c r="N173" s="89"/>
      <c r="T173" s="98"/>
      <c r="U173" s="98"/>
      <c r="V173" s="88"/>
      <c r="AB173" s="298"/>
      <c r="AC173" s="298"/>
      <c r="AD173" s="298"/>
      <c r="AE173" s="318" t="s">
        <v>172</v>
      </c>
      <c r="AF173" s="318">
        <v>1598</v>
      </c>
      <c r="AG173" s="169"/>
      <c r="AH173" s="284"/>
      <c r="AI173" s="284"/>
    </row>
    <row r="174" spans="4:35" ht="12" customHeight="1" x14ac:dyDescent="0.3">
      <c r="D174" s="247"/>
      <c r="K174" s="248"/>
      <c r="L174" s="88"/>
      <c r="N174" s="89"/>
      <c r="T174" s="98"/>
      <c r="U174" s="98"/>
      <c r="V174" s="88"/>
      <c r="AB174" s="298"/>
      <c r="AC174" s="298"/>
      <c r="AD174" s="298"/>
      <c r="AE174" s="318" t="s">
        <v>179</v>
      </c>
      <c r="AF174" s="318">
        <v>415</v>
      </c>
      <c r="AG174" s="89"/>
      <c r="AH174" s="284"/>
      <c r="AI174" s="284"/>
    </row>
    <row r="175" spans="4:35" ht="12" customHeight="1" x14ac:dyDescent="0.3">
      <c r="U175" s="98"/>
      <c r="V175" s="98"/>
      <c r="AB175" s="298"/>
      <c r="AC175" s="298"/>
      <c r="AD175" s="298"/>
      <c r="AE175" s="318" t="s">
        <v>180</v>
      </c>
      <c r="AF175" s="318">
        <v>416</v>
      </c>
      <c r="AG175" s="89"/>
      <c r="AH175" s="284"/>
      <c r="AI175" s="284"/>
    </row>
    <row r="176" spans="4:35" ht="12" customHeight="1" x14ac:dyDescent="0.3">
      <c r="K176" s="248"/>
      <c r="L176" s="88"/>
      <c r="N176" s="89"/>
      <c r="T176" s="98"/>
      <c r="U176" s="98"/>
      <c r="V176" s="88"/>
      <c r="AB176" s="298"/>
      <c r="AC176" s="298"/>
      <c r="AD176" s="298"/>
      <c r="AE176" s="318" t="s">
        <v>182</v>
      </c>
      <c r="AF176" s="318">
        <v>417</v>
      </c>
      <c r="AG176" s="89"/>
      <c r="AH176" s="284"/>
      <c r="AI176" s="284"/>
    </row>
    <row r="177" spans="4:35" ht="12" customHeight="1" x14ac:dyDescent="0.3">
      <c r="U177" s="98"/>
      <c r="V177" s="98"/>
      <c r="AB177" s="298"/>
      <c r="AC177" s="298"/>
      <c r="AD177" s="298"/>
      <c r="AE177" s="318" t="s">
        <v>210</v>
      </c>
      <c r="AF177" s="318">
        <v>420</v>
      </c>
      <c r="AG177" s="89"/>
      <c r="AH177" s="284"/>
      <c r="AI177" s="284"/>
    </row>
    <row r="178" spans="4:35" ht="12" customHeight="1" x14ac:dyDescent="0.3">
      <c r="U178" s="98"/>
      <c r="V178" s="98"/>
      <c r="AB178" s="298"/>
      <c r="AC178" s="298"/>
      <c r="AD178" s="298"/>
      <c r="AE178" s="318" t="s">
        <v>255</v>
      </c>
      <c r="AF178" s="318">
        <v>431</v>
      </c>
      <c r="AG178" s="89"/>
      <c r="AH178" s="284"/>
      <c r="AI178" s="284"/>
    </row>
    <row r="179" spans="4:35" ht="12" customHeight="1" x14ac:dyDescent="0.3">
      <c r="U179" s="98"/>
      <c r="V179" s="98"/>
      <c r="AB179" s="298"/>
      <c r="AC179" s="298"/>
      <c r="AD179" s="298"/>
      <c r="AE179" s="318" t="s">
        <v>256</v>
      </c>
      <c r="AF179" s="318">
        <v>432</v>
      </c>
      <c r="AG179" s="89"/>
      <c r="AH179" s="284"/>
      <c r="AI179" s="284"/>
    </row>
    <row r="180" spans="4:35" ht="12" customHeight="1" x14ac:dyDescent="0.3">
      <c r="U180" s="98"/>
      <c r="V180" s="98"/>
      <c r="AB180" s="298"/>
      <c r="AC180" s="298"/>
      <c r="AD180" s="298"/>
      <c r="AE180" s="318" t="s">
        <v>261</v>
      </c>
      <c r="AF180" s="318">
        <v>437</v>
      </c>
      <c r="AG180" s="89"/>
      <c r="AH180" s="284"/>
      <c r="AI180" s="284"/>
    </row>
    <row r="181" spans="4:35" ht="12" customHeight="1" x14ac:dyDescent="0.3">
      <c r="U181" s="98"/>
      <c r="V181" s="98"/>
      <c r="AB181" s="298"/>
      <c r="AC181" s="298"/>
      <c r="AD181" s="298"/>
      <c r="AE181" s="318" t="s">
        <v>268</v>
      </c>
      <c r="AF181" s="318">
        <v>439</v>
      </c>
      <c r="AG181" s="89"/>
      <c r="AH181" s="284"/>
      <c r="AI181" s="284"/>
    </row>
    <row r="182" spans="4:35" ht="12" customHeight="1" x14ac:dyDescent="0.3">
      <c r="U182" s="98"/>
      <c r="V182" s="98"/>
      <c r="AB182" s="298"/>
      <c r="AC182" s="298"/>
      <c r="AD182" s="298"/>
      <c r="AE182" s="318" t="s">
        <v>288</v>
      </c>
      <c r="AF182" s="318">
        <v>441</v>
      </c>
      <c r="AG182" s="89"/>
      <c r="AH182" s="284"/>
      <c r="AI182" s="284"/>
    </row>
    <row r="183" spans="4:35" ht="12" customHeight="1" x14ac:dyDescent="0.3">
      <c r="D183" s="282"/>
      <c r="E183" s="282"/>
      <c r="F183" s="283"/>
      <c r="G183" s="284"/>
      <c r="H183" s="285"/>
      <c r="I183" s="284"/>
      <c r="J183" s="285"/>
      <c r="K183" s="285"/>
      <c r="U183" s="98"/>
      <c r="V183" s="98"/>
      <c r="AB183" s="298"/>
      <c r="AC183" s="298"/>
      <c r="AD183" s="298"/>
      <c r="AE183" s="318" t="s">
        <v>314</v>
      </c>
      <c r="AF183" s="318">
        <v>532</v>
      </c>
      <c r="AG183" s="89"/>
      <c r="AH183" s="284"/>
      <c r="AI183" s="284"/>
    </row>
    <row r="184" spans="4:35" ht="12" customHeight="1" x14ac:dyDescent="0.3">
      <c r="D184" s="292"/>
      <c r="E184" s="282"/>
      <c r="F184" s="293"/>
      <c r="G184" s="288"/>
      <c r="H184" s="294"/>
      <c r="I184" s="290"/>
      <c r="J184" s="291"/>
      <c r="K184" s="291"/>
      <c r="U184" s="98"/>
      <c r="V184" s="98"/>
      <c r="AB184" s="298"/>
      <c r="AC184" s="298"/>
      <c r="AD184" s="298"/>
      <c r="AE184" s="318" t="s">
        <v>322</v>
      </c>
      <c r="AF184" s="318">
        <v>448</v>
      </c>
      <c r="AG184" s="89"/>
      <c r="AH184" s="284"/>
      <c r="AI184" s="284"/>
    </row>
    <row r="185" spans="4:35" ht="12" customHeight="1" x14ac:dyDescent="0.3">
      <c r="D185" s="286"/>
      <c r="E185" s="286"/>
      <c r="F185" s="293"/>
      <c r="G185" s="288"/>
      <c r="H185" s="294"/>
      <c r="I185" s="290"/>
      <c r="J185" s="291"/>
      <c r="K185" s="291"/>
      <c r="U185" s="98"/>
      <c r="V185" s="98"/>
      <c r="AB185" s="298"/>
      <c r="AC185" s="298"/>
      <c r="AD185" s="298"/>
      <c r="AE185" s="318" t="s">
        <v>333</v>
      </c>
      <c r="AF185" s="318">
        <v>450</v>
      </c>
      <c r="AG185" s="89"/>
      <c r="AH185" s="284"/>
      <c r="AI185" s="284"/>
    </row>
    <row r="186" spans="4:35" ht="12" customHeight="1" x14ac:dyDescent="0.3">
      <c r="D186" s="286"/>
      <c r="E186" s="286"/>
      <c r="F186" s="293"/>
      <c r="G186" s="288"/>
      <c r="H186" s="294"/>
      <c r="I186" s="290"/>
      <c r="J186" s="291"/>
      <c r="K186" s="291"/>
      <c r="U186" s="98"/>
      <c r="V186" s="98"/>
      <c r="AB186" s="298"/>
      <c r="AC186" s="298"/>
      <c r="AD186" s="298"/>
      <c r="AE186" s="318" t="s">
        <v>334</v>
      </c>
      <c r="AF186" s="318">
        <v>451</v>
      </c>
      <c r="AG186" s="89"/>
      <c r="AH186" s="284"/>
      <c r="AI186" s="284"/>
    </row>
    <row r="187" spans="4:35" ht="12" customHeight="1" x14ac:dyDescent="0.3">
      <c r="D187" s="286"/>
      <c r="E187" s="286"/>
      <c r="F187" s="293"/>
      <c r="G187" s="288"/>
      <c r="H187" s="294"/>
      <c r="I187" s="290"/>
      <c r="J187" s="291"/>
      <c r="K187" s="291"/>
      <c r="U187" s="98"/>
      <c r="V187" s="98"/>
      <c r="AB187" s="298"/>
      <c r="AC187" s="298"/>
      <c r="AD187" s="298"/>
      <c r="AE187" s="318" t="s">
        <v>346</v>
      </c>
      <c r="AF187" s="318">
        <v>453</v>
      </c>
      <c r="AG187" s="89"/>
      <c r="AH187" s="284"/>
      <c r="AI187" s="284"/>
    </row>
    <row r="188" spans="4:35" ht="12" customHeight="1" x14ac:dyDescent="0.3">
      <c r="D188" s="286"/>
      <c r="E188" s="286"/>
      <c r="F188" s="293"/>
      <c r="G188" s="288"/>
      <c r="H188" s="294"/>
      <c r="I188" s="290"/>
      <c r="J188" s="291"/>
      <c r="K188" s="291"/>
      <c r="U188" s="98"/>
      <c r="V188" s="98"/>
      <c r="AB188" s="298"/>
      <c r="AC188" s="298"/>
      <c r="AD188" s="298"/>
      <c r="AE188" s="318" t="s">
        <v>364</v>
      </c>
      <c r="AF188" s="318">
        <v>852</v>
      </c>
      <c r="AG188" s="89"/>
      <c r="AH188" s="284"/>
      <c r="AI188" s="284"/>
    </row>
    <row r="189" spans="4:35" ht="12" customHeight="1" x14ac:dyDescent="0.3">
      <c r="D189" s="286"/>
      <c r="E189" s="286"/>
      <c r="F189" s="293"/>
      <c r="G189" s="288"/>
      <c r="H189" s="294"/>
      <c r="I189" s="290"/>
      <c r="J189" s="291"/>
      <c r="K189" s="291"/>
      <c r="U189" s="98"/>
      <c r="V189" s="98"/>
      <c r="AB189" s="298"/>
      <c r="AC189" s="298"/>
      <c r="AD189" s="298"/>
      <c r="AE189" s="318" t="s">
        <v>366</v>
      </c>
      <c r="AF189" s="318">
        <v>457</v>
      </c>
      <c r="AG189" s="89"/>
      <c r="AH189" s="284"/>
      <c r="AI189" s="284"/>
    </row>
    <row r="190" spans="4:35" ht="12" customHeight="1" x14ac:dyDescent="0.3">
      <c r="D190" s="286"/>
      <c r="E190" s="286"/>
      <c r="F190" s="293"/>
      <c r="G190" s="288"/>
      <c r="H190" s="294"/>
      <c r="I190" s="290"/>
      <c r="J190" s="291"/>
      <c r="K190" s="291"/>
      <c r="U190" s="98"/>
      <c r="V190" s="98"/>
      <c r="AB190" s="298"/>
      <c r="AC190" s="298"/>
      <c r="AD190" s="298"/>
      <c r="AE190" s="318" t="s">
        <v>376</v>
      </c>
      <c r="AF190" s="318">
        <v>1696</v>
      </c>
      <c r="AG190" s="89"/>
      <c r="AH190" s="284"/>
      <c r="AI190" s="284"/>
    </row>
    <row r="191" spans="4:35" ht="12" customHeight="1" x14ac:dyDescent="0.3">
      <c r="D191" s="286"/>
      <c r="E191" s="286"/>
      <c r="F191" s="293"/>
      <c r="G191" s="288"/>
      <c r="H191" s="294"/>
      <c r="I191" s="290"/>
      <c r="J191" s="291"/>
      <c r="K191" s="291"/>
      <c r="U191" s="98"/>
      <c r="V191" s="98"/>
      <c r="AB191" s="298"/>
      <c r="AC191" s="298"/>
      <c r="AD191" s="298"/>
      <c r="AE191" s="318" t="s">
        <v>382</v>
      </c>
      <c r="AF191" s="318">
        <v>880</v>
      </c>
      <c r="AG191" s="89"/>
      <c r="AH191" s="284"/>
      <c r="AI191" s="284"/>
    </row>
    <row r="192" spans="4:35" ht="12" customHeight="1" x14ac:dyDescent="0.3">
      <c r="D192" s="286"/>
      <c r="E192" s="286"/>
      <c r="F192" s="293"/>
      <c r="G192" s="288"/>
      <c r="H192" s="294"/>
      <c r="I192" s="290"/>
      <c r="J192" s="291"/>
      <c r="K192" s="291"/>
      <c r="U192" s="98"/>
      <c r="V192" s="98"/>
      <c r="AB192" s="298"/>
      <c r="AC192" s="298"/>
      <c r="AD192" s="298"/>
      <c r="AE192" s="318" t="s">
        <v>385</v>
      </c>
      <c r="AF192" s="318">
        <v>479</v>
      </c>
      <c r="AG192" s="89"/>
      <c r="AH192" s="284"/>
      <c r="AI192" s="284"/>
    </row>
    <row r="193" spans="4:35" ht="12" customHeight="1" x14ac:dyDescent="0.3">
      <c r="D193" s="286"/>
      <c r="E193" s="286"/>
      <c r="F193" s="293"/>
      <c r="G193" s="288"/>
      <c r="H193" s="294"/>
      <c r="I193" s="290"/>
      <c r="J193" s="291"/>
      <c r="K193" s="291"/>
      <c r="U193" s="98"/>
      <c r="V193" s="98"/>
      <c r="AB193" s="298"/>
      <c r="AC193" s="298"/>
      <c r="AD193" s="298"/>
      <c r="AE193" s="318" t="s">
        <v>387</v>
      </c>
      <c r="AF193" s="318">
        <v>473</v>
      </c>
      <c r="AG193" s="89"/>
      <c r="AH193" s="284"/>
      <c r="AI193" s="284"/>
    </row>
    <row r="194" spans="4:35" ht="12" customHeight="1" x14ac:dyDescent="0.3">
      <c r="D194" s="286"/>
      <c r="E194" s="286"/>
      <c r="F194" s="293"/>
      <c r="G194" s="288"/>
      <c r="H194" s="294"/>
      <c r="I194" s="290"/>
      <c r="J194" s="291"/>
      <c r="K194" s="291"/>
      <c r="U194" s="98"/>
      <c r="V194" s="98"/>
      <c r="AB194" s="298"/>
      <c r="AC194" s="298"/>
      <c r="AD194" s="298"/>
      <c r="AE194" s="318" t="s">
        <v>5</v>
      </c>
      <c r="AF194" s="318">
        <v>482</v>
      </c>
      <c r="AG194" s="89"/>
      <c r="AH194" s="284"/>
      <c r="AI194" s="284"/>
    </row>
    <row r="195" spans="4:35" ht="12" customHeight="1" x14ac:dyDescent="0.3">
      <c r="D195" s="286"/>
      <c r="E195" s="286"/>
      <c r="F195" s="293"/>
      <c r="G195" s="288"/>
      <c r="H195" s="294"/>
      <c r="I195" s="290"/>
      <c r="J195" s="291"/>
      <c r="K195" s="291"/>
      <c r="U195" s="98"/>
      <c r="V195" s="98"/>
      <c r="AB195" s="298"/>
      <c r="AC195" s="298"/>
      <c r="AD195" s="298"/>
      <c r="AE195" s="318" t="s">
        <v>6</v>
      </c>
      <c r="AF195" s="318">
        <v>613</v>
      </c>
      <c r="AG195" s="89"/>
      <c r="AH195" s="284"/>
      <c r="AI195" s="284"/>
    </row>
    <row r="196" spans="4:35" ht="12" customHeight="1" x14ac:dyDescent="0.3">
      <c r="D196" s="286"/>
      <c r="E196" s="286"/>
      <c r="F196" s="293"/>
      <c r="G196" s="288"/>
      <c r="H196" s="294"/>
      <c r="I196" s="290"/>
      <c r="J196" s="291"/>
      <c r="K196" s="291"/>
      <c r="U196" s="98"/>
      <c r="V196" s="98"/>
      <c r="AB196" s="298"/>
      <c r="AC196" s="298"/>
      <c r="AD196" s="298"/>
      <c r="AE196" s="318" t="s">
        <v>10</v>
      </c>
      <c r="AF196" s="318">
        <v>484</v>
      </c>
      <c r="AG196" s="89"/>
      <c r="AH196" s="284"/>
      <c r="AI196" s="284"/>
    </row>
    <row r="197" spans="4:35" ht="12" customHeight="1" x14ac:dyDescent="0.3">
      <c r="D197" s="286"/>
      <c r="E197" s="286"/>
      <c r="F197" s="293"/>
      <c r="G197" s="288"/>
      <c r="H197" s="294"/>
      <c r="I197" s="290"/>
      <c r="J197" s="291"/>
      <c r="K197" s="291"/>
      <c r="U197" s="98"/>
      <c r="V197" s="98"/>
      <c r="AB197" s="298"/>
      <c r="AC197" s="298"/>
      <c r="AD197" s="298"/>
      <c r="AE197" s="318" t="s">
        <v>23</v>
      </c>
      <c r="AF197" s="318">
        <v>489</v>
      </c>
      <c r="AG197" s="89"/>
      <c r="AH197" s="284"/>
      <c r="AI197" s="284"/>
    </row>
    <row r="198" spans="4:35" ht="12" customHeight="1" x14ac:dyDescent="0.3">
      <c r="D198" s="247"/>
      <c r="K198" s="248"/>
      <c r="U198" s="98"/>
      <c r="V198" s="98"/>
      <c r="AB198" s="298"/>
      <c r="AC198" s="298"/>
      <c r="AD198" s="298"/>
      <c r="AE198" s="318" t="s">
        <v>531</v>
      </c>
      <c r="AF198" s="318">
        <v>1901</v>
      </c>
      <c r="AG198" s="89"/>
      <c r="AH198" s="284"/>
      <c r="AI198" s="284"/>
    </row>
    <row r="199" spans="4:35" ht="12" customHeight="1" x14ac:dyDescent="0.3">
      <c r="U199" s="98"/>
      <c r="V199" s="98"/>
      <c r="AB199" s="298"/>
      <c r="AC199" s="298"/>
      <c r="AD199" s="298"/>
      <c r="AE199" s="318" t="s">
        <v>54</v>
      </c>
      <c r="AF199" s="318">
        <v>501</v>
      </c>
      <c r="AG199" s="89"/>
      <c r="AH199" s="284"/>
      <c r="AI199" s="284"/>
    </row>
    <row r="200" spans="4:35" ht="12" customHeight="1" x14ac:dyDescent="0.3">
      <c r="U200" s="98"/>
      <c r="V200" s="98"/>
      <c r="AB200" s="298"/>
      <c r="AC200" s="298"/>
      <c r="AD200" s="298"/>
      <c r="AE200" s="318" t="s">
        <v>62</v>
      </c>
      <c r="AF200" s="318">
        <v>502</v>
      </c>
      <c r="AG200" s="89"/>
      <c r="AH200" s="284"/>
      <c r="AI200" s="284"/>
    </row>
    <row r="201" spans="4:35" ht="12" customHeight="1" x14ac:dyDescent="0.3">
      <c r="U201" s="98"/>
      <c r="V201" s="98"/>
      <c r="AB201" s="298"/>
      <c r="AC201" s="298"/>
      <c r="AD201" s="298"/>
      <c r="AE201" s="318" t="s">
        <v>74</v>
      </c>
      <c r="AF201" s="318">
        <v>503</v>
      </c>
      <c r="AG201" s="89"/>
      <c r="AH201" s="284"/>
      <c r="AI201" s="284"/>
    </row>
    <row r="202" spans="4:35" ht="12" customHeight="1" x14ac:dyDescent="0.3">
      <c r="U202" s="98"/>
      <c r="V202" s="98"/>
      <c r="AB202" s="298"/>
      <c r="AC202" s="298"/>
      <c r="AD202" s="298"/>
      <c r="AE202" s="318" t="s">
        <v>86</v>
      </c>
      <c r="AF202" s="318">
        <v>505</v>
      </c>
      <c r="AG202" s="89"/>
      <c r="AH202" s="284"/>
      <c r="AI202" s="284"/>
    </row>
    <row r="203" spans="4:35" ht="12" customHeight="1" x14ac:dyDescent="0.3">
      <c r="U203" s="98"/>
      <c r="V203" s="98"/>
      <c r="AB203" s="298"/>
      <c r="AC203" s="298"/>
      <c r="AD203" s="298"/>
      <c r="AE203" s="318" t="s">
        <v>610</v>
      </c>
      <c r="AF203" s="318">
        <v>1924</v>
      </c>
      <c r="AG203" s="89"/>
      <c r="AH203" s="284"/>
      <c r="AI203" s="284"/>
    </row>
    <row r="204" spans="4:35" ht="12" customHeight="1" x14ac:dyDescent="0.3">
      <c r="U204" s="98"/>
      <c r="V204" s="98"/>
      <c r="AB204" s="298"/>
      <c r="AC204" s="298"/>
      <c r="AD204" s="298"/>
      <c r="AE204" s="318" t="s">
        <v>119</v>
      </c>
      <c r="AF204" s="318">
        <v>512</v>
      </c>
      <c r="AG204" s="89"/>
      <c r="AH204" s="284"/>
      <c r="AI204" s="284"/>
    </row>
    <row r="205" spans="4:35" ht="12" customHeight="1" x14ac:dyDescent="0.3">
      <c r="U205" s="98"/>
      <c r="V205" s="98"/>
      <c r="AB205" s="298"/>
      <c r="AC205" s="298"/>
      <c r="AD205" s="298"/>
      <c r="AE205" s="318" t="s">
        <v>120</v>
      </c>
      <c r="AF205" s="318">
        <v>513</v>
      </c>
      <c r="AG205" s="89"/>
      <c r="AH205" s="284"/>
      <c r="AI205" s="284"/>
    </row>
    <row r="206" spans="4:35" ht="12" customHeight="1" x14ac:dyDescent="0.3">
      <c r="U206" s="98"/>
      <c r="V206" s="98"/>
      <c r="AB206" s="298"/>
      <c r="AC206" s="298"/>
      <c r="AD206" s="298"/>
      <c r="AE206" s="318" t="s">
        <v>136</v>
      </c>
      <c r="AF206" s="318">
        <v>523</v>
      </c>
      <c r="AG206" s="89"/>
      <c r="AH206" s="284"/>
      <c r="AI206" s="284"/>
    </row>
    <row r="207" spans="4:35" ht="12" customHeight="1" x14ac:dyDescent="0.3">
      <c r="U207" s="98"/>
      <c r="V207" s="98"/>
      <c r="AB207" s="298"/>
      <c r="AC207" s="298"/>
      <c r="AD207" s="298"/>
      <c r="AE207" s="318" t="s">
        <v>150</v>
      </c>
      <c r="AF207" s="318">
        <v>530</v>
      </c>
      <c r="AG207" s="89"/>
      <c r="AH207" s="284"/>
      <c r="AI207" s="284"/>
    </row>
    <row r="208" spans="4:35" ht="12" customHeight="1" x14ac:dyDescent="0.3">
      <c r="U208" s="98"/>
      <c r="V208" s="98"/>
      <c r="AB208" s="298"/>
      <c r="AC208" s="298"/>
      <c r="AD208" s="298"/>
      <c r="AE208" s="318" t="s">
        <v>152</v>
      </c>
      <c r="AF208" s="318">
        <v>531</v>
      </c>
      <c r="AG208" s="89"/>
      <c r="AH208" s="284"/>
      <c r="AI208" s="284"/>
    </row>
    <row r="209" spans="21:35" ht="12" customHeight="1" x14ac:dyDescent="0.3">
      <c r="U209" s="98"/>
      <c r="V209" s="98"/>
      <c r="AB209" s="298"/>
      <c r="AC209" s="298"/>
      <c r="AD209" s="298"/>
      <c r="AE209" s="318" t="s">
        <v>156</v>
      </c>
      <c r="AF209" s="318">
        <v>534</v>
      </c>
      <c r="AG209" s="89"/>
      <c r="AH209" s="284"/>
      <c r="AI209" s="284"/>
    </row>
    <row r="210" spans="21:35" ht="12" customHeight="1" x14ac:dyDescent="0.3">
      <c r="U210" s="98"/>
      <c r="V210" s="98"/>
      <c r="AB210" s="298"/>
      <c r="AC210" s="298"/>
      <c r="AD210" s="298"/>
      <c r="AE210" s="318" t="s">
        <v>750</v>
      </c>
      <c r="AF210" s="318">
        <v>1963</v>
      </c>
      <c r="AG210" s="89"/>
      <c r="AH210" s="284"/>
      <c r="AI210" s="284"/>
    </row>
    <row r="211" spans="21:35" ht="12" customHeight="1" x14ac:dyDescent="0.3">
      <c r="U211" s="98"/>
      <c r="V211" s="98"/>
      <c r="AB211" s="298"/>
      <c r="AC211" s="298"/>
      <c r="AD211" s="298"/>
      <c r="AE211" s="318" t="s">
        <v>405</v>
      </c>
      <c r="AF211" s="318">
        <v>1884</v>
      </c>
      <c r="AG211" s="89"/>
      <c r="AH211" s="284"/>
      <c r="AI211" s="284"/>
    </row>
    <row r="212" spans="21:35" ht="12" customHeight="1" x14ac:dyDescent="0.3">
      <c r="U212" s="98"/>
      <c r="V212" s="98"/>
      <c r="AB212" s="298"/>
      <c r="AC212" s="298"/>
      <c r="AD212" s="298"/>
      <c r="AE212" s="318" t="s">
        <v>170</v>
      </c>
      <c r="AF212" s="318">
        <v>537</v>
      </c>
      <c r="AG212" s="89"/>
      <c r="AH212" s="284"/>
      <c r="AI212" s="284"/>
    </row>
    <row r="213" spans="21:35" ht="12" customHeight="1" x14ac:dyDescent="0.3">
      <c r="U213" s="98"/>
      <c r="V213" s="98"/>
      <c r="AB213" s="298"/>
      <c r="AC213" s="298"/>
      <c r="AD213" s="298"/>
      <c r="AE213" s="318" t="s">
        <v>175</v>
      </c>
      <c r="AF213" s="318">
        <v>542</v>
      </c>
      <c r="AG213" s="89"/>
      <c r="AH213" s="284"/>
      <c r="AI213" s="284"/>
    </row>
    <row r="214" spans="21:35" ht="12" customHeight="1" x14ac:dyDescent="0.3">
      <c r="U214" s="98"/>
      <c r="V214" s="98"/>
      <c r="AB214" s="298"/>
      <c r="AC214" s="298"/>
      <c r="AD214" s="298"/>
      <c r="AE214" s="318" t="s">
        <v>667</v>
      </c>
      <c r="AF214" s="318">
        <v>1931</v>
      </c>
      <c r="AG214" s="89"/>
      <c r="AH214" s="284"/>
      <c r="AI214" s="284"/>
    </row>
    <row r="215" spans="21:35" ht="12" customHeight="1" x14ac:dyDescent="0.3">
      <c r="U215" s="98"/>
      <c r="V215" s="98"/>
      <c r="AB215" s="298"/>
      <c r="AC215" s="298"/>
      <c r="AD215" s="298"/>
      <c r="AE215" s="318" t="s">
        <v>181</v>
      </c>
      <c r="AF215" s="318">
        <v>1621</v>
      </c>
      <c r="AG215" s="89"/>
      <c r="AH215" s="284"/>
      <c r="AI215" s="284"/>
    </row>
    <row r="216" spans="21:35" ht="12" customHeight="1" x14ac:dyDescent="0.3">
      <c r="U216" s="98"/>
      <c r="V216" s="98"/>
      <c r="AB216" s="298"/>
      <c r="AC216" s="298"/>
      <c r="AD216" s="298"/>
      <c r="AE216" s="318" t="s">
        <v>187</v>
      </c>
      <c r="AF216" s="318">
        <v>546</v>
      </c>
      <c r="AG216" s="89"/>
      <c r="AH216" s="284"/>
      <c r="AI216" s="284"/>
    </row>
    <row r="217" spans="21:35" ht="12" customHeight="1" x14ac:dyDescent="0.3">
      <c r="U217" s="98"/>
      <c r="V217" s="98"/>
      <c r="AB217" s="298"/>
      <c r="AC217" s="298"/>
      <c r="AD217" s="298"/>
      <c r="AE217" s="318" t="s">
        <v>188</v>
      </c>
      <c r="AF217" s="318">
        <v>547</v>
      </c>
      <c r="AG217" s="89"/>
      <c r="AH217" s="284"/>
      <c r="AI217" s="284"/>
    </row>
    <row r="218" spans="21:35" ht="12" customHeight="1" x14ac:dyDescent="0.3">
      <c r="U218" s="98"/>
      <c r="V218" s="98"/>
      <c r="AB218" s="298"/>
      <c r="AC218" s="298"/>
      <c r="AD218" s="298"/>
      <c r="AE218" s="318" t="s">
        <v>189</v>
      </c>
      <c r="AF218" s="318">
        <v>1916</v>
      </c>
      <c r="AG218" s="89"/>
      <c r="AH218" s="284"/>
      <c r="AI218" s="284"/>
    </row>
    <row r="219" spans="21:35" ht="12" customHeight="1" x14ac:dyDescent="0.3">
      <c r="U219" s="98"/>
      <c r="V219" s="98"/>
      <c r="AB219" s="298"/>
      <c r="AC219" s="298"/>
      <c r="AD219" s="298"/>
      <c r="AE219" s="318" t="s">
        <v>197</v>
      </c>
      <c r="AF219" s="318">
        <v>553</v>
      </c>
      <c r="AG219" s="89"/>
      <c r="AH219" s="284"/>
      <c r="AI219" s="284"/>
    </row>
    <row r="220" spans="21:35" ht="12" customHeight="1" x14ac:dyDescent="0.3">
      <c r="U220" s="98"/>
      <c r="V220" s="98"/>
      <c r="AB220" s="298"/>
      <c r="AC220" s="298"/>
      <c r="AD220" s="298"/>
      <c r="AE220" s="318" t="s">
        <v>207</v>
      </c>
      <c r="AF220" s="318">
        <v>556</v>
      </c>
      <c r="AG220" s="89"/>
      <c r="AH220" s="284"/>
      <c r="AI220" s="284"/>
    </row>
    <row r="221" spans="21:35" ht="12" customHeight="1" x14ac:dyDescent="0.3">
      <c r="U221" s="98"/>
      <c r="V221" s="98"/>
      <c r="AB221" s="298"/>
      <c r="AC221" s="298"/>
      <c r="AD221" s="298"/>
      <c r="AE221" s="318" t="s">
        <v>217</v>
      </c>
      <c r="AF221" s="318">
        <v>1842</v>
      </c>
      <c r="AG221" s="89"/>
      <c r="AH221" s="284"/>
      <c r="AI221" s="284"/>
    </row>
    <row r="222" spans="21:35" ht="12" customHeight="1" x14ac:dyDescent="0.3">
      <c r="U222" s="98"/>
      <c r="V222" s="98"/>
      <c r="AB222" s="298"/>
      <c r="AC222" s="298"/>
      <c r="AD222" s="298"/>
      <c r="AE222" s="318" t="s">
        <v>751</v>
      </c>
      <c r="AF222" s="318">
        <v>1978</v>
      </c>
      <c r="AG222" s="89"/>
      <c r="AH222" s="284"/>
      <c r="AI222" s="284"/>
    </row>
    <row r="223" spans="21:35" ht="12" customHeight="1" x14ac:dyDescent="0.3">
      <c r="U223" s="98"/>
      <c r="V223" s="98"/>
      <c r="AB223" s="298"/>
      <c r="AC223" s="298"/>
      <c r="AD223" s="298"/>
      <c r="AE223" s="318" t="s">
        <v>231</v>
      </c>
      <c r="AF223" s="318">
        <v>569</v>
      </c>
      <c r="AG223" s="89"/>
      <c r="AH223" s="284"/>
      <c r="AI223" s="284"/>
    </row>
    <row r="224" spans="21:35" ht="12" customHeight="1" x14ac:dyDescent="0.3">
      <c r="U224" s="98"/>
      <c r="V224" s="98"/>
      <c r="AB224" s="298"/>
      <c r="AC224" s="298"/>
      <c r="AD224" s="298"/>
      <c r="AE224" s="318" t="s">
        <v>668</v>
      </c>
      <c r="AF224" s="318">
        <v>1930</v>
      </c>
      <c r="AG224" s="89"/>
      <c r="AH224" s="284"/>
      <c r="AI224" s="284"/>
    </row>
    <row r="225" spans="21:35" ht="12" customHeight="1" x14ac:dyDescent="0.3">
      <c r="U225" s="98"/>
      <c r="V225" s="98"/>
      <c r="AB225" s="298"/>
      <c r="AC225" s="298"/>
      <c r="AD225" s="298"/>
      <c r="AE225" s="318" t="s">
        <v>238</v>
      </c>
      <c r="AF225" s="318">
        <v>575</v>
      </c>
      <c r="AG225" s="89"/>
      <c r="AH225" s="284"/>
      <c r="AI225" s="284"/>
    </row>
    <row r="226" spans="21:35" ht="12" customHeight="1" x14ac:dyDescent="0.3">
      <c r="U226" s="98"/>
      <c r="V226" s="98"/>
      <c r="AB226" s="298"/>
      <c r="AC226" s="298"/>
      <c r="AD226" s="298"/>
      <c r="AE226" s="318" t="s">
        <v>243</v>
      </c>
      <c r="AF226" s="318">
        <v>579</v>
      </c>
      <c r="AG226" s="89"/>
      <c r="AH226" s="284"/>
      <c r="AI226" s="284"/>
    </row>
    <row r="227" spans="21:35" ht="12" customHeight="1" x14ac:dyDescent="0.3">
      <c r="U227" s="98"/>
      <c r="V227" s="98"/>
      <c r="AB227" s="298"/>
      <c r="AC227" s="298"/>
      <c r="AD227" s="298"/>
      <c r="AE227" s="318" t="s">
        <v>265</v>
      </c>
      <c r="AF227" s="318">
        <v>590</v>
      </c>
      <c r="AG227" s="89"/>
      <c r="AH227" s="284"/>
      <c r="AI227" s="284"/>
    </row>
    <row r="228" spans="21:35" ht="12" customHeight="1" x14ac:dyDescent="0.3">
      <c r="U228" s="98"/>
      <c r="V228" s="98"/>
      <c r="AB228" s="298"/>
      <c r="AC228" s="298"/>
      <c r="AD228" s="298"/>
      <c r="AE228" s="318" t="s">
        <v>267</v>
      </c>
      <c r="AF228" s="318">
        <v>1926</v>
      </c>
      <c r="AG228" s="89"/>
      <c r="AH228" s="284"/>
      <c r="AI228" s="284"/>
    </row>
    <row r="229" spans="21:35" ht="12" customHeight="1" x14ac:dyDescent="0.3">
      <c r="U229" s="98"/>
      <c r="V229" s="98"/>
      <c r="AB229" s="298"/>
      <c r="AC229" s="298"/>
      <c r="AD229" s="298"/>
      <c r="AE229" s="318" t="s">
        <v>277</v>
      </c>
      <c r="AF229" s="318">
        <v>597</v>
      </c>
      <c r="AG229" s="89"/>
      <c r="AH229" s="284"/>
      <c r="AI229" s="284"/>
    </row>
    <row r="230" spans="21:35" ht="12" customHeight="1" x14ac:dyDescent="0.3">
      <c r="U230" s="98"/>
      <c r="V230" s="98"/>
      <c r="AB230" s="298"/>
      <c r="AC230" s="298"/>
      <c r="AD230" s="298"/>
      <c r="AE230" s="318" t="s">
        <v>281</v>
      </c>
      <c r="AF230" s="318">
        <v>603</v>
      </c>
      <c r="AG230" s="89"/>
      <c r="AH230" s="284"/>
      <c r="AI230" s="284"/>
    </row>
    <row r="231" spans="21:35" ht="12" customHeight="1" x14ac:dyDescent="0.3">
      <c r="U231" s="98"/>
      <c r="V231" s="98"/>
      <c r="AB231" s="298"/>
      <c r="AC231" s="298"/>
      <c r="AD231" s="298"/>
      <c r="AE231" s="318" t="s">
        <v>285</v>
      </c>
      <c r="AF231" s="318">
        <v>599</v>
      </c>
      <c r="AG231" s="89"/>
      <c r="AH231" s="284"/>
      <c r="AI231" s="284"/>
    </row>
    <row r="232" spans="21:35" ht="12" customHeight="1" x14ac:dyDescent="0.3">
      <c r="U232" s="98"/>
      <c r="V232" s="98"/>
      <c r="AB232" s="298"/>
      <c r="AC232" s="298"/>
      <c r="AD232" s="298"/>
      <c r="AE232" s="318" t="s">
        <v>291</v>
      </c>
      <c r="AF232" s="318">
        <v>606</v>
      </c>
      <c r="AG232" s="89"/>
      <c r="AH232" s="284"/>
      <c r="AI232" s="284"/>
    </row>
    <row r="233" spans="21:35" ht="12" customHeight="1" x14ac:dyDescent="0.3">
      <c r="U233" s="98"/>
      <c r="V233" s="98"/>
      <c r="AB233" s="298"/>
      <c r="AC233" s="298"/>
      <c r="AD233" s="298"/>
      <c r="AE233" s="318" t="s">
        <v>297</v>
      </c>
      <c r="AF233" s="318">
        <v>518</v>
      </c>
      <c r="AG233" s="89"/>
      <c r="AH233" s="284"/>
      <c r="AI233" s="284"/>
    </row>
    <row r="234" spans="21:35" ht="12" customHeight="1" x14ac:dyDescent="0.3">
      <c r="U234" s="98"/>
      <c r="V234" s="98"/>
      <c r="AB234" s="298"/>
      <c r="AC234" s="298"/>
      <c r="AD234" s="298"/>
      <c r="AE234" s="318" t="s">
        <v>304</v>
      </c>
      <c r="AF234" s="318">
        <v>610</v>
      </c>
      <c r="AG234" s="89"/>
      <c r="AH234" s="284"/>
      <c r="AI234" s="284"/>
    </row>
    <row r="235" spans="21:35" ht="12" customHeight="1" x14ac:dyDescent="0.3">
      <c r="U235" s="98"/>
      <c r="V235" s="98"/>
      <c r="AB235" s="298"/>
      <c r="AC235" s="298"/>
      <c r="AD235" s="298"/>
      <c r="AE235" s="318" t="s">
        <v>323</v>
      </c>
      <c r="AF235" s="318">
        <v>1525</v>
      </c>
      <c r="AG235" s="89"/>
      <c r="AH235" s="284"/>
      <c r="AI235" s="284"/>
    </row>
    <row r="236" spans="21:35" ht="12" customHeight="1" x14ac:dyDescent="0.3">
      <c r="U236" s="98"/>
      <c r="V236" s="98"/>
      <c r="AB236" s="298"/>
      <c r="AC236" s="298"/>
      <c r="AD236" s="298"/>
      <c r="AE236" s="318" t="s">
        <v>350</v>
      </c>
      <c r="AF236" s="318">
        <v>622</v>
      </c>
      <c r="AG236" s="89"/>
      <c r="AH236" s="284"/>
      <c r="AI236" s="284"/>
    </row>
    <row r="237" spans="21:35" ht="12" customHeight="1" x14ac:dyDescent="0.3">
      <c r="U237" s="98"/>
      <c r="V237" s="98"/>
      <c r="AB237" s="298"/>
      <c r="AC237" s="298"/>
      <c r="AD237" s="298"/>
      <c r="AE237" s="318" t="s">
        <v>356</v>
      </c>
      <c r="AF237" s="318">
        <v>626</v>
      </c>
      <c r="AG237" s="89"/>
      <c r="AH237" s="284"/>
      <c r="AI237" s="284"/>
    </row>
    <row r="238" spans="21:35" ht="12" customHeight="1" x14ac:dyDescent="0.3">
      <c r="U238" s="98"/>
      <c r="V238" s="98"/>
      <c r="AB238" s="298"/>
      <c r="AC238" s="298"/>
      <c r="AD238" s="298"/>
      <c r="AE238" s="318" t="s">
        <v>361</v>
      </c>
      <c r="AF238" s="318">
        <v>627</v>
      </c>
      <c r="AG238" s="89"/>
      <c r="AH238" s="284"/>
      <c r="AI238" s="284"/>
    </row>
    <row r="239" spans="21:35" ht="12" customHeight="1" x14ac:dyDescent="0.3">
      <c r="U239" s="98"/>
      <c r="V239" s="98"/>
      <c r="AB239" s="298"/>
      <c r="AC239" s="298"/>
      <c r="AD239" s="298"/>
      <c r="AE239" s="318" t="s">
        <v>363</v>
      </c>
      <c r="AF239" s="318">
        <v>629</v>
      </c>
      <c r="AG239" s="89"/>
      <c r="AH239" s="284"/>
      <c r="AI239" s="284"/>
    </row>
    <row r="240" spans="21:35" ht="12" customHeight="1" x14ac:dyDescent="0.3">
      <c r="U240" s="98"/>
      <c r="V240" s="98"/>
      <c r="AB240" s="298"/>
      <c r="AC240" s="298"/>
      <c r="AD240" s="298"/>
      <c r="AE240" s="318" t="s">
        <v>371</v>
      </c>
      <c r="AF240" s="318">
        <v>1783</v>
      </c>
      <c r="AG240" s="89"/>
      <c r="AH240" s="284"/>
      <c r="AI240" s="284"/>
    </row>
    <row r="241" spans="21:35" ht="12" customHeight="1" x14ac:dyDescent="0.3">
      <c r="U241" s="98"/>
      <c r="V241" s="98"/>
      <c r="AB241" s="298"/>
      <c r="AC241" s="298"/>
      <c r="AD241" s="298"/>
      <c r="AE241" s="318" t="s">
        <v>373</v>
      </c>
      <c r="AF241" s="318">
        <v>614</v>
      </c>
      <c r="AG241" s="89"/>
      <c r="AH241" s="284"/>
      <c r="AI241" s="284"/>
    </row>
    <row r="242" spans="21:35" ht="12" customHeight="1" x14ac:dyDescent="0.3">
      <c r="U242" s="98"/>
      <c r="V242" s="98"/>
      <c r="AB242" s="298"/>
      <c r="AC242" s="298"/>
      <c r="AD242" s="298"/>
      <c r="AE242" s="318" t="s">
        <v>394</v>
      </c>
      <c r="AF242" s="318">
        <v>637</v>
      </c>
      <c r="AG242" s="89"/>
      <c r="AH242" s="284"/>
      <c r="AI242" s="284"/>
    </row>
    <row r="243" spans="21:35" ht="12" customHeight="1" x14ac:dyDescent="0.3">
      <c r="U243" s="98"/>
      <c r="V243" s="98"/>
      <c r="AB243" s="298"/>
      <c r="AC243" s="298"/>
      <c r="AD243" s="298"/>
      <c r="AE243" s="318" t="s">
        <v>395</v>
      </c>
      <c r="AF243" s="318">
        <v>638</v>
      </c>
      <c r="AG243" s="89"/>
      <c r="AH243" s="284"/>
      <c r="AI243" s="284"/>
    </row>
    <row r="244" spans="21:35" ht="12" customHeight="1" x14ac:dyDescent="0.3">
      <c r="U244" s="98"/>
      <c r="V244" s="98"/>
      <c r="AB244" s="298"/>
      <c r="AC244" s="298"/>
      <c r="AD244" s="298"/>
      <c r="AE244" s="318" t="s">
        <v>497</v>
      </c>
      <c r="AF244" s="318">
        <v>1892</v>
      </c>
      <c r="AG244" s="89"/>
      <c r="AH244" s="284"/>
      <c r="AI244" s="284"/>
    </row>
    <row r="245" spans="21:35" ht="12" customHeight="1" x14ac:dyDescent="0.3">
      <c r="U245" s="98"/>
      <c r="V245" s="98"/>
      <c r="AB245" s="298"/>
      <c r="AC245" s="298"/>
      <c r="AD245" s="298"/>
      <c r="AE245" s="318" t="s">
        <v>400</v>
      </c>
      <c r="AF245" s="318">
        <v>642</v>
      </c>
      <c r="AG245" s="89"/>
      <c r="AH245" s="284"/>
      <c r="AI245" s="284"/>
    </row>
    <row r="246" spans="21:35" ht="12" customHeight="1" x14ac:dyDescent="0.3">
      <c r="U246" s="98"/>
      <c r="V246" s="98"/>
      <c r="AB246" s="298"/>
      <c r="AC246" s="298"/>
      <c r="AD246" s="298"/>
      <c r="AE246" s="318" t="s">
        <v>49</v>
      </c>
      <c r="AF246" s="318">
        <v>654</v>
      </c>
      <c r="AG246" s="89"/>
      <c r="AH246" s="284"/>
      <c r="AI246" s="284"/>
    </row>
    <row r="247" spans="21:35" ht="12" customHeight="1" x14ac:dyDescent="0.3">
      <c r="U247" s="98"/>
      <c r="V247" s="98"/>
      <c r="AB247" s="298"/>
      <c r="AC247" s="298"/>
      <c r="AD247" s="298"/>
      <c r="AE247" s="318" t="s">
        <v>117</v>
      </c>
      <c r="AF247" s="318">
        <v>664</v>
      </c>
      <c r="AG247" s="89"/>
      <c r="AH247" s="284"/>
      <c r="AI247" s="284"/>
    </row>
    <row r="248" spans="21:35" ht="12" customHeight="1" x14ac:dyDescent="0.3">
      <c r="U248" s="98"/>
      <c r="V248" s="98"/>
      <c r="AB248" s="298"/>
      <c r="AC248" s="298"/>
      <c r="AD248" s="298"/>
      <c r="AE248" s="318" t="s">
        <v>166</v>
      </c>
      <c r="AF248" s="318">
        <v>677</v>
      </c>
      <c r="AG248" s="89"/>
      <c r="AH248" s="284"/>
      <c r="AI248" s="284"/>
    </row>
    <row r="249" spans="21:35" ht="12" customHeight="1" x14ac:dyDescent="0.3">
      <c r="U249" s="98"/>
      <c r="V249" s="98"/>
      <c r="AB249" s="298"/>
      <c r="AC249" s="298"/>
      <c r="AD249" s="298"/>
      <c r="AE249" s="318" t="s">
        <v>169</v>
      </c>
      <c r="AF249" s="318">
        <v>678</v>
      </c>
      <c r="AG249" s="89"/>
      <c r="AH249" s="284"/>
      <c r="AI249" s="284"/>
    </row>
    <row r="250" spans="21:35" ht="12" customHeight="1" x14ac:dyDescent="0.3">
      <c r="U250" s="98"/>
      <c r="V250" s="98"/>
      <c r="AB250" s="298"/>
      <c r="AC250" s="298"/>
      <c r="AD250" s="298"/>
      <c r="AE250" s="318" t="s">
        <v>214</v>
      </c>
      <c r="AF250" s="318">
        <v>687</v>
      </c>
      <c r="AG250" s="89"/>
      <c r="AH250" s="284"/>
      <c r="AI250" s="284"/>
    </row>
    <row r="251" spans="21:35" ht="12" customHeight="1" x14ac:dyDescent="0.3">
      <c r="U251" s="98"/>
      <c r="V251" s="98"/>
      <c r="AB251" s="298"/>
      <c r="AC251" s="298"/>
      <c r="AD251" s="298"/>
      <c r="AE251" s="318" t="s">
        <v>235</v>
      </c>
      <c r="AF251" s="318">
        <v>1695</v>
      </c>
      <c r="AG251" s="89"/>
      <c r="AH251" s="284"/>
      <c r="AI251" s="284"/>
    </row>
    <row r="252" spans="21:35" ht="12" customHeight="1" x14ac:dyDescent="0.3">
      <c r="U252" s="98"/>
      <c r="V252" s="98"/>
      <c r="AB252" s="298"/>
      <c r="AC252" s="298"/>
      <c r="AD252" s="298"/>
      <c r="AE252" s="318" t="s">
        <v>271</v>
      </c>
      <c r="AF252" s="318">
        <v>703</v>
      </c>
      <c r="AG252" s="89"/>
      <c r="AH252" s="284"/>
      <c r="AI252" s="284"/>
    </row>
    <row r="253" spans="21:35" ht="12" customHeight="1" x14ac:dyDescent="0.3">
      <c r="U253" s="98"/>
      <c r="V253" s="98"/>
      <c r="AB253" s="298"/>
      <c r="AC253" s="298"/>
      <c r="AD253" s="298"/>
      <c r="AE253" s="318" t="s">
        <v>296</v>
      </c>
      <c r="AF253" s="318">
        <v>1676</v>
      </c>
      <c r="AG253" s="89"/>
      <c r="AH253" s="284"/>
      <c r="AI253" s="284"/>
    </row>
    <row r="254" spans="21:35" ht="12" customHeight="1" x14ac:dyDescent="0.3">
      <c r="U254" s="98"/>
      <c r="V254" s="98"/>
      <c r="AB254" s="298"/>
      <c r="AC254" s="298"/>
      <c r="AD254" s="298"/>
      <c r="AE254" s="318" t="s">
        <v>306</v>
      </c>
      <c r="AF254" s="318">
        <v>1714</v>
      </c>
      <c r="AG254" s="89"/>
      <c r="AH254" s="284"/>
      <c r="AI254" s="284"/>
    </row>
    <row r="255" spans="21:35" ht="12" customHeight="1" x14ac:dyDescent="0.3">
      <c r="U255" s="98"/>
      <c r="V255" s="98"/>
      <c r="AB255" s="298"/>
      <c r="AC255" s="298"/>
      <c r="AD255" s="298"/>
      <c r="AE255" s="318" t="s">
        <v>320</v>
      </c>
      <c r="AF255" s="318">
        <v>715</v>
      </c>
      <c r="AG255" s="89"/>
      <c r="AH255" s="284"/>
      <c r="AI255" s="284"/>
    </row>
    <row r="256" spans="21:35" ht="12" customHeight="1" x14ac:dyDescent="0.3">
      <c r="U256" s="98"/>
      <c r="V256" s="98"/>
      <c r="AB256" s="298"/>
      <c r="AC256" s="298"/>
      <c r="AD256" s="298"/>
      <c r="AE256" s="318" t="s">
        <v>324</v>
      </c>
      <c r="AF256" s="318">
        <v>716</v>
      </c>
      <c r="AG256" s="89"/>
      <c r="AH256" s="284"/>
      <c r="AI256" s="284"/>
    </row>
    <row r="257" spans="21:35" ht="12" customHeight="1" x14ac:dyDescent="0.3">
      <c r="U257" s="98"/>
      <c r="V257" s="98"/>
      <c r="AB257" s="298"/>
      <c r="AC257" s="298"/>
      <c r="AD257" s="298"/>
      <c r="AE257" s="318" t="s">
        <v>343</v>
      </c>
      <c r="AF257" s="318">
        <v>717</v>
      </c>
      <c r="AG257" s="89"/>
      <c r="AH257" s="284"/>
      <c r="AI257" s="284"/>
    </row>
    <row r="258" spans="21:35" ht="12" customHeight="1" x14ac:dyDescent="0.3">
      <c r="U258" s="98"/>
      <c r="V258" s="98"/>
      <c r="AB258" s="298"/>
      <c r="AC258" s="298"/>
      <c r="AD258" s="298"/>
      <c r="AE258" s="318" t="s">
        <v>353</v>
      </c>
      <c r="AF258" s="318">
        <v>718</v>
      </c>
      <c r="AG258" s="89"/>
      <c r="AH258" s="284"/>
      <c r="AI258" s="284"/>
    </row>
    <row r="259" spans="21:35" ht="12" customHeight="1" x14ac:dyDescent="0.3">
      <c r="U259" s="98"/>
      <c r="V259" s="98"/>
      <c r="AB259" s="298"/>
      <c r="AC259" s="298"/>
      <c r="AD259" s="298"/>
      <c r="AE259" s="318" t="s">
        <v>11</v>
      </c>
      <c r="AF259" s="318">
        <v>1723</v>
      </c>
      <c r="AG259" s="89"/>
      <c r="AH259" s="284"/>
      <c r="AI259" s="284"/>
    </row>
    <row r="260" spans="21:35" ht="12" customHeight="1" x14ac:dyDescent="0.3">
      <c r="U260" s="98"/>
      <c r="V260" s="98"/>
      <c r="AB260" s="298"/>
      <c r="AC260" s="298"/>
      <c r="AD260" s="298"/>
      <c r="AE260" s="318" t="s">
        <v>752</v>
      </c>
      <c r="AF260" s="318">
        <v>1959</v>
      </c>
      <c r="AG260" s="89"/>
      <c r="AH260" s="284"/>
      <c r="AI260" s="284"/>
    </row>
    <row r="261" spans="21:35" ht="12" customHeight="1" x14ac:dyDescent="0.3">
      <c r="U261" s="98"/>
      <c r="V261" s="98"/>
      <c r="AB261" s="298"/>
      <c r="AC261" s="298"/>
      <c r="AD261" s="298"/>
      <c r="AE261" s="318" t="s">
        <v>20</v>
      </c>
      <c r="AF261" s="318">
        <v>743</v>
      </c>
      <c r="AG261" s="89"/>
      <c r="AH261" s="284"/>
      <c r="AI261" s="284"/>
    </row>
    <row r="262" spans="21:35" ht="12" customHeight="1" x14ac:dyDescent="0.3">
      <c r="U262" s="98"/>
      <c r="V262" s="98"/>
      <c r="AB262" s="298"/>
      <c r="AC262" s="298"/>
      <c r="AD262" s="298"/>
      <c r="AE262" s="318" t="s">
        <v>21</v>
      </c>
      <c r="AF262" s="318">
        <v>744</v>
      </c>
      <c r="AG262" s="89"/>
      <c r="AH262" s="284"/>
      <c r="AI262" s="284"/>
    </row>
    <row r="263" spans="21:35" ht="12" customHeight="1" x14ac:dyDescent="0.3">
      <c r="U263" s="98"/>
      <c r="V263" s="98"/>
      <c r="AB263" s="298"/>
      <c r="AC263" s="298"/>
      <c r="AD263" s="298"/>
      <c r="AE263" s="318" t="s">
        <v>31</v>
      </c>
      <c r="AF263" s="318">
        <v>1724</v>
      </c>
      <c r="AG263" s="89"/>
      <c r="AH263" s="284"/>
      <c r="AI263" s="284"/>
    </row>
    <row r="264" spans="21:35" ht="12" customHeight="1" x14ac:dyDescent="0.3">
      <c r="U264" s="98"/>
      <c r="V264" s="98"/>
      <c r="AB264" s="298"/>
      <c r="AC264" s="298"/>
      <c r="AD264" s="298"/>
      <c r="AE264" s="318" t="s">
        <v>34</v>
      </c>
      <c r="AF264" s="318">
        <v>748</v>
      </c>
      <c r="AG264" s="89"/>
      <c r="AH264" s="284"/>
      <c r="AI264" s="284"/>
    </row>
    <row r="265" spans="21:35" ht="12" customHeight="1" x14ac:dyDescent="0.3">
      <c r="U265" s="98"/>
      <c r="V265" s="98"/>
      <c r="AB265" s="298"/>
      <c r="AC265" s="298"/>
      <c r="AD265" s="298"/>
      <c r="AE265" s="318" t="s">
        <v>36</v>
      </c>
      <c r="AF265" s="318">
        <v>1721</v>
      </c>
      <c r="AG265" s="89"/>
      <c r="AH265" s="284"/>
      <c r="AI265" s="284"/>
    </row>
    <row r="266" spans="21:35" ht="12" customHeight="1" x14ac:dyDescent="0.3">
      <c r="U266" s="98"/>
      <c r="V266" s="98"/>
      <c r="AB266" s="298"/>
      <c r="AC266" s="298"/>
      <c r="AD266" s="298"/>
      <c r="AE266" s="318" t="s">
        <v>38</v>
      </c>
      <c r="AF266" s="318">
        <v>753</v>
      </c>
      <c r="AG266" s="89"/>
      <c r="AH266" s="284"/>
      <c r="AI266" s="284"/>
    </row>
    <row r="267" spans="21:35" ht="12" customHeight="1" x14ac:dyDescent="0.3">
      <c r="U267" s="98"/>
      <c r="V267" s="98"/>
      <c r="AB267" s="298"/>
      <c r="AC267" s="298"/>
      <c r="AD267" s="298"/>
      <c r="AE267" s="318" t="s">
        <v>42</v>
      </c>
      <c r="AF267" s="318">
        <v>1728</v>
      </c>
      <c r="AG267" s="89"/>
      <c r="AH267" s="284"/>
      <c r="AI267" s="284"/>
    </row>
    <row r="268" spans="21:35" ht="12" customHeight="1" x14ac:dyDescent="0.3">
      <c r="U268" s="98"/>
      <c r="V268" s="98"/>
      <c r="AB268" s="298"/>
      <c r="AC268" s="298"/>
      <c r="AD268" s="298"/>
      <c r="AE268" s="318" t="s">
        <v>46</v>
      </c>
      <c r="AF268" s="318">
        <v>755</v>
      </c>
      <c r="AG268" s="89"/>
      <c r="AH268" s="284"/>
      <c r="AI268" s="284"/>
    </row>
    <row r="269" spans="21:35" ht="12" customHeight="1" x14ac:dyDescent="0.3">
      <c r="U269" s="98"/>
      <c r="V269" s="98"/>
      <c r="AB269" s="298"/>
      <c r="AC269" s="298"/>
      <c r="AD269" s="298"/>
      <c r="AE269" s="318" t="s">
        <v>51</v>
      </c>
      <c r="AF269" s="318">
        <v>756</v>
      </c>
      <c r="AG269" s="89"/>
      <c r="AH269" s="284"/>
      <c r="AI269" s="284"/>
    </row>
    <row r="270" spans="21:35" ht="12" customHeight="1" x14ac:dyDescent="0.3">
      <c r="U270" s="98"/>
      <c r="V270" s="98"/>
      <c r="AB270" s="298"/>
      <c r="AC270" s="298"/>
      <c r="AD270" s="298"/>
      <c r="AE270" s="318" t="s">
        <v>52</v>
      </c>
      <c r="AF270" s="318">
        <v>757</v>
      </c>
      <c r="AG270" s="89"/>
      <c r="AH270" s="284"/>
      <c r="AI270" s="284"/>
    </row>
    <row r="271" spans="21:35" ht="12" customHeight="1" x14ac:dyDescent="0.3">
      <c r="U271" s="98"/>
      <c r="V271" s="98"/>
      <c r="AB271" s="298"/>
      <c r="AC271" s="298"/>
      <c r="AD271" s="298"/>
      <c r="AE271" s="318" t="s">
        <v>53</v>
      </c>
      <c r="AF271" s="318">
        <v>758</v>
      </c>
      <c r="AG271" s="89"/>
      <c r="AH271" s="284"/>
      <c r="AI271" s="284"/>
    </row>
    <row r="272" spans="21:35" ht="12" customHeight="1" x14ac:dyDescent="0.3">
      <c r="U272" s="98"/>
      <c r="V272" s="98"/>
      <c r="AB272" s="298"/>
      <c r="AC272" s="298"/>
      <c r="AD272" s="298"/>
      <c r="AE272" s="318" t="s">
        <v>65</v>
      </c>
      <c r="AF272" s="318">
        <v>1706</v>
      </c>
      <c r="AG272" s="89"/>
      <c r="AH272" s="284"/>
      <c r="AI272" s="284"/>
    </row>
    <row r="273" spans="21:35" ht="12" customHeight="1" x14ac:dyDescent="0.3">
      <c r="U273" s="98"/>
      <c r="V273" s="98"/>
      <c r="AB273" s="298"/>
      <c r="AC273" s="298"/>
      <c r="AD273" s="298"/>
      <c r="AE273" s="318" t="s">
        <v>67</v>
      </c>
      <c r="AF273" s="318">
        <v>1684</v>
      </c>
      <c r="AG273" s="89"/>
      <c r="AH273" s="284"/>
      <c r="AI273" s="284"/>
    </row>
    <row r="274" spans="21:35" ht="12" customHeight="1" x14ac:dyDescent="0.3">
      <c r="U274" s="98"/>
      <c r="V274" s="98"/>
      <c r="AB274" s="298"/>
      <c r="AC274" s="298"/>
      <c r="AD274" s="298"/>
      <c r="AE274" s="318" t="s">
        <v>77</v>
      </c>
      <c r="AF274" s="318">
        <v>762</v>
      </c>
      <c r="AG274" s="89"/>
      <c r="AH274" s="284"/>
      <c r="AI274" s="284"/>
    </row>
    <row r="275" spans="21:35" ht="12" customHeight="1" x14ac:dyDescent="0.3">
      <c r="U275" s="98"/>
      <c r="V275" s="98"/>
      <c r="AB275" s="298"/>
      <c r="AC275" s="298"/>
      <c r="AD275" s="298"/>
      <c r="AE275" s="318" t="s">
        <v>84</v>
      </c>
      <c r="AF275" s="318">
        <v>766</v>
      </c>
      <c r="AG275" s="89"/>
      <c r="AH275" s="284"/>
      <c r="AI275" s="284"/>
    </row>
    <row r="276" spans="21:35" ht="12" customHeight="1" x14ac:dyDescent="0.3">
      <c r="U276" s="98"/>
      <c r="V276" s="98"/>
      <c r="AB276" s="298"/>
      <c r="AC276" s="298"/>
      <c r="AD276" s="298"/>
      <c r="AE276" s="318" t="s">
        <v>88</v>
      </c>
      <c r="AF276" s="318">
        <v>1719</v>
      </c>
      <c r="AG276" s="89"/>
      <c r="AH276" s="284"/>
      <c r="AI276" s="284"/>
    </row>
    <row r="277" spans="21:35" ht="12" customHeight="1" x14ac:dyDescent="0.3">
      <c r="U277" s="98"/>
      <c r="V277" s="98"/>
      <c r="AB277" s="298"/>
      <c r="AC277" s="298"/>
      <c r="AD277" s="298"/>
      <c r="AE277" s="318" t="s">
        <v>97</v>
      </c>
      <c r="AF277" s="318">
        <v>770</v>
      </c>
      <c r="AG277" s="89"/>
      <c r="AH277" s="284"/>
      <c r="AI277" s="284"/>
    </row>
    <row r="278" spans="21:35" ht="12" customHeight="1" x14ac:dyDescent="0.3">
      <c r="U278" s="98"/>
      <c r="V278" s="98"/>
      <c r="AB278" s="298"/>
      <c r="AC278" s="298"/>
      <c r="AD278" s="298"/>
      <c r="AE278" s="318" t="s">
        <v>98</v>
      </c>
      <c r="AF278" s="318">
        <v>772</v>
      </c>
      <c r="AG278" s="89"/>
      <c r="AH278" s="284"/>
      <c r="AI278" s="284"/>
    </row>
    <row r="279" spans="21:35" ht="12" customHeight="1" x14ac:dyDescent="0.3">
      <c r="U279" s="98"/>
      <c r="V279" s="98"/>
      <c r="AB279" s="298"/>
      <c r="AC279" s="298"/>
      <c r="AD279" s="298"/>
      <c r="AE279" s="318" t="s">
        <v>105</v>
      </c>
      <c r="AF279" s="318">
        <v>777</v>
      </c>
      <c r="AG279" s="89"/>
      <c r="AH279" s="284"/>
      <c r="AI279" s="284"/>
    </row>
    <row r="280" spans="21:35" ht="12" customHeight="1" x14ac:dyDescent="0.3">
      <c r="U280" s="98"/>
      <c r="V280" s="98"/>
      <c r="AB280" s="298"/>
      <c r="AC280" s="298"/>
      <c r="AD280" s="298"/>
      <c r="AE280" s="318" t="s">
        <v>109</v>
      </c>
      <c r="AF280" s="318">
        <v>779</v>
      </c>
      <c r="AG280" s="89"/>
      <c r="AH280" s="284"/>
      <c r="AI280" s="284"/>
    </row>
    <row r="281" spans="21:35" ht="12" customHeight="1" x14ac:dyDescent="0.3">
      <c r="U281" s="98"/>
      <c r="V281" s="98"/>
      <c r="AB281" s="298"/>
      <c r="AC281" s="298"/>
      <c r="AD281" s="298"/>
      <c r="AE281" s="318" t="s">
        <v>111</v>
      </c>
      <c r="AF281" s="318">
        <v>1771</v>
      </c>
      <c r="AG281" s="89"/>
      <c r="AH281" s="284"/>
      <c r="AI281" s="284"/>
    </row>
    <row r="282" spans="21:35" ht="12" customHeight="1" x14ac:dyDescent="0.3">
      <c r="U282" s="98"/>
      <c r="V282" s="98"/>
      <c r="AB282" s="298"/>
      <c r="AC282" s="298"/>
      <c r="AD282" s="298"/>
      <c r="AE282" s="318" t="s">
        <v>112</v>
      </c>
      <c r="AF282" s="318">
        <v>1652</v>
      </c>
      <c r="AG282" s="89"/>
      <c r="AH282" s="284"/>
      <c r="AI282" s="284"/>
    </row>
    <row r="283" spans="21:35" ht="12" customHeight="1" x14ac:dyDescent="0.3">
      <c r="U283" s="98"/>
      <c r="V283" s="98"/>
      <c r="AB283" s="298"/>
      <c r="AC283" s="298"/>
      <c r="AD283" s="298"/>
      <c r="AE283" s="318" t="s">
        <v>115</v>
      </c>
      <c r="AF283" s="318">
        <v>784</v>
      </c>
      <c r="AG283" s="89"/>
      <c r="AH283" s="284"/>
      <c r="AI283" s="284"/>
    </row>
    <row r="284" spans="21:35" ht="12" customHeight="1" x14ac:dyDescent="0.3">
      <c r="U284" s="98"/>
      <c r="V284" s="98"/>
      <c r="AB284" s="298"/>
      <c r="AC284" s="298"/>
      <c r="AD284" s="298"/>
      <c r="AE284" s="318" t="s">
        <v>118</v>
      </c>
      <c r="AF284" s="318">
        <v>785</v>
      </c>
      <c r="AG284" s="89"/>
      <c r="AH284" s="284"/>
      <c r="AI284" s="284"/>
    </row>
    <row r="285" spans="21:35" ht="12" customHeight="1" x14ac:dyDescent="0.3">
      <c r="U285" s="98"/>
      <c r="V285" s="98"/>
      <c r="AB285" s="298"/>
      <c r="AC285" s="298"/>
      <c r="AD285" s="298"/>
      <c r="AE285" s="318" t="s">
        <v>123</v>
      </c>
      <c r="AF285" s="318">
        <v>786</v>
      </c>
      <c r="AG285" s="89"/>
      <c r="AH285" s="284"/>
      <c r="AI285" s="284"/>
    </row>
    <row r="286" spans="21:35" ht="12" customHeight="1" x14ac:dyDescent="0.3">
      <c r="U286" s="98"/>
      <c r="V286" s="98"/>
      <c r="AB286" s="298"/>
      <c r="AC286" s="298"/>
      <c r="AD286" s="298"/>
      <c r="AE286" s="318" t="s">
        <v>129</v>
      </c>
      <c r="AF286" s="318">
        <v>788</v>
      </c>
      <c r="AG286" s="89"/>
      <c r="AH286" s="284"/>
      <c r="AI286" s="284"/>
    </row>
    <row r="287" spans="21:35" ht="12" customHeight="1" x14ac:dyDescent="0.3">
      <c r="U287" s="98"/>
      <c r="V287" s="98"/>
      <c r="AB287" s="298"/>
      <c r="AC287" s="298"/>
      <c r="AD287" s="298"/>
      <c r="AE287" s="318" t="s">
        <v>133</v>
      </c>
      <c r="AF287" s="318">
        <v>1655</v>
      </c>
      <c r="AG287" s="89"/>
      <c r="AH287" s="284"/>
      <c r="AI287" s="284"/>
    </row>
    <row r="288" spans="21:35" ht="12" customHeight="1" x14ac:dyDescent="0.3">
      <c r="U288" s="98"/>
      <c r="V288" s="98"/>
      <c r="AB288" s="298"/>
      <c r="AC288" s="298"/>
      <c r="AD288" s="298"/>
      <c r="AE288" s="318" t="s">
        <v>147</v>
      </c>
      <c r="AF288" s="318">
        <v>1658</v>
      </c>
      <c r="AG288" s="89"/>
      <c r="AH288" s="284"/>
      <c r="AI288" s="284"/>
    </row>
    <row r="289" spans="21:35" ht="12" customHeight="1" x14ac:dyDescent="0.3">
      <c r="U289" s="98"/>
      <c r="V289" s="98"/>
      <c r="AB289" s="298"/>
      <c r="AC289" s="298"/>
      <c r="AD289" s="298"/>
      <c r="AE289" s="318" t="s">
        <v>151</v>
      </c>
      <c r="AF289" s="318">
        <v>794</v>
      </c>
      <c r="AG289" s="89"/>
      <c r="AH289" s="284"/>
      <c r="AI289" s="284"/>
    </row>
    <row r="290" spans="21:35" ht="12" customHeight="1" x14ac:dyDescent="0.3">
      <c r="U290" s="98"/>
      <c r="V290" s="98"/>
      <c r="AB290" s="298"/>
      <c r="AC290" s="298"/>
      <c r="AD290" s="298"/>
      <c r="AE290" s="318" t="s">
        <v>155</v>
      </c>
      <c r="AF290" s="318">
        <v>797</v>
      </c>
      <c r="AG290" s="89"/>
      <c r="AH290" s="284"/>
      <c r="AI290" s="284"/>
    </row>
    <row r="291" spans="21:35" ht="12" customHeight="1" x14ac:dyDescent="0.3">
      <c r="U291" s="98"/>
      <c r="V291" s="98"/>
      <c r="AB291" s="298"/>
      <c r="AC291" s="298"/>
      <c r="AD291" s="298"/>
      <c r="AE291" s="318" t="s">
        <v>157</v>
      </c>
      <c r="AF291" s="318">
        <v>798</v>
      </c>
      <c r="AG291" s="89"/>
      <c r="AH291" s="284"/>
      <c r="AI291" s="284"/>
    </row>
    <row r="292" spans="21:35" ht="12" customHeight="1" x14ac:dyDescent="0.3">
      <c r="U292" s="98"/>
      <c r="V292" s="98"/>
      <c r="AB292" s="298"/>
      <c r="AC292" s="298"/>
      <c r="AD292" s="298"/>
      <c r="AE292" s="318" t="s">
        <v>176</v>
      </c>
      <c r="AF292" s="318">
        <v>1659</v>
      </c>
      <c r="AG292" s="89"/>
      <c r="AH292" s="284"/>
      <c r="AI292" s="284"/>
    </row>
    <row r="293" spans="21:35" ht="12" customHeight="1" x14ac:dyDescent="0.3">
      <c r="U293" s="98"/>
      <c r="V293" s="98"/>
      <c r="AB293" s="298"/>
      <c r="AC293" s="298"/>
      <c r="AD293" s="298"/>
      <c r="AE293" s="318" t="s">
        <v>177</v>
      </c>
      <c r="AF293" s="318">
        <v>1685</v>
      </c>
      <c r="AG293" s="89"/>
      <c r="AH293" s="284"/>
      <c r="AI293" s="284"/>
    </row>
    <row r="294" spans="21:35" ht="12" customHeight="1" x14ac:dyDescent="0.3">
      <c r="U294" s="98"/>
      <c r="V294" s="98"/>
      <c r="AB294" s="298"/>
      <c r="AC294" s="298"/>
      <c r="AD294" s="298"/>
      <c r="AE294" s="318" t="s">
        <v>200</v>
      </c>
      <c r="AF294" s="318">
        <v>809</v>
      </c>
      <c r="AG294" s="89"/>
      <c r="AH294" s="284"/>
      <c r="AI294" s="284"/>
    </row>
    <row r="295" spans="21:35" ht="12" customHeight="1" x14ac:dyDescent="0.3">
      <c r="U295" s="98"/>
      <c r="V295" s="98"/>
      <c r="AB295" s="298"/>
      <c r="AC295" s="298"/>
      <c r="AD295" s="298"/>
      <c r="AE295" s="318" t="s">
        <v>726</v>
      </c>
      <c r="AF295" s="318">
        <v>1948</v>
      </c>
      <c r="AG295" s="89"/>
      <c r="AH295" s="284"/>
      <c r="AI295" s="284"/>
    </row>
    <row r="296" spans="21:35" ht="12" customHeight="1" x14ac:dyDescent="0.3">
      <c r="U296" s="98"/>
      <c r="V296" s="98"/>
      <c r="AB296" s="298"/>
      <c r="AC296" s="298"/>
      <c r="AD296" s="298"/>
      <c r="AE296" s="318" t="s">
        <v>218</v>
      </c>
      <c r="AF296" s="318">
        <v>815</v>
      </c>
      <c r="AG296" s="89"/>
      <c r="AH296" s="284"/>
      <c r="AI296" s="284"/>
    </row>
    <row r="297" spans="21:35" ht="12" customHeight="1" x14ac:dyDescent="0.3">
      <c r="U297" s="98"/>
      <c r="V297" s="98"/>
      <c r="AB297" s="298"/>
      <c r="AC297" s="298"/>
      <c r="AD297" s="298"/>
      <c r="AE297" s="318" t="s">
        <v>220</v>
      </c>
      <c r="AF297" s="318">
        <v>1709</v>
      </c>
      <c r="AG297" s="89"/>
      <c r="AH297" s="284"/>
      <c r="AI297" s="284"/>
    </row>
    <row r="298" spans="21:35" ht="12" customHeight="1" x14ac:dyDescent="0.3">
      <c r="U298" s="98"/>
      <c r="V298" s="98"/>
      <c r="AB298" s="298"/>
      <c r="AC298" s="298"/>
      <c r="AD298" s="298"/>
      <c r="AE298" s="318" t="s">
        <v>240</v>
      </c>
      <c r="AF298" s="318">
        <v>820</v>
      </c>
      <c r="AG298" s="89"/>
      <c r="AH298" s="284"/>
      <c r="AI298" s="284"/>
    </row>
    <row r="299" spans="21:35" ht="12" customHeight="1" x14ac:dyDescent="0.3">
      <c r="U299" s="98"/>
      <c r="V299" s="98"/>
      <c r="AB299" s="298"/>
      <c r="AC299" s="298"/>
      <c r="AD299" s="298"/>
      <c r="AE299" s="318" t="s">
        <v>244</v>
      </c>
      <c r="AF299" s="318">
        <v>823</v>
      </c>
      <c r="AG299" s="89"/>
      <c r="AH299" s="284"/>
      <c r="AI299" s="284"/>
    </row>
    <row r="300" spans="21:35" ht="12" customHeight="1" x14ac:dyDescent="0.3">
      <c r="U300" s="98"/>
      <c r="V300" s="98"/>
      <c r="AB300" s="298"/>
      <c r="AC300" s="298"/>
      <c r="AD300" s="298"/>
      <c r="AE300" s="318" t="s">
        <v>245</v>
      </c>
      <c r="AF300" s="318">
        <v>824</v>
      </c>
      <c r="AG300" s="89"/>
      <c r="AH300" s="284"/>
      <c r="AI300" s="284"/>
    </row>
    <row r="301" spans="21:35" ht="12" customHeight="1" x14ac:dyDescent="0.3">
      <c r="U301" s="98"/>
      <c r="V301" s="98"/>
      <c r="AB301" s="298"/>
      <c r="AC301" s="298"/>
      <c r="AD301" s="298"/>
      <c r="AE301" s="318" t="s">
        <v>252</v>
      </c>
      <c r="AF301" s="318">
        <v>826</v>
      </c>
      <c r="AG301" s="89"/>
      <c r="AH301" s="284"/>
      <c r="AI301" s="284"/>
    </row>
    <row r="302" spans="21:35" ht="12" customHeight="1" x14ac:dyDescent="0.3">
      <c r="U302" s="98"/>
      <c r="V302" s="98"/>
      <c r="AB302" s="298"/>
      <c r="AC302" s="298"/>
      <c r="AD302" s="298"/>
      <c r="AE302" s="318" t="s">
        <v>258</v>
      </c>
      <c r="AF302" s="318">
        <v>828</v>
      </c>
      <c r="AG302" s="89"/>
      <c r="AH302" s="284"/>
      <c r="AI302" s="284"/>
    </row>
    <row r="303" spans="21:35" ht="12" customHeight="1" x14ac:dyDescent="0.3">
      <c r="U303" s="98"/>
      <c r="V303" s="98"/>
      <c r="AB303" s="298"/>
      <c r="AC303" s="298"/>
      <c r="AD303" s="298"/>
      <c r="AE303" s="318" t="s">
        <v>274</v>
      </c>
      <c r="AF303" s="318">
        <v>1667</v>
      </c>
      <c r="AG303" s="89"/>
      <c r="AH303" s="284"/>
      <c r="AI303" s="284"/>
    </row>
    <row r="304" spans="21:35" ht="12" customHeight="1" x14ac:dyDescent="0.3">
      <c r="U304" s="98"/>
      <c r="V304" s="98"/>
      <c r="AB304" s="298"/>
      <c r="AC304" s="298"/>
      <c r="AD304" s="298"/>
      <c r="AE304" s="318" t="s">
        <v>284</v>
      </c>
      <c r="AF304" s="318">
        <v>1674</v>
      </c>
      <c r="AG304" s="89"/>
      <c r="AH304" s="284"/>
      <c r="AI304" s="284"/>
    </row>
    <row r="305" spans="21:35" ht="12" customHeight="1" x14ac:dyDescent="0.3">
      <c r="U305" s="98"/>
      <c r="V305" s="98"/>
      <c r="AB305" s="298"/>
      <c r="AC305" s="298"/>
      <c r="AD305" s="298"/>
      <c r="AE305" s="318" t="s">
        <v>287</v>
      </c>
      <c r="AF305" s="318">
        <v>840</v>
      </c>
      <c r="AG305" s="89"/>
      <c r="AH305" s="284"/>
      <c r="AI305" s="284"/>
    </row>
    <row r="306" spans="21:35" ht="12" customHeight="1" x14ac:dyDescent="0.3">
      <c r="U306" s="98"/>
      <c r="V306" s="98"/>
      <c r="AB306" s="298"/>
      <c r="AC306" s="298"/>
      <c r="AD306" s="298"/>
      <c r="AE306" s="318" t="s">
        <v>298</v>
      </c>
      <c r="AF306" s="318">
        <v>796</v>
      </c>
      <c r="AG306" s="89"/>
      <c r="AH306" s="284"/>
      <c r="AI306" s="284"/>
    </row>
    <row r="307" spans="21:35" ht="12" customHeight="1" x14ac:dyDescent="0.3">
      <c r="U307" s="98"/>
      <c r="V307" s="98"/>
      <c r="AB307" s="298"/>
      <c r="AC307" s="298"/>
      <c r="AD307" s="298"/>
      <c r="AE307" s="318" t="s">
        <v>300</v>
      </c>
      <c r="AF307" s="318">
        <v>1702</v>
      </c>
      <c r="AG307" s="89"/>
      <c r="AH307" s="284"/>
      <c r="AI307" s="284"/>
    </row>
    <row r="308" spans="21:35" ht="12" customHeight="1" x14ac:dyDescent="0.3">
      <c r="U308" s="98"/>
      <c r="V308" s="98"/>
      <c r="AB308" s="298"/>
      <c r="AC308" s="298"/>
      <c r="AD308" s="298"/>
      <c r="AE308" s="318" t="s">
        <v>301</v>
      </c>
      <c r="AF308" s="318">
        <v>845</v>
      </c>
      <c r="AG308" s="89"/>
      <c r="AH308" s="284"/>
      <c r="AI308" s="284"/>
    </row>
    <row r="309" spans="21:35" ht="12" customHeight="1" x14ac:dyDescent="0.3">
      <c r="U309" s="98"/>
      <c r="V309" s="98"/>
      <c r="AB309" s="298"/>
      <c r="AC309" s="298"/>
      <c r="AD309" s="298"/>
      <c r="AE309" s="318" t="s">
        <v>309</v>
      </c>
      <c r="AF309" s="318">
        <v>847</v>
      </c>
      <c r="AG309" s="89"/>
      <c r="AH309" s="284"/>
      <c r="AI309" s="284"/>
    </row>
    <row r="310" spans="21:35" ht="12" customHeight="1" x14ac:dyDescent="0.3">
      <c r="U310" s="98"/>
      <c r="V310" s="98"/>
      <c r="AB310" s="298"/>
      <c r="AC310" s="298"/>
      <c r="AD310" s="298"/>
      <c r="AE310" s="318" t="s">
        <v>310</v>
      </c>
      <c r="AF310" s="318">
        <v>848</v>
      </c>
      <c r="AG310" s="89"/>
      <c r="AH310" s="284"/>
      <c r="AI310" s="284"/>
    </row>
    <row r="311" spans="21:35" ht="12" customHeight="1" x14ac:dyDescent="0.3">
      <c r="U311" s="98"/>
      <c r="V311" s="98"/>
      <c r="AB311" s="298"/>
      <c r="AC311" s="298"/>
      <c r="AD311" s="298"/>
      <c r="AE311" s="318" t="s">
        <v>315</v>
      </c>
      <c r="AF311" s="318">
        <v>851</v>
      </c>
      <c r="AG311" s="89"/>
      <c r="AH311" s="284"/>
      <c r="AI311" s="284"/>
    </row>
    <row r="312" spans="21:35" ht="12" customHeight="1" x14ac:dyDescent="0.3">
      <c r="U312" s="98"/>
      <c r="V312" s="98"/>
      <c r="AB312" s="298"/>
      <c r="AC312" s="298"/>
      <c r="AD312" s="298"/>
      <c r="AE312" s="318" t="s">
        <v>326</v>
      </c>
      <c r="AF312" s="318">
        <v>855</v>
      </c>
      <c r="AG312" s="89"/>
      <c r="AH312" s="284"/>
      <c r="AI312" s="284"/>
    </row>
    <row r="313" spans="21:35" ht="12" customHeight="1" x14ac:dyDescent="0.3">
      <c r="U313" s="98"/>
      <c r="V313" s="98"/>
      <c r="AB313" s="298"/>
      <c r="AC313" s="298"/>
      <c r="AD313" s="298"/>
      <c r="AE313" s="318" t="s">
        <v>332</v>
      </c>
      <c r="AF313" s="318">
        <v>856</v>
      </c>
      <c r="AG313" s="89"/>
      <c r="AH313" s="284"/>
      <c r="AI313" s="284"/>
    </row>
    <row r="314" spans="21:35" ht="12" customHeight="1" x14ac:dyDescent="0.3">
      <c r="U314" s="98"/>
      <c r="V314" s="98"/>
      <c r="AB314" s="298"/>
      <c r="AC314" s="298"/>
      <c r="AD314" s="298"/>
      <c r="AE314" s="318" t="s">
        <v>340</v>
      </c>
      <c r="AF314" s="318">
        <v>858</v>
      </c>
      <c r="AG314" s="89"/>
      <c r="AH314" s="284"/>
      <c r="AI314" s="284"/>
    </row>
    <row r="315" spans="21:35" ht="12" customHeight="1" x14ac:dyDescent="0.3">
      <c r="U315" s="98"/>
      <c r="V315" s="98"/>
      <c r="AB315" s="298"/>
      <c r="AC315" s="298"/>
      <c r="AD315" s="298"/>
      <c r="AE315" s="318" t="s">
        <v>345</v>
      </c>
      <c r="AF315" s="318">
        <v>861</v>
      </c>
      <c r="AG315" s="89"/>
      <c r="AH315" s="284"/>
      <c r="AI315" s="284"/>
    </row>
    <row r="316" spans="21:35" ht="12" customHeight="1" x14ac:dyDescent="0.3">
      <c r="U316" s="98"/>
      <c r="V316" s="98"/>
      <c r="AB316" s="298"/>
      <c r="AC316" s="298"/>
      <c r="AD316" s="298"/>
      <c r="AE316" s="318" t="s">
        <v>358</v>
      </c>
      <c r="AF316" s="318">
        <v>865</v>
      </c>
      <c r="AG316" s="89"/>
      <c r="AH316" s="284"/>
      <c r="AI316" s="284"/>
    </row>
    <row r="317" spans="21:35" ht="12" customHeight="1" x14ac:dyDescent="0.3">
      <c r="U317" s="98"/>
      <c r="V317" s="98"/>
      <c r="AB317" s="298"/>
      <c r="AC317" s="298"/>
      <c r="AD317" s="298"/>
      <c r="AE317" s="318" t="s">
        <v>359</v>
      </c>
      <c r="AF317" s="318">
        <v>866</v>
      </c>
      <c r="AG317" s="89"/>
      <c r="AH317" s="284"/>
      <c r="AI317" s="284"/>
    </row>
    <row r="318" spans="21:35" ht="12" customHeight="1" x14ac:dyDescent="0.3">
      <c r="U318" s="98"/>
      <c r="V318" s="98"/>
      <c r="AB318" s="298"/>
      <c r="AC318" s="298"/>
      <c r="AD318" s="298"/>
      <c r="AE318" s="318" t="s">
        <v>360</v>
      </c>
      <c r="AF318" s="318">
        <v>867</v>
      </c>
      <c r="AG318" s="89"/>
      <c r="AH318" s="284"/>
      <c r="AI318" s="284"/>
    </row>
    <row r="319" spans="21:35" ht="12" customHeight="1" x14ac:dyDescent="0.3">
      <c r="U319" s="98"/>
      <c r="V319" s="98"/>
      <c r="AB319" s="298"/>
      <c r="AC319" s="298"/>
      <c r="AD319" s="298"/>
      <c r="AE319" s="318" t="s">
        <v>380</v>
      </c>
      <c r="AF319" s="318">
        <v>873</v>
      </c>
      <c r="AG319" s="89"/>
      <c r="AH319" s="284"/>
      <c r="AI319" s="284"/>
    </row>
    <row r="320" spans="21:35" ht="12" customHeight="1" x14ac:dyDescent="0.3">
      <c r="U320" s="98"/>
      <c r="V320" s="98"/>
      <c r="AB320" s="298"/>
      <c r="AC320" s="298"/>
      <c r="AD320" s="298"/>
      <c r="AE320" s="318" t="s">
        <v>397</v>
      </c>
      <c r="AF320" s="318">
        <v>879</v>
      </c>
      <c r="AG320" s="89"/>
      <c r="AH320" s="284"/>
      <c r="AI320" s="284"/>
    </row>
    <row r="321" spans="21:35" ht="12" customHeight="1" x14ac:dyDescent="0.3">
      <c r="U321" s="98"/>
      <c r="V321" s="98"/>
      <c r="AB321" s="298"/>
      <c r="AC321" s="298"/>
      <c r="AD321" s="298"/>
      <c r="AE321" s="318" t="s">
        <v>26</v>
      </c>
      <c r="AF321" s="318">
        <v>888</v>
      </c>
      <c r="AG321" s="89"/>
      <c r="AH321" s="284"/>
      <c r="AI321" s="284"/>
    </row>
    <row r="322" spans="21:35" ht="12" customHeight="1" x14ac:dyDescent="0.3">
      <c r="U322" s="98"/>
      <c r="V322" s="98"/>
      <c r="AB322" s="298"/>
      <c r="AC322" s="298"/>
      <c r="AD322" s="298"/>
      <c r="AE322" s="318" t="s">
        <v>753</v>
      </c>
      <c r="AF322" s="318">
        <v>1954</v>
      </c>
      <c r="AG322" s="89"/>
      <c r="AH322" s="284"/>
      <c r="AI322" s="284"/>
    </row>
    <row r="323" spans="21:35" ht="12" customHeight="1" x14ac:dyDescent="0.3">
      <c r="U323" s="98"/>
      <c r="V323" s="98"/>
      <c r="AB323" s="298"/>
      <c r="AC323" s="298"/>
      <c r="AD323" s="298"/>
      <c r="AE323" s="318" t="s">
        <v>28</v>
      </c>
      <c r="AF323" s="318">
        <v>889</v>
      </c>
      <c r="AG323" s="89"/>
      <c r="AH323" s="284"/>
      <c r="AI323" s="284"/>
    </row>
    <row r="324" spans="21:35" ht="12" customHeight="1" x14ac:dyDescent="0.3">
      <c r="U324" s="98"/>
      <c r="V324" s="98"/>
      <c r="AB324" s="298"/>
      <c r="AC324" s="298"/>
      <c r="AD324" s="298"/>
      <c r="AE324" s="318" t="s">
        <v>32</v>
      </c>
      <c r="AF324" s="318">
        <v>893</v>
      </c>
      <c r="AG324" s="89"/>
      <c r="AH324" s="284"/>
      <c r="AI324" s="284"/>
    </row>
    <row r="325" spans="21:35" ht="12" customHeight="1" x14ac:dyDescent="0.3">
      <c r="U325" s="98"/>
      <c r="V325" s="98"/>
      <c r="AB325" s="298"/>
      <c r="AC325" s="298"/>
      <c r="AD325" s="298"/>
      <c r="AE325" s="318" t="s">
        <v>57</v>
      </c>
      <c r="AF325" s="318">
        <v>899</v>
      </c>
      <c r="AG325" s="89"/>
      <c r="AH325" s="284"/>
      <c r="AI325" s="284"/>
    </row>
    <row r="326" spans="21:35" ht="12" customHeight="1" x14ac:dyDescent="0.3">
      <c r="U326" s="98"/>
      <c r="V326" s="98"/>
      <c r="AB326" s="298"/>
      <c r="AC326" s="298"/>
      <c r="AD326" s="298"/>
      <c r="AE326" s="318" t="s">
        <v>92</v>
      </c>
      <c r="AF326" s="318">
        <v>1711</v>
      </c>
      <c r="AG326" s="89"/>
      <c r="AH326" s="284"/>
      <c r="AI326" s="284"/>
    </row>
    <row r="327" spans="21:35" ht="12" customHeight="1" x14ac:dyDescent="0.3">
      <c r="U327" s="98"/>
      <c r="V327" s="98"/>
      <c r="AB327" s="298"/>
      <c r="AC327" s="298"/>
      <c r="AD327" s="298"/>
      <c r="AE327" s="318" t="s">
        <v>532</v>
      </c>
      <c r="AF327" s="318">
        <v>1903</v>
      </c>
      <c r="AG327" s="89"/>
      <c r="AH327" s="284"/>
      <c r="AI327" s="284"/>
    </row>
    <row r="328" spans="21:35" ht="12" customHeight="1" x14ac:dyDescent="0.3">
      <c r="U328" s="98"/>
      <c r="V328" s="98"/>
      <c r="AB328" s="298"/>
      <c r="AC328" s="298"/>
      <c r="AD328" s="298"/>
      <c r="AE328" s="318" t="s">
        <v>113</v>
      </c>
      <c r="AF328" s="318">
        <v>907</v>
      </c>
      <c r="AG328" s="89"/>
      <c r="AH328" s="284"/>
      <c r="AI328" s="284"/>
    </row>
    <row r="329" spans="21:35" ht="12" customHeight="1" x14ac:dyDescent="0.3">
      <c r="U329" s="98"/>
      <c r="V329" s="98"/>
      <c r="AB329" s="298"/>
      <c r="AC329" s="298"/>
      <c r="AD329" s="298"/>
      <c r="AE329" s="318" t="s">
        <v>127</v>
      </c>
      <c r="AF329" s="318">
        <v>1729</v>
      </c>
      <c r="AG329" s="89"/>
      <c r="AH329" s="284"/>
      <c r="AI329" s="284"/>
    </row>
    <row r="330" spans="21:35" ht="12" customHeight="1" x14ac:dyDescent="0.3">
      <c r="U330" s="98"/>
      <c r="V330" s="98"/>
      <c r="AB330" s="298"/>
      <c r="AC330" s="298"/>
      <c r="AD330" s="298"/>
      <c r="AE330" s="318" t="s">
        <v>146</v>
      </c>
      <c r="AF330" s="318">
        <v>917</v>
      </c>
      <c r="AG330" s="89"/>
      <c r="AH330" s="284"/>
      <c r="AI330" s="284"/>
    </row>
    <row r="331" spans="21:35" ht="12" customHeight="1" x14ac:dyDescent="0.3">
      <c r="U331" s="98"/>
      <c r="V331" s="98"/>
      <c r="AB331" s="298"/>
      <c r="AC331" s="298"/>
      <c r="AD331" s="298"/>
      <c r="AE331" s="318" t="s">
        <v>163</v>
      </c>
      <c r="AF331" s="318">
        <v>1507</v>
      </c>
      <c r="AG331" s="89"/>
      <c r="AH331" s="284"/>
      <c r="AI331" s="284"/>
    </row>
    <row r="332" spans="21:35" ht="12" customHeight="1" x14ac:dyDescent="0.3">
      <c r="U332" s="98"/>
      <c r="V332" s="98"/>
      <c r="AB332" s="298"/>
      <c r="AC332" s="298"/>
      <c r="AD332" s="298"/>
      <c r="AE332" s="318" t="s">
        <v>171</v>
      </c>
      <c r="AF332" s="318">
        <v>928</v>
      </c>
      <c r="AG332" s="89"/>
      <c r="AH332" s="284"/>
      <c r="AI332" s="284"/>
    </row>
    <row r="333" spans="21:35" ht="12" customHeight="1" x14ac:dyDescent="0.3">
      <c r="U333" s="98"/>
      <c r="V333" s="98"/>
      <c r="AB333" s="298"/>
      <c r="AC333" s="298"/>
      <c r="AD333" s="298"/>
      <c r="AE333" s="318" t="s">
        <v>178</v>
      </c>
      <c r="AF333" s="318">
        <v>882</v>
      </c>
      <c r="AG333" s="89"/>
      <c r="AH333" s="284"/>
      <c r="AI333" s="284"/>
    </row>
    <row r="334" spans="21:35" ht="12" customHeight="1" x14ac:dyDescent="0.3">
      <c r="U334" s="98"/>
      <c r="V334" s="98"/>
      <c r="AB334" s="298"/>
      <c r="AC334" s="298"/>
      <c r="AD334" s="298"/>
      <c r="AE334" s="318" t="s">
        <v>192</v>
      </c>
      <c r="AF334" s="318">
        <v>1640</v>
      </c>
      <c r="AG334" s="89"/>
      <c r="AH334" s="284"/>
      <c r="AI334" s="284"/>
    </row>
    <row r="335" spans="21:35" ht="12" customHeight="1" x14ac:dyDescent="0.3">
      <c r="U335" s="98"/>
      <c r="V335" s="98"/>
      <c r="AB335" s="298"/>
      <c r="AC335" s="298"/>
      <c r="AD335" s="298"/>
      <c r="AE335" s="318" t="s">
        <v>206</v>
      </c>
      <c r="AF335" s="318">
        <v>1641</v>
      </c>
      <c r="AG335" s="89"/>
      <c r="AH335" s="284"/>
      <c r="AI335" s="284"/>
    </row>
    <row r="336" spans="21:35" ht="12" customHeight="1" x14ac:dyDescent="0.3">
      <c r="U336" s="98"/>
      <c r="V336" s="98"/>
      <c r="AB336" s="298"/>
      <c r="AC336" s="298"/>
      <c r="AD336" s="298"/>
      <c r="AE336" s="318" t="s">
        <v>208</v>
      </c>
      <c r="AF336" s="318">
        <v>935</v>
      </c>
      <c r="AG336" s="89"/>
      <c r="AH336" s="284"/>
      <c r="AI336" s="284"/>
    </row>
    <row r="337" spans="21:35" ht="12" customHeight="1" x14ac:dyDescent="0.3">
      <c r="U337" s="98"/>
      <c r="V337" s="98"/>
      <c r="AB337" s="298"/>
      <c r="AC337" s="298"/>
      <c r="AD337" s="298"/>
      <c r="AE337" s="318" t="s">
        <v>211</v>
      </c>
      <c r="AF337" s="318">
        <v>938</v>
      </c>
      <c r="AG337" s="89"/>
      <c r="AH337" s="284"/>
      <c r="AI337" s="284"/>
    </row>
    <row r="338" spans="21:35" ht="12" customHeight="1" x14ac:dyDescent="0.3">
      <c r="U338" s="98"/>
      <c r="V338" s="98"/>
      <c r="AB338" s="298"/>
      <c r="AC338" s="298"/>
      <c r="AD338" s="298"/>
      <c r="AE338" s="318" t="s">
        <v>223</v>
      </c>
      <c r="AF338" s="318">
        <v>944</v>
      </c>
      <c r="AG338" s="89"/>
      <c r="AH338" s="284"/>
      <c r="AI338" s="284"/>
    </row>
    <row r="339" spans="21:35" ht="12" customHeight="1" x14ac:dyDescent="0.3">
      <c r="U339" s="98"/>
      <c r="V339" s="98"/>
      <c r="AB339" s="298"/>
      <c r="AC339" s="298"/>
      <c r="AD339" s="298"/>
      <c r="AE339" s="318" t="s">
        <v>228</v>
      </c>
      <c r="AF339" s="318">
        <v>946</v>
      </c>
      <c r="AG339" s="89"/>
      <c r="AH339" s="284"/>
      <c r="AI339" s="284"/>
    </row>
    <row r="340" spans="21:35" ht="12" customHeight="1" x14ac:dyDescent="0.3">
      <c r="U340" s="98"/>
      <c r="V340" s="98"/>
      <c r="AB340" s="298"/>
      <c r="AC340" s="298"/>
      <c r="AD340" s="298"/>
      <c r="AE340" s="318" t="s">
        <v>498</v>
      </c>
      <c r="AF340" s="318">
        <v>1894</v>
      </c>
      <c r="AG340" s="89"/>
      <c r="AH340" s="284"/>
      <c r="AI340" s="284"/>
    </row>
    <row r="341" spans="21:35" ht="12" customHeight="1" x14ac:dyDescent="0.3">
      <c r="U341" s="98"/>
      <c r="V341" s="98"/>
      <c r="AB341" s="298"/>
      <c r="AC341" s="298"/>
      <c r="AD341" s="298"/>
      <c r="AE341" s="318" t="s">
        <v>282</v>
      </c>
      <c r="AF341" s="318">
        <v>1669</v>
      </c>
      <c r="AG341" s="89"/>
      <c r="AH341" s="284"/>
      <c r="AI341" s="284"/>
    </row>
    <row r="342" spans="21:35" ht="12" customHeight="1" x14ac:dyDescent="0.3">
      <c r="U342" s="98"/>
      <c r="V342" s="98"/>
      <c r="AB342" s="298"/>
      <c r="AC342" s="298"/>
      <c r="AD342" s="298"/>
      <c r="AE342" s="318" t="s">
        <v>283</v>
      </c>
      <c r="AF342" s="318">
        <v>957</v>
      </c>
      <c r="AG342" s="89"/>
      <c r="AH342" s="284"/>
      <c r="AI342" s="284"/>
    </row>
    <row r="343" spans="21:35" ht="12" customHeight="1" x14ac:dyDescent="0.3">
      <c r="U343" s="98"/>
      <c r="V343" s="98"/>
      <c r="AB343" s="298"/>
      <c r="AC343" s="298"/>
      <c r="AD343" s="298"/>
      <c r="AE343" s="318" t="s">
        <v>299</v>
      </c>
      <c r="AF343" s="318">
        <v>965</v>
      </c>
      <c r="AG343" s="89"/>
      <c r="AH343" s="284"/>
      <c r="AI343" s="284"/>
    </row>
    <row r="344" spans="21:35" ht="12" customHeight="1" x14ac:dyDescent="0.3">
      <c r="U344" s="98"/>
      <c r="V344" s="98"/>
      <c r="AB344" s="298"/>
      <c r="AC344" s="298"/>
      <c r="AD344" s="298"/>
      <c r="AE344" s="318" t="s">
        <v>303</v>
      </c>
      <c r="AF344" s="318">
        <v>1883</v>
      </c>
      <c r="AG344" s="89"/>
      <c r="AH344" s="284"/>
      <c r="AI344" s="284"/>
    </row>
    <row r="345" spans="21:35" ht="12" customHeight="1" x14ac:dyDescent="0.3">
      <c r="U345" s="98"/>
      <c r="V345" s="98"/>
      <c r="AB345" s="298"/>
      <c r="AC345" s="298"/>
      <c r="AD345" s="298"/>
      <c r="AE345" s="318" t="s">
        <v>317</v>
      </c>
      <c r="AF345" s="318">
        <v>971</v>
      </c>
      <c r="AG345" s="89"/>
      <c r="AH345" s="284"/>
      <c r="AI345" s="284"/>
    </row>
    <row r="346" spans="21:35" ht="12" customHeight="1" x14ac:dyDescent="0.3">
      <c r="U346" s="98"/>
      <c r="V346" s="98"/>
      <c r="AB346" s="298"/>
      <c r="AC346" s="298"/>
      <c r="AD346" s="298"/>
      <c r="AE346" s="318" t="s">
        <v>338</v>
      </c>
      <c r="AF346" s="318">
        <v>981</v>
      </c>
      <c r="AG346" s="89"/>
      <c r="AH346" s="284"/>
      <c r="AI346" s="284"/>
    </row>
    <row r="347" spans="21:35" ht="12" customHeight="1" x14ac:dyDescent="0.3">
      <c r="U347" s="98"/>
      <c r="V347" s="98"/>
      <c r="AB347" s="298"/>
      <c r="AC347" s="298"/>
      <c r="AD347" s="298"/>
      <c r="AE347" s="318" t="s">
        <v>339</v>
      </c>
      <c r="AF347" s="318">
        <v>994</v>
      </c>
      <c r="AG347" s="89"/>
      <c r="AH347" s="284"/>
      <c r="AI347" s="284"/>
    </row>
    <row r="348" spans="21:35" ht="12" customHeight="1" x14ac:dyDescent="0.3">
      <c r="U348" s="98"/>
      <c r="V348" s="98"/>
      <c r="AB348" s="298"/>
      <c r="AC348" s="298"/>
      <c r="AD348" s="298"/>
      <c r="AE348" s="318" t="s">
        <v>347</v>
      </c>
      <c r="AF348" s="318">
        <v>983</v>
      </c>
      <c r="AG348" s="89"/>
      <c r="AH348" s="284"/>
      <c r="AI348" s="284"/>
    </row>
    <row r="349" spans="21:35" ht="12" customHeight="1" x14ac:dyDescent="0.3">
      <c r="U349" s="98"/>
      <c r="V349" s="98"/>
      <c r="AB349" s="298"/>
      <c r="AC349" s="298"/>
      <c r="AD349" s="298"/>
      <c r="AE349" s="318" t="s">
        <v>348</v>
      </c>
      <c r="AF349" s="318">
        <v>984</v>
      </c>
      <c r="AG349" s="89"/>
      <c r="AH349" s="284"/>
      <c r="AI349" s="284"/>
    </row>
    <row r="350" spans="21:35" ht="12" customHeight="1" x14ac:dyDescent="0.3">
      <c r="U350" s="98"/>
      <c r="V350" s="98"/>
      <c r="AB350" s="298"/>
      <c r="AC350" s="298"/>
      <c r="AD350" s="298"/>
      <c r="AE350" s="318" t="s">
        <v>355</v>
      </c>
      <c r="AF350" s="318">
        <v>986</v>
      </c>
      <c r="AG350" s="89"/>
      <c r="AH350" s="284"/>
      <c r="AI350" s="284"/>
    </row>
    <row r="351" spans="21:35" ht="12" customHeight="1" x14ac:dyDescent="0.3">
      <c r="U351" s="98"/>
      <c r="V351" s="98"/>
      <c r="AB351" s="298"/>
      <c r="AC351" s="298"/>
      <c r="AD351" s="298"/>
      <c r="AE351" s="318" t="s">
        <v>365</v>
      </c>
      <c r="AF351" s="318">
        <v>988</v>
      </c>
      <c r="AG351" s="89"/>
      <c r="AH351" s="284"/>
      <c r="AI351" s="284"/>
    </row>
    <row r="352" spans="21:35" ht="12" customHeight="1" x14ac:dyDescent="0.3">
      <c r="U352" s="98"/>
      <c r="V352" s="98"/>
      <c r="AB352" s="298"/>
      <c r="AC352" s="298"/>
      <c r="AD352" s="298"/>
      <c r="AE352" s="318" t="s">
        <v>9</v>
      </c>
      <c r="AF352" s="318">
        <v>34</v>
      </c>
      <c r="AG352" s="89"/>
      <c r="AH352" s="284"/>
      <c r="AI352" s="284"/>
    </row>
    <row r="353" spans="21:35" ht="12" customHeight="1" x14ac:dyDescent="0.3">
      <c r="U353" s="98"/>
      <c r="V353" s="98"/>
      <c r="AB353" s="298"/>
      <c r="AC353" s="298"/>
      <c r="AD353" s="298"/>
      <c r="AE353" s="318" t="s">
        <v>89</v>
      </c>
      <c r="AF353" s="318">
        <v>303</v>
      </c>
      <c r="AG353" s="89"/>
      <c r="AH353" s="284"/>
      <c r="AI353" s="284"/>
    </row>
    <row r="354" spans="21:35" ht="12" customHeight="1" x14ac:dyDescent="0.3">
      <c r="U354" s="98"/>
      <c r="V354" s="98"/>
      <c r="AB354" s="298"/>
      <c r="AC354" s="298"/>
      <c r="AD354" s="298"/>
      <c r="AE354" s="318" t="s">
        <v>190</v>
      </c>
      <c r="AF354" s="318">
        <v>995</v>
      </c>
      <c r="AG354" s="89"/>
      <c r="AH354" s="284"/>
      <c r="AI354" s="284"/>
    </row>
    <row r="355" spans="21:35" ht="12" customHeight="1" x14ac:dyDescent="0.3">
      <c r="U355" s="98"/>
      <c r="V355" s="98"/>
      <c r="AB355" s="298"/>
      <c r="AC355" s="298"/>
      <c r="AD355" s="298"/>
      <c r="AE355" s="318" t="s">
        <v>237</v>
      </c>
      <c r="AF355" s="318">
        <v>171</v>
      </c>
      <c r="AG355" s="89"/>
      <c r="AH355" s="284"/>
      <c r="AI355" s="284"/>
    </row>
    <row r="356" spans="21:35" ht="12" customHeight="1" x14ac:dyDescent="0.3">
      <c r="U356" s="98"/>
      <c r="V356" s="98"/>
      <c r="AB356" s="298"/>
      <c r="AC356" s="298"/>
      <c r="AD356" s="298"/>
      <c r="AE356" s="318" t="s">
        <v>335</v>
      </c>
      <c r="AF356" s="318">
        <v>184</v>
      </c>
      <c r="AG356" s="89"/>
      <c r="AH356" s="284"/>
      <c r="AI356" s="284"/>
    </row>
    <row r="357" spans="21:35" ht="12" customHeight="1" x14ac:dyDescent="0.3">
      <c r="U357" s="98"/>
      <c r="V357" s="98"/>
      <c r="AB357" s="298"/>
      <c r="AC357" s="298"/>
      <c r="AD357" s="298"/>
      <c r="AE357" s="318" t="s">
        <v>390</v>
      </c>
      <c r="AF357" s="318">
        <v>50</v>
      </c>
      <c r="AG357" s="89"/>
      <c r="AH357" s="284"/>
      <c r="AI357" s="284"/>
    </row>
    <row r="358" spans="21:35" ht="12" customHeight="1" x14ac:dyDescent="0.3">
      <c r="U358" s="98"/>
      <c r="V358" s="98"/>
      <c r="AB358" s="298"/>
      <c r="AC358" s="298"/>
      <c r="AD358" s="298"/>
      <c r="AE358" s="318" t="s">
        <v>527</v>
      </c>
      <c r="AF358" s="318">
        <v>9999</v>
      </c>
      <c r="AG358" s="89"/>
      <c r="AH358" s="284"/>
      <c r="AI358" s="284"/>
    </row>
    <row r="359" spans="21:35" ht="12" customHeight="1" x14ac:dyDescent="0.3">
      <c r="U359" s="98"/>
      <c r="V359" s="98"/>
      <c r="AB359" s="298"/>
      <c r="AC359" s="298"/>
      <c r="AD359" s="298"/>
      <c r="AE359" s="284"/>
      <c r="AF359" s="284"/>
      <c r="AG359" s="89"/>
      <c r="AH359" s="284"/>
      <c r="AI359" s="284"/>
    </row>
    <row r="360" spans="21:35" ht="12" customHeight="1" x14ac:dyDescent="0.3">
      <c r="U360" s="98"/>
      <c r="V360" s="98"/>
      <c r="AB360" s="298"/>
      <c r="AC360" s="298"/>
      <c r="AD360" s="298"/>
      <c r="AE360" s="284"/>
      <c r="AF360" s="284"/>
      <c r="AG360" s="89"/>
      <c r="AH360" s="284"/>
      <c r="AI360" s="284"/>
    </row>
    <row r="361" spans="21:35" ht="12" customHeight="1" x14ac:dyDescent="0.3">
      <c r="U361" s="98"/>
      <c r="V361" s="98"/>
      <c r="AB361" s="298"/>
      <c r="AC361" s="298"/>
      <c r="AD361" s="298"/>
      <c r="AE361" s="284"/>
      <c r="AF361" s="284"/>
      <c r="AG361" s="89"/>
      <c r="AH361" s="284"/>
      <c r="AI361" s="284"/>
    </row>
    <row r="362" spans="21:35" ht="12" customHeight="1" x14ac:dyDescent="0.3">
      <c r="U362" s="98"/>
      <c r="V362" s="98"/>
      <c r="AB362" s="298"/>
      <c r="AC362" s="298"/>
      <c r="AD362" s="298"/>
      <c r="AE362" s="284"/>
      <c r="AF362" s="284"/>
      <c r="AG362" s="89"/>
      <c r="AH362" s="284"/>
      <c r="AI362" s="284"/>
    </row>
    <row r="363" spans="21:35" ht="12" customHeight="1" x14ac:dyDescent="0.3">
      <c r="U363" s="98"/>
      <c r="V363" s="98"/>
      <c r="AB363" s="298"/>
      <c r="AC363" s="298"/>
      <c r="AD363" s="298"/>
      <c r="AE363" s="284"/>
      <c r="AF363" s="284"/>
      <c r="AG363" s="89"/>
      <c r="AH363" s="284"/>
      <c r="AI363" s="284"/>
    </row>
    <row r="364" spans="21:35" ht="12" customHeight="1" x14ac:dyDescent="0.3">
      <c r="U364" s="98"/>
      <c r="V364" s="98"/>
      <c r="AB364" s="298"/>
      <c r="AC364" s="298"/>
      <c r="AD364" s="298"/>
      <c r="AE364" s="284"/>
      <c r="AF364" s="284"/>
      <c r="AG364" s="89"/>
      <c r="AH364" s="284"/>
      <c r="AI364" s="284"/>
    </row>
    <row r="365" spans="21:35" ht="12" customHeight="1" x14ac:dyDescent="0.3">
      <c r="U365" s="98"/>
      <c r="V365" s="98"/>
      <c r="AB365" s="298"/>
      <c r="AC365" s="298"/>
      <c r="AD365" s="298"/>
      <c r="AE365" s="284"/>
      <c r="AF365" s="284"/>
      <c r="AG365" s="89"/>
      <c r="AH365" s="284"/>
      <c r="AI365" s="284"/>
    </row>
    <row r="366" spans="21:35" ht="12" customHeight="1" x14ac:dyDescent="0.3">
      <c r="U366" s="98"/>
      <c r="V366" s="98"/>
      <c r="AB366" s="298"/>
      <c r="AC366" s="298"/>
      <c r="AD366" s="298"/>
      <c r="AE366" s="284"/>
      <c r="AF366" s="284"/>
      <c r="AG366" s="89"/>
      <c r="AH366" s="284"/>
      <c r="AI366" s="284"/>
    </row>
    <row r="367" spans="21:35" ht="12" customHeight="1" x14ac:dyDescent="0.3">
      <c r="U367" s="98"/>
      <c r="V367" s="98"/>
      <c r="AB367" s="298"/>
      <c r="AC367" s="298"/>
      <c r="AD367" s="298"/>
      <c r="AE367" s="284"/>
      <c r="AF367" s="284"/>
      <c r="AG367" s="89"/>
      <c r="AH367" s="284"/>
      <c r="AI367" s="284"/>
    </row>
    <row r="368" spans="21:35" ht="12" customHeight="1" x14ac:dyDescent="0.3">
      <c r="U368" s="98"/>
      <c r="V368" s="98"/>
      <c r="AB368" s="298"/>
      <c r="AC368" s="298"/>
      <c r="AD368" s="298"/>
      <c r="AE368" s="284"/>
      <c r="AF368" s="284"/>
      <c r="AG368" s="89"/>
      <c r="AH368" s="284"/>
      <c r="AI368" s="284"/>
    </row>
    <row r="369" spans="21:35" ht="12" customHeight="1" x14ac:dyDescent="0.3">
      <c r="U369" s="98"/>
      <c r="V369" s="98"/>
      <c r="AB369" s="298"/>
      <c r="AC369" s="298"/>
      <c r="AD369" s="298"/>
      <c r="AE369" s="284"/>
      <c r="AF369" s="284"/>
      <c r="AG369" s="89"/>
      <c r="AH369" s="284"/>
      <c r="AI369" s="284"/>
    </row>
    <row r="370" spans="21:35" ht="12" customHeight="1" x14ac:dyDescent="0.3">
      <c r="U370" s="98"/>
      <c r="V370" s="98"/>
      <c r="AB370" s="298"/>
      <c r="AC370" s="298"/>
      <c r="AD370" s="298"/>
      <c r="AE370" s="284"/>
      <c r="AF370" s="284"/>
      <c r="AG370" s="89"/>
      <c r="AH370" s="284"/>
      <c r="AI370" s="284"/>
    </row>
    <row r="371" spans="21:35" ht="12" customHeight="1" x14ac:dyDescent="0.3">
      <c r="U371" s="98"/>
      <c r="V371" s="98"/>
      <c r="AB371" s="298"/>
      <c r="AC371" s="298"/>
      <c r="AD371" s="298"/>
      <c r="AE371" s="284"/>
      <c r="AF371" s="284"/>
      <c r="AG371" s="89"/>
      <c r="AH371" s="284"/>
      <c r="AI371" s="284"/>
    </row>
    <row r="372" spans="21:35" ht="12" customHeight="1" x14ac:dyDescent="0.3">
      <c r="U372" s="98"/>
      <c r="V372" s="98"/>
      <c r="AB372" s="298"/>
      <c r="AC372" s="298"/>
      <c r="AD372" s="298"/>
      <c r="AE372" s="284"/>
      <c r="AF372" s="284"/>
      <c r="AG372" s="89"/>
      <c r="AH372" s="284"/>
      <c r="AI372" s="284"/>
    </row>
    <row r="373" spans="21:35" ht="12" customHeight="1" x14ac:dyDescent="0.3">
      <c r="U373" s="98"/>
      <c r="V373" s="98"/>
      <c r="AB373" s="298"/>
      <c r="AC373" s="298"/>
      <c r="AD373" s="298"/>
      <c r="AE373" s="284"/>
      <c r="AF373" s="284"/>
      <c r="AG373" s="89"/>
      <c r="AH373" s="284"/>
      <c r="AI373" s="284"/>
    </row>
    <row r="374" spans="21:35" ht="12" customHeight="1" x14ac:dyDescent="0.3">
      <c r="U374" s="98"/>
      <c r="V374" s="98"/>
      <c r="AB374" s="298"/>
      <c r="AC374" s="298"/>
      <c r="AD374" s="298"/>
      <c r="AE374" s="284"/>
      <c r="AF374" s="284"/>
      <c r="AG374" s="89"/>
      <c r="AH374" s="284"/>
      <c r="AI374" s="284"/>
    </row>
    <row r="375" spans="21:35" ht="12" customHeight="1" x14ac:dyDescent="0.3">
      <c r="U375" s="98"/>
      <c r="V375" s="98"/>
      <c r="AB375" s="298"/>
      <c r="AC375" s="298"/>
      <c r="AD375" s="298"/>
      <c r="AE375" s="284"/>
      <c r="AF375" s="284"/>
      <c r="AG375" s="89"/>
      <c r="AH375" s="284"/>
      <c r="AI375" s="284"/>
    </row>
    <row r="376" spans="21:35" ht="12" customHeight="1" x14ac:dyDescent="0.3">
      <c r="U376" s="98"/>
      <c r="V376" s="98"/>
      <c r="AB376" s="298"/>
      <c r="AC376" s="298"/>
      <c r="AD376" s="298"/>
      <c r="AE376" s="284"/>
      <c r="AF376" s="284"/>
      <c r="AG376" s="89"/>
      <c r="AH376" s="284"/>
      <c r="AI376" s="284"/>
    </row>
    <row r="377" spans="21:35" ht="12" customHeight="1" x14ac:dyDescent="0.3">
      <c r="U377" s="98"/>
      <c r="V377" s="98"/>
      <c r="AB377" s="298"/>
      <c r="AC377" s="298"/>
      <c r="AD377" s="298"/>
      <c r="AE377" s="284"/>
      <c r="AF377" s="284"/>
      <c r="AG377" s="89"/>
      <c r="AH377" s="284"/>
      <c r="AI377" s="284"/>
    </row>
    <row r="378" spans="21:35" ht="12" customHeight="1" x14ac:dyDescent="0.3">
      <c r="U378" s="98"/>
      <c r="V378" s="98"/>
      <c r="AB378" s="298"/>
      <c r="AC378" s="298"/>
      <c r="AD378" s="298"/>
      <c r="AE378" s="284"/>
      <c r="AF378" s="284"/>
      <c r="AG378" s="89"/>
      <c r="AH378" s="284"/>
      <c r="AI378" s="284"/>
    </row>
    <row r="379" spans="21:35" ht="12" customHeight="1" x14ac:dyDescent="0.3">
      <c r="U379" s="98"/>
      <c r="V379" s="98"/>
      <c r="AB379" s="298"/>
      <c r="AC379" s="298"/>
      <c r="AD379" s="298"/>
      <c r="AE379" s="284"/>
      <c r="AF379" s="284"/>
      <c r="AG379" s="89"/>
      <c r="AH379" s="284"/>
      <c r="AI379" s="284"/>
    </row>
    <row r="380" spans="21:35" ht="12" customHeight="1" x14ac:dyDescent="0.3">
      <c r="U380" s="98"/>
      <c r="V380" s="98"/>
      <c r="AB380" s="298"/>
      <c r="AC380" s="298"/>
      <c r="AD380" s="298"/>
      <c r="AE380" s="284"/>
      <c r="AF380" s="284"/>
      <c r="AG380" s="89"/>
      <c r="AH380" s="284"/>
      <c r="AI380" s="284"/>
    </row>
    <row r="381" spans="21:35" ht="12" customHeight="1" x14ac:dyDescent="0.3">
      <c r="U381" s="98"/>
      <c r="V381" s="98"/>
      <c r="AB381" s="298"/>
      <c r="AC381" s="298"/>
      <c r="AD381" s="298"/>
      <c r="AE381" s="284"/>
      <c r="AF381" s="284"/>
      <c r="AG381" s="89"/>
      <c r="AH381" s="284"/>
      <c r="AI381" s="284"/>
    </row>
    <row r="382" spans="21:35" ht="12" customHeight="1" x14ac:dyDescent="0.3">
      <c r="U382" s="98"/>
      <c r="V382" s="98"/>
      <c r="AB382" s="298"/>
      <c r="AC382" s="298"/>
      <c r="AD382" s="298"/>
      <c r="AE382" s="284"/>
      <c r="AF382" s="284"/>
      <c r="AG382" s="89"/>
      <c r="AH382" s="284"/>
      <c r="AI382" s="284"/>
    </row>
    <row r="383" spans="21:35" ht="12" customHeight="1" x14ac:dyDescent="0.3">
      <c r="U383" s="98"/>
      <c r="V383" s="98"/>
      <c r="AB383" s="298"/>
      <c r="AC383" s="298"/>
      <c r="AD383" s="298"/>
      <c r="AE383" s="284"/>
      <c r="AF383" s="284"/>
      <c r="AG383" s="89"/>
      <c r="AH383" s="284"/>
      <c r="AI383" s="284"/>
    </row>
    <row r="384" spans="21:35" ht="12" customHeight="1" x14ac:dyDescent="0.3">
      <c r="U384" s="98"/>
      <c r="V384" s="98"/>
      <c r="AB384" s="298"/>
      <c r="AC384" s="298"/>
      <c r="AD384" s="298"/>
      <c r="AE384" s="298"/>
      <c r="AF384" s="298"/>
      <c r="AG384" s="89"/>
      <c r="AH384" s="284"/>
      <c r="AI384" s="284"/>
    </row>
    <row r="385" spans="21:35" ht="12" customHeight="1" x14ac:dyDescent="0.3">
      <c r="U385" s="98"/>
      <c r="V385" s="98"/>
      <c r="AB385" s="298"/>
      <c r="AC385" s="298"/>
      <c r="AD385" s="298"/>
      <c r="AE385" s="298"/>
      <c r="AF385" s="298"/>
      <c r="AG385" s="89"/>
      <c r="AH385" s="284"/>
      <c r="AI385" s="284"/>
    </row>
    <row r="386" spans="21:35" ht="12" customHeight="1" x14ac:dyDescent="0.3">
      <c r="U386" s="98"/>
      <c r="V386" s="98"/>
      <c r="AB386" s="298"/>
      <c r="AC386" s="298"/>
      <c r="AD386" s="298"/>
      <c r="AE386" s="298"/>
      <c r="AF386" s="298"/>
      <c r="AG386" s="89"/>
      <c r="AH386" s="284"/>
      <c r="AI386" s="284"/>
    </row>
    <row r="387" spans="21:35" ht="12" customHeight="1" x14ac:dyDescent="0.3">
      <c r="U387" s="98"/>
      <c r="V387" s="98"/>
      <c r="AB387" s="298"/>
      <c r="AC387" s="298"/>
      <c r="AD387" s="298"/>
      <c r="AE387" s="298"/>
      <c r="AF387" s="298"/>
      <c r="AG387" s="89"/>
      <c r="AH387" s="284"/>
      <c r="AI387" s="284"/>
    </row>
    <row r="388" spans="21:35" ht="12" customHeight="1" x14ac:dyDescent="0.3">
      <c r="U388" s="98"/>
      <c r="V388" s="98"/>
      <c r="AB388" s="298"/>
      <c r="AC388" s="298"/>
      <c r="AD388" s="298"/>
      <c r="AE388" s="298"/>
      <c r="AF388" s="298"/>
      <c r="AG388" s="89"/>
      <c r="AH388" s="284"/>
      <c r="AI388" s="284"/>
    </row>
    <row r="389" spans="21:35" ht="12" customHeight="1" x14ac:dyDescent="0.3">
      <c r="U389" s="98"/>
      <c r="V389" s="98"/>
      <c r="AB389" s="298"/>
      <c r="AC389" s="298"/>
      <c r="AD389" s="298"/>
      <c r="AE389" s="298"/>
      <c r="AF389" s="298"/>
      <c r="AG389" s="89"/>
      <c r="AH389" s="284"/>
      <c r="AI389" s="284"/>
    </row>
    <row r="390" spans="21:35" ht="12" customHeight="1" x14ac:dyDescent="0.3">
      <c r="U390" s="98"/>
      <c r="V390" s="98"/>
      <c r="AB390" s="298"/>
      <c r="AC390" s="298"/>
      <c r="AD390" s="298"/>
      <c r="AE390" s="298"/>
      <c r="AF390" s="298"/>
      <c r="AG390" s="89"/>
      <c r="AH390" s="284"/>
      <c r="AI390" s="284"/>
    </row>
    <row r="391" spans="21:35" ht="12" customHeight="1" x14ac:dyDescent="0.3">
      <c r="U391" s="98"/>
      <c r="V391" s="98"/>
      <c r="AB391" s="298"/>
      <c r="AC391" s="298"/>
      <c r="AD391" s="298"/>
      <c r="AE391" s="298"/>
      <c r="AF391" s="298"/>
      <c r="AG391" s="89"/>
      <c r="AH391" s="284"/>
      <c r="AI391" s="284"/>
    </row>
    <row r="392" spans="21:35" ht="12" customHeight="1" x14ac:dyDescent="0.3">
      <c r="U392" s="98"/>
      <c r="V392" s="98"/>
      <c r="AB392" s="298"/>
      <c r="AC392" s="298"/>
      <c r="AD392" s="298"/>
      <c r="AE392" s="298"/>
      <c r="AF392" s="298"/>
      <c r="AG392" s="89"/>
      <c r="AH392" s="284"/>
      <c r="AI392" s="284"/>
    </row>
    <row r="393" spans="21:35" ht="12" customHeight="1" x14ac:dyDescent="0.3">
      <c r="U393" s="98"/>
      <c r="V393" s="98"/>
      <c r="AB393" s="298"/>
      <c r="AC393" s="298"/>
      <c r="AD393" s="298"/>
      <c r="AE393" s="298"/>
      <c r="AF393" s="298"/>
      <c r="AG393" s="89"/>
      <c r="AH393" s="284"/>
      <c r="AI393" s="284"/>
    </row>
    <row r="394" spans="21:35" ht="12" customHeight="1" x14ac:dyDescent="0.3">
      <c r="U394" s="98"/>
      <c r="V394" s="98"/>
      <c r="AE394" s="269"/>
      <c r="AG394" s="89"/>
      <c r="AH394" s="169"/>
      <c r="AI394" s="169"/>
    </row>
    <row r="395" spans="21:35" ht="12" customHeight="1" x14ac:dyDescent="0.3">
      <c r="U395" s="98"/>
      <c r="V395" s="98"/>
      <c r="AE395" s="269"/>
      <c r="AG395" s="89"/>
      <c r="AH395" s="169"/>
      <c r="AI395" s="169"/>
    </row>
    <row r="396" spans="21:35" ht="12" customHeight="1" x14ac:dyDescent="0.3">
      <c r="U396" s="98"/>
      <c r="V396" s="98"/>
      <c r="AE396" s="269"/>
      <c r="AG396" s="89"/>
      <c r="AH396" s="169"/>
      <c r="AI396" s="169"/>
    </row>
    <row r="397" spans="21:35" ht="12" customHeight="1" x14ac:dyDescent="0.3">
      <c r="U397" s="98"/>
      <c r="V397" s="98"/>
      <c r="AE397" s="269"/>
      <c r="AG397" s="89"/>
      <c r="AH397" s="169"/>
      <c r="AI397" s="169"/>
    </row>
    <row r="398" spans="21:35" ht="12" customHeight="1" x14ac:dyDescent="0.3">
      <c r="U398" s="98"/>
      <c r="V398" s="98"/>
      <c r="AE398" s="269"/>
      <c r="AG398" s="89"/>
      <c r="AH398" s="169"/>
      <c r="AI398" s="169"/>
    </row>
    <row r="399" spans="21:35" ht="12" customHeight="1" x14ac:dyDescent="0.3">
      <c r="U399" s="98"/>
      <c r="V399" s="98"/>
      <c r="AE399" s="269"/>
      <c r="AG399" s="89"/>
      <c r="AH399" s="169"/>
      <c r="AI399" s="169"/>
    </row>
    <row r="400" spans="21:35" ht="12" customHeight="1" x14ac:dyDescent="0.3">
      <c r="U400" s="98"/>
      <c r="V400" s="98"/>
      <c r="AE400" s="269"/>
      <c r="AG400" s="89"/>
      <c r="AH400" s="169"/>
      <c r="AI400" s="169"/>
    </row>
    <row r="401" spans="21:35" ht="12" customHeight="1" x14ac:dyDescent="0.3">
      <c r="U401" s="98"/>
      <c r="V401" s="98"/>
      <c r="AE401" s="269"/>
      <c r="AG401" s="89"/>
      <c r="AH401" s="169"/>
      <c r="AI401" s="169"/>
    </row>
    <row r="402" spans="21:35" ht="12" customHeight="1" x14ac:dyDescent="0.3">
      <c r="U402" s="98"/>
      <c r="V402" s="98"/>
      <c r="AE402" s="269"/>
      <c r="AG402" s="89"/>
      <c r="AH402" s="169"/>
      <c r="AI402" s="169"/>
    </row>
    <row r="403" spans="21:35" ht="12" customHeight="1" x14ac:dyDescent="0.3">
      <c r="U403" s="98"/>
      <c r="V403" s="98"/>
      <c r="AE403" s="269"/>
      <c r="AG403" s="89"/>
      <c r="AH403" s="169"/>
      <c r="AI403" s="169"/>
    </row>
    <row r="404" spans="21:35" ht="12" customHeight="1" x14ac:dyDescent="0.3">
      <c r="U404" s="98"/>
      <c r="V404" s="98"/>
      <c r="AE404" s="269"/>
      <c r="AG404" s="89"/>
      <c r="AH404" s="169"/>
      <c r="AI404" s="169"/>
    </row>
    <row r="405" spans="21:35" ht="12" customHeight="1" x14ac:dyDescent="0.3">
      <c r="U405" s="98"/>
      <c r="V405" s="98"/>
      <c r="AE405" s="269"/>
      <c r="AG405" s="89"/>
      <c r="AH405" s="169"/>
      <c r="AI405" s="169"/>
    </row>
    <row r="406" spans="21:35" ht="12" customHeight="1" x14ac:dyDescent="0.3">
      <c r="U406" s="98"/>
      <c r="V406" s="98"/>
      <c r="AE406" s="269"/>
      <c r="AG406" s="89"/>
      <c r="AH406" s="169"/>
      <c r="AI406" s="169"/>
    </row>
    <row r="407" spans="21:35" ht="12" customHeight="1" x14ac:dyDescent="0.3">
      <c r="U407" s="98"/>
      <c r="V407" s="98"/>
      <c r="AE407" s="269"/>
      <c r="AG407" s="89"/>
      <c r="AH407" s="169"/>
      <c r="AI407" s="169"/>
    </row>
    <row r="408" spans="21:35" ht="12" customHeight="1" x14ac:dyDescent="0.3">
      <c r="U408" s="98"/>
      <c r="V408" s="98"/>
      <c r="AE408" s="269"/>
      <c r="AG408" s="89"/>
      <c r="AH408" s="169"/>
      <c r="AI408" s="169"/>
    </row>
    <row r="409" spans="21:35" ht="12" customHeight="1" x14ac:dyDescent="0.3">
      <c r="U409" s="98"/>
      <c r="V409" s="98"/>
      <c r="AE409" s="269"/>
      <c r="AG409" s="89"/>
      <c r="AH409" s="169"/>
      <c r="AI409" s="169"/>
    </row>
    <row r="410" spans="21:35" ht="12" customHeight="1" x14ac:dyDescent="0.3">
      <c r="U410" s="98"/>
      <c r="V410" s="98"/>
      <c r="AE410" s="269"/>
      <c r="AG410" s="89"/>
      <c r="AH410" s="169"/>
      <c r="AI410" s="169"/>
    </row>
    <row r="411" spans="21:35" ht="12" customHeight="1" x14ac:dyDescent="0.3">
      <c r="U411" s="98"/>
      <c r="V411" s="98"/>
      <c r="AE411" s="269"/>
      <c r="AG411" s="89"/>
      <c r="AH411" s="169"/>
      <c r="AI411" s="169"/>
    </row>
    <row r="412" spans="21:35" ht="12" customHeight="1" x14ac:dyDescent="0.3">
      <c r="U412" s="98"/>
      <c r="V412" s="98"/>
      <c r="AE412" s="269"/>
      <c r="AG412" s="89"/>
      <c r="AH412" s="169"/>
      <c r="AI412" s="169"/>
    </row>
    <row r="413" spans="21:35" ht="12" customHeight="1" x14ac:dyDescent="0.3">
      <c r="U413" s="98"/>
      <c r="V413" s="98"/>
      <c r="AE413" s="269"/>
      <c r="AG413" s="89"/>
      <c r="AH413" s="169"/>
      <c r="AI413" s="169"/>
    </row>
    <row r="414" spans="21:35" ht="12" customHeight="1" x14ac:dyDescent="0.3">
      <c r="U414" s="98"/>
      <c r="V414" s="98"/>
      <c r="AE414" s="269"/>
      <c r="AG414" s="89"/>
      <c r="AH414" s="169"/>
      <c r="AI414" s="169"/>
    </row>
    <row r="415" spans="21:35" ht="12" customHeight="1" x14ac:dyDescent="0.3">
      <c r="U415" s="98"/>
      <c r="V415" s="98"/>
      <c r="AE415" s="269"/>
      <c r="AG415" s="89"/>
      <c r="AH415" s="169"/>
      <c r="AI415" s="169"/>
    </row>
    <row r="416" spans="21:35" ht="12" customHeight="1" x14ac:dyDescent="0.3">
      <c r="U416" s="98"/>
      <c r="V416" s="98"/>
      <c r="AE416" s="269"/>
      <c r="AG416" s="89"/>
      <c r="AH416" s="169"/>
      <c r="AI416" s="169"/>
    </row>
    <row r="417" spans="21:35" ht="12" customHeight="1" x14ac:dyDescent="0.3">
      <c r="U417" s="98"/>
      <c r="V417" s="98"/>
      <c r="AE417" s="269"/>
      <c r="AG417" s="89"/>
      <c r="AH417" s="169"/>
      <c r="AI417" s="169"/>
    </row>
    <row r="418" spans="21:35" ht="12" customHeight="1" x14ac:dyDescent="0.3">
      <c r="U418" s="98"/>
      <c r="V418" s="98"/>
      <c r="AE418" s="269"/>
      <c r="AG418" s="89"/>
      <c r="AH418" s="169"/>
      <c r="AI418" s="169"/>
    </row>
    <row r="419" spans="21:35" ht="12" customHeight="1" x14ac:dyDescent="0.3">
      <c r="U419" s="98"/>
      <c r="V419" s="98"/>
      <c r="AE419" s="269"/>
      <c r="AG419" s="89"/>
      <c r="AH419" s="169"/>
      <c r="AI419" s="169"/>
    </row>
    <row r="420" spans="21:35" ht="12" customHeight="1" x14ac:dyDescent="0.3">
      <c r="U420" s="98"/>
      <c r="V420" s="98"/>
      <c r="AE420" s="269"/>
      <c r="AG420" s="89"/>
      <c r="AH420" s="169"/>
      <c r="AI420" s="169"/>
    </row>
    <row r="421" spans="21:35" ht="12" customHeight="1" x14ac:dyDescent="0.3">
      <c r="U421" s="98"/>
      <c r="V421" s="98"/>
      <c r="AE421" s="269"/>
      <c r="AG421" s="89"/>
      <c r="AH421" s="169"/>
      <c r="AI421" s="169"/>
    </row>
    <row r="422" spans="21:35" ht="12" customHeight="1" x14ac:dyDescent="0.3">
      <c r="U422" s="98"/>
      <c r="V422" s="98"/>
      <c r="AE422" s="269"/>
      <c r="AG422" s="89"/>
      <c r="AH422" s="169"/>
      <c r="AI422" s="169"/>
    </row>
    <row r="423" spans="21:35" ht="12" customHeight="1" x14ac:dyDescent="0.3">
      <c r="U423" s="98"/>
      <c r="V423" s="98"/>
      <c r="AE423" s="269"/>
      <c r="AG423" s="89"/>
      <c r="AH423" s="169"/>
      <c r="AI423" s="169"/>
    </row>
    <row r="424" spans="21:35" ht="12" customHeight="1" x14ac:dyDescent="0.3">
      <c r="U424" s="98"/>
      <c r="V424" s="98"/>
      <c r="AE424" s="269"/>
      <c r="AG424" s="89"/>
      <c r="AH424" s="169"/>
      <c r="AI424" s="169"/>
    </row>
    <row r="425" spans="21:35" ht="12" customHeight="1" x14ac:dyDescent="0.3">
      <c r="U425" s="98"/>
      <c r="V425" s="98"/>
      <c r="AE425" s="269"/>
      <c r="AG425" s="89"/>
      <c r="AH425" s="169"/>
      <c r="AI425" s="169"/>
    </row>
    <row r="426" spans="21:35" ht="12" customHeight="1" x14ac:dyDescent="0.3">
      <c r="U426" s="98"/>
      <c r="V426" s="98"/>
      <c r="AE426" s="269"/>
      <c r="AG426" s="89"/>
      <c r="AH426" s="169"/>
      <c r="AI426" s="169"/>
    </row>
    <row r="427" spans="21:35" ht="12" customHeight="1" x14ac:dyDescent="0.3">
      <c r="U427" s="98"/>
      <c r="V427" s="98"/>
      <c r="AE427" s="269"/>
      <c r="AG427" s="89"/>
      <c r="AH427" s="169"/>
      <c r="AI427" s="169"/>
    </row>
    <row r="428" spans="21:35" ht="12" customHeight="1" x14ac:dyDescent="0.3">
      <c r="U428" s="98"/>
      <c r="V428" s="98"/>
      <c r="AE428" s="269"/>
      <c r="AG428" s="89"/>
      <c r="AH428" s="169"/>
      <c r="AI428" s="169"/>
    </row>
    <row r="429" spans="21:35" ht="12" customHeight="1" x14ac:dyDescent="0.3">
      <c r="U429" s="98"/>
      <c r="V429" s="98"/>
      <c r="AE429" s="269"/>
      <c r="AG429" s="89"/>
      <c r="AH429" s="169"/>
      <c r="AI429" s="169"/>
    </row>
    <row r="430" spans="21:35" ht="12" customHeight="1" x14ac:dyDescent="0.3">
      <c r="U430" s="98"/>
      <c r="V430" s="98"/>
      <c r="AE430" s="269"/>
      <c r="AG430" s="89"/>
      <c r="AH430" s="169"/>
      <c r="AI430" s="169"/>
    </row>
    <row r="431" spans="21:35" ht="12" customHeight="1" x14ac:dyDescent="0.3">
      <c r="U431" s="98"/>
      <c r="V431" s="98"/>
      <c r="AE431" s="269"/>
      <c r="AG431" s="89"/>
      <c r="AH431" s="169"/>
      <c r="AI431" s="169"/>
    </row>
    <row r="432" spans="21:35" ht="12" customHeight="1" x14ac:dyDescent="0.3">
      <c r="U432" s="98"/>
      <c r="V432" s="98"/>
      <c r="AE432" s="269"/>
      <c r="AG432" s="89"/>
      <c r="AH432" s="169"/>
      <c r="AI432" s="169"/>
    </row>
    <row r="433" spans="21:35" ht="12" customHeight="1" x14ac:dyDescent="0.3">
      <c r="U433" s="98"/>
      <c r="V433" s="98"/>
      <c r="AE433" s="269"/>
      <c r="AG433" s="89"/>
      <c r="AH433" s="169"/>
      <c r="AI433" s="169"/>
    </row>
    <row r="434" spans="21:35" ht="12" customHeight="1" x14ac:dyDescent="0.3">
      <c r="U434" s="98"/>
      <c r="V434" s="98"/>
      <c r="AE434" s="269"/>
      <c r="AG434" s="89"/>
      <c r="AH434" s="169"/>
      <c r="AI434" s="169"/>
    </row>
    <row r="435" spans="21:35" ht="12" customHeight="1" x14ac:dyDescent="0.3">
      <c r="U435" s="98"/>
      <c r="V435" s="98"/>
      <c r="AE435" s="269"/>
      <c r="AG435" s="89"/>
      <c r="AH435" s="169"/>
      <c r="AI435" s="169"/>
    </row>
    <row r="436" spans="21:35" ht="12" customHeight="1" x14ac:dyDescent="0.3">
      <c r="U436" s="98"/>
      <c r="V436" s="98"/>
      <c r="AE436" s="269"/>
      <c r="AG436" s="89"/>
      <c r="AH436" s="169"/>
      <c r="AI436" s="169"/>
    </row>
    <row r="437" spans="21:35" ht="12" customHeight="1" x14ac:dyDescent="0.3">
      <c r="U437" s="98"/>
      <c r="V437" s="98"/>
      <c r="AE437" s="269"/>
      <c r="AG437" s="89"/>
      <c r="AH437" s="169"/>
      <c r="AI437" s="169"/>
    </row>
    <row r="438" spans="21:35" ht="12" customHeight="1" x14ac:dyDescent="0.3">
      <c r="U438" s="98"/>
      <c r="V438" s="98"/>
      <c r="AE438" s="269"/>
      <c r="AG438" s="89"/>
      <c r="AH438" s="169"/>
      <c r="AI438" s="169"/>
    </row>
    <row r="439" spans="21:35" ht="12" customHeight="1" x14ac:dyDescent="0.3">
      <c r="U439" s="98"/>
      <c r="V439" s="98"/>
      <c r="AE439" s="269"/>
      <c r="AG439" s="89"/>
      <c r="AH439" s="169"/>
      <c r="AI439" s="169"/>
    </row>
    <row r="440" spans="21:35" ht="12" customHeight="1" x14ac:dyDescent="0.3">
      <c r="U440" s="98"/>
      <c r="V440" s="98"/>
      <c r="AE440" s="269"/>
      <c r="AG440" s="89"/>
      <c r="AH440" s="169"/>
      <c r="AI440" s="169"/>
    </row>
    <row r="441" spans="21:35" ht="12" customHeight="1" x14ac:dyDescent="0.3">
      <c r="U441" s="98"/>
      <c r="V441" s="98"/>
      <c r="AE441" s="269"/>
      <c r="AG441" s="89"/>
      <c r="AH441" s="169"/>
      <c r="AI441" s="169"/>
    </row>
    <row r="442" spans="21:35" ht="12" customHeight="1" x14ac:dyDescent="0.3">
      <c r="U442" s="98"/>
      <c r="V442" s="98"/>
      <c r="AE442" s="269"/>
      <c r="AG442" s="89"/>
      <c r="AH442" s="169"/>
      <c r="AI442" s="169"/>
    </row>
    <row r="443" spans="21:35" ht="12" customHeight="1" x14ac:dyDescent="0.3">
      <c r="U443" s="98"/>
      <c r="V443" s="98"/>
      <c r="AE443" s="269"/>
      <c r="AG443" s="89"/>
      <c r="AH443" s="169"/>
      <c r="AI443" s="169"/>
    </row>
    <row r="444" spans="21:35" ht="12" customHeight="1" x14ac:dyDescent="0.3">
      <c r="U444" s="98"/>
      <c r="V444" s="98"/>
      <c r="AE444" s="269"/>
      <c r="AG444" s="89"/>
      <c r="AH444" s="169"/>
      <c r="AI444" s="169"/>
    </row>
    <row r="445" spans="21:35" ht="12" customHeight="1" x14ac:dyDescent="0.3">
      <c r="U445" s="98"/>
      <c r="V445" s="98"/>
      <c r="AG445" s="89"/>
      <c r="AH445" s="169"/>
      <c r="AI445" s="169"/>
    </row>
    <row r="446" spans="21:35" ht="12" customHeight="1" x14ac:dyDescent="0.3">
      <c r="U446" s="98"/>
      <c r="V446" s="98"/>
      <c r="AG446" s="89"/>
      <c r="AH446" s="169"/>
      <c r="AI446" s="169"/>
    </row>
    <row r="447" spans="21:35" ht="12" customHeight="1" x14ac:dyDescent="0.3">
      <c r="U447" s="98"/>
      <c r="V447" s="98"/>
      <c r="AG447" s="89"/>
      <c r="AH447" s="169"/>
      <c r="AI447" s="169"/>
    </row>
    <row r="448" spans="21:35" ht="12" customHeight="1" x14ac:dyDescent="0.3">
      <c r="U448" s="98"/>
      <c r="V448" s="98"/>
      <c r="AG448" s="89"/>
      <c r="AH448" s="169"/>
      <c r="AI448" s="169"/>
    </row>
    <row r="449" spans="21:35" ht="12" customHeight="1" x14ac:dyDescent="0.3">
      <c r="U449" s="98"/>
      <c r="V449" s="98"/>
      <c r="AG449" s="89"/>
      <c r="AH449" s="169"/>
      <c r="AI449" s="169"/>
    </row>
    <row r="450" spans="21:35" ht="12" customHeight="1" x14ac:dyDescent="0.3">
      <c r="U450" s="98"/>
      <c r="V450" s="98"/>
      <c r="AG450" s="89"/>
      <c r="AH450" s="169"/>
      <c r="AI450" s="169"/>
    </row>
    <row r="451" spans="21:35" ht="12" customHeight="1" x14ac:dyDescent="0.3">
      <c r="U451" s="98"/>
      <c r="V451" s="98"/>
      <c r="AG451" s="89"/>
      <c r="AH451" s="169"/>
      <c r="AI451" s="169"/>
    </row>
    <row r="452" spans="21:35" ht="12" customHeight="1" x14ac:dyDescent="0.3">
      <c r="U452" s="98"/>
      <c r="V452" s="98"/>
      <c r="AG452" s="89"/>
      <c r="AH452" s="169"/>
      <c r="AI452" s="169"/>
    </row>
    <row r="453" spans="21:35" ht="12" customHeight="1" x14ac:dyDescent="0.3">
      <c r="U453" s="98"/>
      <c r="V453" s="98"/>
      <c r="AG453" s="89"/>
      <c r="AH453" s="169"/>
      <c r="AI453" s="169"/>
    </row>
    <row r="454" spans="21:35" ht="12" customHeight="1" x14ac:dyDescent="0.3">
      <c r="U454" s="98"/>
      <c r="V454" s="98"/>
      <c r="AG454" s="89"/>
      <c r="AH454" s="169"/>
      <c r="AI454" s="169"/>
    </row>
    <row r="455" spans="21:35" ht="12" customHeight="1" x14ac:dyDescent="0.3">
      <c r="U455" s="98"/>
      <c r="V455" s="98"/>
      <c r="AG455" s="89"/>
      <c r="AH455" s="169"/>
      <c r="AI455" s="169"/>
    </row>
    <row r="456" spans="21:35" ht="12" customHeight="1" x14ac:dyDescent="0.3">
      <c r="U456" s="98"/>
      <c r="V456" s="98"/>
      <c r="AG456" s="89"/>
      <c r="AH456" s="169"/>
      <c r="AI456" s="169"/>
    </row>
    <row r="457" spans="21:35" ht="12" customHeight="1" x14ac:dyDescent="0.3">
      <c r="U457" s="98"/>
      <c r="V457" s="98"/>
      <c r="AG457" s="89"/>
      <c r="AH457" s="169"/>
      <c r="AI457" s="169"/>
    </row>
    <row r="458" spans="21:35" ht="12" customHeight="1" x14ac:dyDescent="0.3">
      <c r="U458" s="98"/>
      <c r="V458" s="98"/>
      <c r="AG458" s="89"/>
      <c r="AH458" s="169"/>
      <c r="AI458" s="169"/>
    </row>
    <row r="459" spans="21:35" ht="12" customHeight="1" x14ac:dyDescent="0.3">
      <c r="U459" s="98"/>
      <c r="V459" s="98"/>
      <c r="AG459" s="89"/>
      <c r="AH459" s="169"/>
      <c r="AI459" s="169"/>
    </row>
    <row r="460" spans="21:35" ht="12" customHeight="1" x14ac:dyDescent="0.3">
      <c r="U460" s="98"/>
      <c r="V460" s="98"/>
      <c r="AG460" s="89"/>
      <c r="AH460" s="169"/>
      <c r="AI460" s="169"/>
    </row>
    <row r="461" spans="21:35" ht="12" customHeight="1" x14ac:dyDescent="0.3">
      <c r="U461" s="98"/>
      <c r="V461" s="98"/>
      <c r="AG461" s="89"/>
      <c r="AH461" s="169"/>
      <c r="AI461" s="169"/>
    </row>
    <row r="462" spans="21:35" ht="12" customHeight="1" x14ac:dyDescent="0.3">
      <c r="U462" s="98"/>
      <c r="V462" s="98"/>
      <c r="AG462" s="89"/>
      <c r="AH462" s="169"/>
      <c r="AI462" s="169"/>
    </row>
    <row r="463" spans="21:35" ht="12" customHeight="1" x14ac:dyDescent="0.3">
      <c r="U463" s="98"/>
      <c r="V463" s="98"/>
      <c r="AG463" s="89"/>
      <c r="AH463" s="169"/>
      <c r="AI463" s="169"/>
    </row>
    <row r="464" spans="21:35" ht="12" customHeight="1" x14ac:dyDescent="0.3">
      <c r="U464" s="98"/>
      <c r="V464" s="98"/>
      <c r="AG464" s="89"/>
      <c r="AH464" s="169"/>
      <c r="AI464" s="169"/>
    </row>
    <row r="465" spans="21:35" ht="12" customHeight="1" x14ac:dyDescent="0.3">
      <c r="U465" s="98"/>
      <c r="V465" s="98"/>
      <c r="AG465" s="89"/>
      <c r="AH465" s="169"/>
      <c r="AI465" s="169"/>
    </row>
    <row r="466" spans="21:35" ht="12" customHeight="1" x14ac:dyDescent="0.3">
      <c r="U466" s="98"/>
      <c r="V466" s="98"/>
      <c r="AG466" s="89"/>
      <c r="AH466" s="169"/>
      <c r="AI466" s="169"/>
    </row>
    <row r="467" spans="21:35" ht="12" customHeight="1" x14ac:dyDescent="0.3">
      <c r="U467" s="98"/>
      <c r="V467" s="98"/>
      <c r="AG467" s="89"/>
      <c r="AH467" s="169"/>
      <c r="AI467" s="169"/>
    </row>
    <row r="468" spans="21:35" ht="12" customHeight="1" x14ac:dyDescent="0.3">
      <c r="U468" s="98"/>
      <c r="V468" s="98"/>
      <c r="AG468" s="89"/>
      <c r="AH468" s="169"/>
      <c r="AI468" s="169"/>
    </row>
    <row r="469" spans="21:35" ht="12" customHeight="1" x14ac:dyDescent="0.3">
      <c r="U469" s="98"/>
      <c r="V469" s="98"/>
      <c r="AG469" s="89"/>
      <c r="AH469" s="169"/>
      <c r="AI469" s="169"/>
    </row>
    <row r="470" spans="21:35" ht="12" customHeight="1" x14ac:dyDescent="0.3">
      <c r="U470" s="98"/>
      <c r="V470" s="98"/>
      <c r="AG470" s="89"/>
      <c r="AH470" s="169"/>
      <c r="AI470" s="169"/>
    </row>
    <row r="471" spans="21:35" ht="12" customHeight="1" x14ac:dyDescent="0.3">
      <c r="U471" s="98"/>
      <c r="V471" s="98"/>
      <c r="AG471" s="89"/>
      <c r="AH471" s="169"/>
      <c r="AI471" s="169"/>
    </row>
    <row r="472" spans="21:35" ht="12" customHeight="1" x14ac:dyDescent="0.3">
      <c r="U472" s="98"/>
      <c r="V472" s="98"/>
      <c r="AG472" s="89"/>
      <c r="AH472" s="169"/>
      <c r="AI472" s="169"/>
    </row>
    <row r="473" spans="21:35" ht="12" customHeight="1" x14ac:dyDescent="0.3">
      <c r="U473" s="98"/>
      <c r="V473" s="98"/>
      <c r="AG473" s="89"/>
      <c r="AH473" s="169"/>
      <c r="AI473" s="169"/>
    </row>
    <row r="474" spans="21:35" ht="12" customHeight="1" x14ac:dyDescent="0.3">
      <c r="U474" s="98"/>
      <c r="V474" s="98"/>
      <c r="AG474" s="89"/>
      <c r="AH474" s="169"/>
      <c r="AI474" s="169"/>
    </row>
    <row r="475" spans="21:35" ht="12" customHeight="1" x14ac:dyDescent="0.3">
      <c r="U475" s="98"/>
      <c r="V475" s="98"/>
      <c r="AG475" s="89"/>
      <c r="AH475" s="169"/>
      <c r="AI475" s="169"/>
    </row>
    <row r="476" spans="21:35" ht="12" customHeight="1" x14ac:dyDescent="0.3">
      <c r="U476" s="98"/>
      <c r="V476" s="98"/>
      <c r="AG476" s="89"/>
      <c r="AH476" s="169"/>
      <c r="AI476" s="169"/>
    </row>
    <row r="477" spans="21:35" ht="12" customHeight="1" x14ac:dyDescent="0.3">
      <c r="U477" s="98"/>
      <c r="V477" s="98"/>
      <c r="AG477" s="89"/>
      <c r="AH477" s="169"/>
      <c r="AI477" s="169"/>
    </row>
    <row r="478" spans="21:35" ht="12" customHeight="1" x14ac:dyDescent="0.3">
      <c r="U478" s="98"/>
      <c r="V478" s="98"/>
      <c r="AG478" s="89"/>
      <c r="AH478" s="169"/>
      <c r="AI478" s="169"/>
    </row>
    <row r="479" spans="21:35" ht="12" customHeight="1" x14ac:dyDescent="0.3">
      <c r="U479" s="98"/>
      <c r="V479" s="98"/>
      <c r="AG479" s="89"/>
      <c r="AH479" s="169"/>
      <c r="AI479" s="169"/>
    </row>
    <row r="480" spans="21:35" ht="12" customHeight="1" x14ac:dyDescent="0.3">
      <c r="U480" s="98"/>
      <c r="V480" s="98"/>
      <c r="AG480" s="89"/>
      <c r="AH480" s="169"/>
      <c r="AI480" s="169"/>
    </row>
    <row r="481" spans="21:35" ht="12" customHeight="1" x14ac:dyDescent="0.3">
      <c r="U481" s="98"/>
      <c r="V481" s="98"/>
      <c r="AG481" s="89"/>
      <c r="AH481" s="169"/>
      <c r="AI481" s="169"/>
    </row>
    <row r="482" spans="21:35" ht="12" customHeight="1" x14ac:dyDescent="0.3">
      <c r="U482" s="98"/>
      <c r="V482" s="98"/>
      <c r="AG482" s="89"/>
      <c r="AH482" s="169"/>
      <c r="AI482" s="169"/>
    </row>
    <row r="483" spans="21:35" ht="12" customHeight="1" x14ac:dyDescent="0.3">
      <c r="U483" s="98"/>
      <c r="V483" s="98"/>
      <c r="AG483" s="89"/>
      <c r="AH483" s="169"/>
      <c r="AI483" s="169"/>
    </row>
    <row r="484" spans="21:35" ht="12" customHeight="1" x14ac:dyDescent="0.3">
      <c r="U484" s="98"/>
      <c r="V484" s="98"/>
      <c r="AG484" s="89"/>
      <c r="AH484" s="169"/>
      <c r="AI484" s="169"/>
    </row>
    <row r="485" spans="21:35" ht="12" customHeight="1" x14ac:dyDescent="0.3">
      <c r="U485" s="98"/>
      <c r="V485" s="98"/>
      <c r="AG485" s="89"/>
      <c r="AH485" s="169"/>
      <c r="AI485" s="169"/>
    </row>
    <row r="486" spans="21:35" ht="12" customHeight="1" x14ac:dyDescent="0.3">
      <c r="U486" s="98"/>
      <c r="V486" s="98"/>
      <c r="AG486" s="89"/>
      <c r="AH486" s="169"/>
      <c r="AI486" s="169"/>
    </row>
    <row r="487" spans="21:35" ht="12" customHeight="1" x14ac:dyDescent="0.3">
      <c r="U487" s="98"/>
      <c r="V487" s="98"/>
      <c r="AG487" s="89"/>
      <c r="AI487" s="88"/>
    </row>
    <row r="488" spans="21:35" ht="12" customHeight="1" x14ac:dyDescent="0.3">
      <c r="U488" s="98"/>
      <c r="V488" s="98"/>
      <c r="AG488" s="89"/>
      <c r="AI488" s="88"/>
    </row>
    <row r="489" spans="21:35" ht="12" customHeight="1" x14ac:dyDescent="0.3">
      <c r="U489" s="98"/>
      <c r="V489" s="98"/>
      <c r="AG489" s="89"/>
      <c r="AI489" s="88"/>
    </row>
    <row r="490" spans="21:35" ht="12" customHeight="1" x14ac:dyDescent="0.3">
      <c r="U490" s="98"/>
      <c r="V490" s="98"/>
      <c r="AG490" s="89"/>
      <c r="AI490" s="88"/>
    </row>
    <row r="491" spans="21:35" ht="12" customHeight="1" x14ac:dyDescent="0.3">
      <c r="U491" s="98"/>
      <c r="V491" s="98"/>
      <c r="AG491" s="89"/>
      <c r="AI491" s="88"/>
    </row>
    <row r="492" spans="21:35" ht="12" customHeight="1" x14ac:dyDescent="0.3">
      <c r="U492" s="98"/>
      <c r="V492" s="98"/>
      <c r="AG492" s="89"/>
      <c r="AI492" s="88"/>
    </row>
    <row r="493" spans="21:35" ht="12" customHeight="1" x14ac:dyDescent="0.3">
      <c r="U493" s="98"/>
      <c r="V493" s="98"/>
      <c r="AG493" s="89"/>
      <c r="AI493" s="88"/>
    </row>
    <row r="494" spans="21:35" ht="12" customHeight="1" x14ac:dyDescent="0.3">
      <c r="U494" s="98"/>
      <c r="V494" s="98"/>
      <c r="AG494" s="89"/>
      <c r="AI494" s="88"/>
    </row>
    <row r="495" spans="21:35" ht="12" customHeight="1" x14ac:dyDescent="0.3">
      <c r="U495" s="98"/>
      <c r="V495" s="98"/>
      <c r="AG495" s="89"/>
      <c r="AI495" s="88"/>
    </row>
    <row r="496" spans="21:35" ht="12" customHeight="1" x14ac:dyDescent="0.3">
      <c r="U496" s="98"/>
      <c r="V496" s="98"/>
      <c r="AG496" s="89"/>
      <c r="AI496" s="88"/>
    </row>
    <row r="497" spans="21:35" ht="12" customHeight="1" x14ac:dyDescent="0.3">
      <c r="U497" s="98"/>
      <c r="V497" s="98"/>
      <c r="AG497" s="89"/>
      <c r="AI497" s="88"/>
    </row>
    <row r="498" spans="21:35" ht="12" customHeight="1" x14ac:dyDescent="0.3">
      <c r="U498" s="98"/>
      <c r="V498" s="98"/>
      <c r="AG498" s="89"/>
      <c r="AI498" s="88"/>
    </row>
    <row r="499" spans="21:35" ht="12" customHeight="1" x14ac:dyDescent="0.3">
      <c r="U499" s="98"/>
      <c r="V499" s="98"/>
      <c r="AG499" s="89"/>
      <c r="AI499" s="88"/>
    </row>
    <row r="500" spans="21:35" ht="12" customHeight="1" x14ac:dyDescent="0.3">
      <c r="U500" s="98"/>
      <c r="V500" s="98"/>
      <c r="AG500" s="89"/>
      <c r="AI500" s="88"/>
    </row>
    <row r="501" spans="21:35" ht="12" customHeight="1" x14ac:dyDescent="0.3">
      <c r="U501" s="98"/>
      <c r="V501" s="98"/>
      <c r="AG501" s="89"/>
      <c r="AI501" s="88"/>
    </row>
    <row r="502" spans="21:35" ht="12" customHeight="1" x14ac:dyDescent="0.3">
      <c r="AG502" s="89"/>
      <c r="AI502" s="88"/>
    </row>
    <row r="503" spans="21:35" ht="12" customHeight="1" x14ac:dyDescent="0.3">
      <c r="AG503" s="89"/>
      <c r="AI503" s="88"/>
    </row>
    <row r="504" spans="21:35" ht="12" customHeight="1" x14ac:dyDescent="0.3">
      <c r="AG504" s="89"/>
      <c r="AI504" s="88"/>
    </row>
    <row r="505" spans="21:35" ht="12" customHeight="1" x14ac:dyDescent="0.3">
      <c r="AG505" s="89"/>
    </row>
    <row r="506" spans="21:35" ht="12" customHeight="1" x14ac:dyDescent="0.3">
      <c r="AG506" s="89"/>
    </row>
    <row r="507" spans="21:35" ht="12" customHeight="1" x14ac:dyDescent="0.3">
      <c r="AG507" s="89"/>
    </row>
    <row r="508" spans="21:35" ht="12" customHeight="1" x14ac:dyDescent="0.3">
      <c r="AG508" s="89"/>
    </row>
    <row r="509" spans="21:35" ht="12" customHeight="1" x14ac:dyDescent="0.3">
      <c r="AG509" s="89"/>
    </row>
    <row r="510" spans="21:35" ht="12" customHeight="1" x14ac:dyDescent="0.3">
      <c r="AG510" s="89"/>
    </row>
  </sheetData>
  <sheetProtection algorithmName="SHA-512" hashValue="srd0Uqy/c9YJXxY0LXXoD0goOAm4NOQaggp2hKXpdH1NmB5TOSF7cOXjmM2tZJUs9vbUavkqomoxwD63kBUTug==" saltValue="ObHxe8Yffn0dO526p0jt8g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 xr:uid="{00000000-0002-0000-0100-000000000000}">
      <formula1>AE$3:AE$383</formula1>
    </dataValidation>
    <dataValidation type="list" allowBlank="1" showInputMessage="1" showErrorMessage="1" sqref="D7" xr:uid="{00000000-0002-0000-0100-000001000000}">
      <formula1>AE$3:AE$358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09375" defaultRowHeight="12" customHeight="1" x14ac:dyDescent="0.3"/>
  <cols>
    <col min="1" max="1" width="3.6640625" style="88" customWidth="1"/>
    <col min="2" max="2" width="2.6640625" style="88" customWidth="1"/>
    <col min="3" max="3" width="2.6640625" style="89" customWidth="1"/>
    <col min="4" max="4" width="50.6640625" style="88" customWidth="1"/>
    <col min="5" max="5" width="1.6640625" style="89" customWidth="1"/>
    <col min="6" max="6" width="14.88671875" style="89" hidden="1" customWidth="1"/>
    <col min="7" max="9" width="14.88671875" style="89" customWidth="1"/>
    <col min="10" max="10" width="15.88671875" style="88" customWidth="1"/>
    <col min="11" max="12" width="2.6640625" style="89" customWidth="1"/>
    <col min="13" max="13" width="1.6640625" style="89" customWidth="1"/>
    <col min="14" max="14" width="17.109375" style="231" customWidth="1"/>
    <col min="15" max="15" width="1.6640625" style="89" customWidth="1"/>
    <col min="16" max="16" width="15.109375" style="89" customWidth="1"/>
    <col min="17" max="17" width="13.6640625" style="89" customWidth="1"/>
    <col min="18" max="18" width="15.5546875" style="89" customWidth="1"/>
    <col min="19" max="19" width="1.5546875" style="88" customWidth="1"/>
    <col min="20" max="20" width="2.6640625" style="88" customWidth="1"/>
    <col min="21" max="22" width="16.88671875" style="88" customWidth="1"/>
    <col min="23" max="23" width="6.44140625" style="90" customWidth="1"/>
    <col min="24" max="24" width="10.88671875" style="91" customWidth="1"/>
    <col min="25" max="25" width="10.88671875" style="89" customWidth="1"/>
    <col min="26" max="27" width="10.88671875" style="88" customWidth="1"/>
    <col min="28" max="42" width="16.88671875" style="88" customWidth="1"/>
    <col min="43" max="16384" width="9.109375" style="88"/>
  </cols>
  <sheetData>
    <row r="1" spans="2:25" ht="12.75" customHeight="1" x14ac:dyDescent="0.3"/>
    <row r="2" spans="2:25" ht="12" customHeight="1" x14ac:dyDescent="0.3">
      <c r="B2" s="108"/>
      <c r="C2" s="109"/>
      <c r="D2" s="110"/>
      <c r="E2" s="109"/>
      <c r="F2" s="109"/>
      <c r="G2" s="109"/>
      <c r="H2" s="109"/>
      <c r="I2" s="109"/>
      <c r="J2" s="110"/>
      <c r="K2" s="111"/>
      <c r="L2" s="88"/>
      <c r="M2" s="228"/>
      <c r="N2" s="90"/>
      <c r="O2" s="91"/>
      <c r="Q2" s="88"/>
      <c r="R2" s="88"/>
      <c r="W2" s="88"/>
      <c r="X2" s="88"/>
      <c r="Y2" s="88"/>
    </row>
    <row r="3" spans="2:25" ht="13.8" x14ac:dyDescent="0.3">
      <c r="B3" s="112"/>
      <c r="C3" s="113"/>
      <c r="D3" s="114"/>
      <c r="E3" s="113"/>
      <c r="F3" s="113"/>
      <c r="G3" s="113"/>
      <c r="H3" s="113"/>
      <c r="I3" s="113"/>
      <c r="J3" s="114"/>
      <c r="K3" s="115"/>
      <c r="L3" s="88"/>
      <c r="M3" s="228"/>
      <c r="N3" s="90"/>
      <c r="O3" s="91"/>
      <c r="Q3" s="88"/>
      <c r="R3" s="88"/>
      <c r="W3" s="88"/>
      <c r="X3" s="88"/>
      <c r="Y3" s="88"/>
    </row>
    <row r="4" spans="2:25" ht="18" x14ac:dyDescent="0.35">
      <c r="B4" s="112"/>
      <c r="C4" s="131" t="s">
        <v>538</v>
      </c>
      <c r="D4" s="114"/>
      <c r="E4" s="113"/>
      <c r="F4" s="113"/>
      <c r="G4" s="113"/>
      <c r="H4" s="113"/>
      <c r="I4" s="113"/>
      <c r="J4" s="114"/>
      <c r="K4" s="116"/>
      <c r="L4" s="88"/>
      <c r="M4" s="228"/>
      <c r="N4" s="90"/>
      <c r="O4" s="91"/>
      <c r="Q4" s="88"/>
      <c r="R4" s="88"/>
      <c r="W4" s="88"/>
      <c r="X4" s="88"/>
      <c r="Y4" s="88"/>
    </row>
    <row r="5" spans="2:25" ht="12" customHeight="1" x14ac:dyDescent="0.3">
      <c r="B5" s="112"/>
      <c r="C5" s="113"/>
      <c r="D5" s="114"/>
      <c r="E5" s="113"/>
      <c r="F5" s="113"/>
      <c r="G5" s="113"/>
      <c r="H5" s="113"/>
      <c r="I5" s="113"/>
      <c r="J5" s="114"/>
      <c r="K5" s="116"/>
      <c r="L5" s="88"/>
      <c r="M5" s="228"/>
      <c r="N5" s="90"/>
      <c r="O5" s="91"/>
      <c r="Q5" s="88"/>
      <c r="R5" s="88"/>
      <c r="W5" s="88"/>
      <c r="X5" s="88"/>
      <c r="Y5" s="88"/>
    </row>
    <row r="6" spans="2:25" ht="12" customHeight="1" x14ac:dyDescent="0.3">
      <c r="B6" s="112"/>
      <c r="C6" s="113"/>
      <c r="D6" s="114"/>
      <c r="E6" s="113"/>
      <c r="F6" s="113"/>
      <c r="G6" s="113"/>
      <c r="H6" s="113"/>
      <c r="I6" s="113"/>
      <c r="J6" s="114"/>
      <c r="K6" s="116"/>
      <c r="L6" s="88"/>
      <c r="M6" s="228"/>
      <c r="N6" s="90"/>
      <c r="O6" s="91"/>
      <c r="Q6" s="88"/>
      <c r="R6" s="88"/>
      <c r="W6" s="88"/>
      <c r="X6" s="88"/>
      <c r="Y6" s="88"/>
    </row>
    <row r="7" spans="2:25" ht="12" customHeight="1" x14ac:dyDescent="0.3">
      <c r="B7" s="112"/>
      <c r="C7" s="113"/>
      <c r="D7" s="114"/>
      <c r="E7" s="113"/>
      <c r="F7" s="113"/>
      <c r="G7" s="113"/>
      <c r="H7" s="113"/>
      <c r="I7" s="113"/>
      <c r="J7" s="114"/>
      <c r="K7" s="116"/>
      <c r="L7" s="88"/>
      <c r="M7" s="228"/>
      <c r="N7" s="90"/>
      <c r="O7" s="91"/>
      <c r="Q7" s="88"/>
      <c r="R7" s="88"/>
      <c r="W7" s="88"/>
      <c r="X7" s="88"/>
      <c r="Y7" s="88"/>
    </row>
    <row r="8" spans="2:25" ht="12" customHeight="1" x14ac:dyDescent="0.3">
      <c r="B8" s="112"/>
      <c r="C8" s="137"/>
      <c r="D8" s="138"/>
      <c r="E8" s="137"/>
      <c r="F8" s="137"/>
      <c r="G8" s="137"/>
      <c r="H8" s="137"/>
      <c r="I8" s="137"/>
      <c r="J8" s="138"/>
      <c r="K8" s="116"/>
      <c r="L8" s="88"/>
      <c r="M8" s="228"/>
      <c r="N8" s="90"/>
      <c r="O8" s="91"/>
      <c r="Q8" s="88"/>
      <c r="R8" s="88"/>
      <c r="W8" s="88"/>
      <c r="X8" s="88"/>
      <c r="Y8" s="88"/>
    </row>
    <row r="9" spans="2:25" ht="12" customHeight="1" x14ac:dyDescent="0.3">
      <c r="B9" s="112"/>
      <c r="C9" s="138"/>
      <c r="D9" s="144" t="s">
        <v>602</v>
      </c>
      <c r="E9" s="88"/>
      <c r="F9" s="329" t="str">
        <f>+'Uitk 2019 tm 2022'!D7</f>
        <v>Nederland</v>
      </c>
      <c r="G9" s="330"/>
      <c r="H9" s="331"/>
      <c r="I9" s="300"/>
      <c r="J9" s="145"/>
      <c r="K9" s="115"/>
      <c r="L9" s="88"/>
      <c r="M9" s="228"/>
      <c r="N9" s="90"/>
      <c r="O9" s="91"/>
      <c r="Q9" s="88"/>
      <c r="R9" s="88"/>
      <c r="W9" s="88"/>
      <c r="X9" s="88"/>
      <c r="Y9" s="88"/>
    </row>
    <row r="10" spans="2:25" ht="12" customHeight="1" x14ac:dyDescent="0.3">
      <c r="B10" s="117"/>
      <c r="C10" s="132"/>
      <c r="D10" s="134"/>
      <c r="E10" s="136"/>
      <c r="F10" s="136"/>
      <c r="G10" s="136"/>
      <c r="H10" s="136"/>
      <c r="I10" s="136"/>
      <c r="J10" s="135"/>
      <c r="K10" s="120"/>
      <c r="L10" s="88"/>
      <c r="M10" s="228"/>
      <c r="N10" s="90"/>
      <c r="O10" s="91"/>
      <c r="Q10" s="88"/>
      <c r="R10" s="88"/>
      <c r="W10" s="88"/>
      <c r="X10" s="88"/>
      <c r="Y10" s="88"/>
    </row>
    <row r="11" spans="2:25" ht="12" customHeight="1" x14ac:dyDescent="0.3">
      <c r="B11" s="117"/>
      <c r="C11" s="37"/>
      <c r="D11" s="38"/>
      <c r="E11" s="119"/>
      <c r="F11" s="119"/>
      <c r="G11" s="119"/>
      <c r="H11" s="119"/>
      <c r="I11" s="119"/>
      <c r="J11" s="118"/>
      <c r="K11" s="120"/>
      <c r="L11" s="88"/>
      <c r="M11" s="228"/>
      <c r="N11" s="90"/>
      <c r="O11" s="91"/>
      <c r="Q11" s="88"/>
      <c r="R11" s="88"/>
      <c r="W11" s="88"/>
      <c r="X11" s="88"/>
      <c r="Y11" s="88"/>
    </row>
    <row r="12" spans="2:25" ht="12" customHeight="1" x14ac:dyDescent="0.3">
      <c r="B12" s="117"/>
      <c r="C12" s="92"/>
      <c r="D12" s="93"/>
      <c r="E12" s="95"/>
      <c r="F12" s="95"/>
      <c r="G12" s="95"/>
      <c r="H12" s="95"/>
      <c r="I12" s="95"/>
      <c r="J12" s="94"/>
      <c r="K12" s="120"/>
      <c r="L12" s="88"/>
      <c r="M12" s="228"/>
      <c r="N12" s="90"/>
      <c r="O12" s="91"/>
      <c r="Q12" s="88"/>
      <c r="R12" s="88"/>
      <c r="W12" s="88"/>
      <c r="X12" s="88"/>
      <c r="Y12" s="88"/>
    </row>
    <row r="13" spans="2:25" ht="12" customHeight="1" x14ac:dyDescent="0.3">
      <c r="B13" s="117"/>
      <c r="C13" s="132"/>
      <c r="D13" s="146"/>
      <c r="E13" s="136"/>
      <c r="F13" s="147">
        <v>2013</v>
      </c>
      <c r="G13" s="147">
        <f>tab!C2</f>
        <v>2019</v>
      </c>
      <c r="H13" s="147">
        <f>+G13+1</f>
        <v>2020</v>
      </c>
      <c r="I13" s="147">
        <f>+H13+1</f>
        <v>2021</v>
      </c>
      <c r="J13" s="147">
        <f>+I13+1</f>
        <v>2022</v>
      </c>
      <c r="K13" s="120"/>
      <c r="L13" s="88"/>
      <c r="M13" s="228"/>
      <c r="N13" s="90"/>
      <c r="O13" s="91"/>
      <c r="Q13" s="88"/>
      <c r="R13" s="88"/>
      <c r="W13" s="88"/>
      <c r="X13" s="88"/>
      <c r="Y13" s="88"/>
    </row>
    <row r="14" spans="2:25" ht="12" customHeight="1" x14ac:dyDescent="0.3">
      <c r="B14" s="112"/>
      <c r="C14" s="137"/>
      <c r="D14" s="146" t="s">
        <v>601</v>
      </c>
      <c r="E14" s="88"/>
      <c r="F14" s="88"/>
      <c r="G14" s="88"/>
      <c r="H14" s="88"/>
      <c r="I14" s="88"/>
      <c r="K14" s="115"/>
      <c r="L14" s="88"/>
      <c r="M14" s="228"/>
      <c r="N14" s="88"/>
      <c r="O14" s="88"/>
      <c r="P14" s="88"/>
      <c r="Q14" s="88"/>
      <c r="R14" s="88"/>
      <c r="W14" s="88"/>
      <c r="X14" s="88"/>
      <c r="Y14" s="88"/>
    </row>
    <row r="15" spans="2:25" ht="12" customHeight="1" x14ac:dyDescent="0.3">
      <c r="B15" s="121"/>
      <c r="C15" s="139"/>
      <c r="D15" s="133" t="s">
        <v>480</v>
      </c>
      <c r="E15" s="139"/>
      <c r="F15" s="164" t="e">
        <f>IF(SUM(F16:F17)=0,'Uitk 2019 tm 2022'!#REF!,SUM(F16:F17))</f>
        <v>#REF!</v>
      </c>
      <c r="G15" s="164">
        <f>IF(SUM(G16:G17)=0,'Uitk 2019 tm 2022'!J21,SUM(G16:G17))</f>
        <v>128926289.40519714</v>
      </c>
      <c r="H15" s="164">
        <f>IF(SUM(H16:H17)=0,'Uitk 2019 tm 2022'!T21,SUM(H16:H17))</f>
        <v>133288913.00076714</v>
      </c>
      <c r="I15" s="164">
        <f>IF(SUM(I16:I17)=0,'Uitk 2019 tm 2022'!J83,SUM(I16:I17))</f>
        <v>135183342.6746521</v>
      </c>
      <c r="J15" s="164">
        <f>IF(SUM(J16:J17)=0,'Uitk 2019 tm 2022'!T83,SUM(J16:J17))</f>
        <v>138031877.89055386</v>
      </c>
      <c r="K15" s="116"/>
      <c r="L15" s="88"/>
      <c r="M15" s="228"/>
      <c r="N15" s="88"/>
      <c r="O15" s="88"/>
      <c r="P15" s="88"/>
      <c r="Q15" s="88"/>
      <c r="R15" s="88"/>
      <c r="W15" s="88"/>
      <c r="X15" s="88"/>
      <c r="Y15" s="88"/>
    </row>
    <row r="16" spans="2:25" ht="12" customHeight="1" x14ac:dyDescent="0.3">
      <c r="B16" s="121"/>
      <c r="C16" s="139"/>
      <c r="D16" s="155" t="s">
        <v>539</v>
      </c>
      <c r="E16" s="137"/>
      <c r="F16" s="227">
        <v>0</v>
      </c>
      <c r="G16" s="156">
        <f>IF('Uitk 2019 tm 2022'!H22=0,0,'Uitk 2019 tm 2022'!J22)</f>
        <v>0</v>
      </c>
      <c r="H16" s="156">
        <f>IF('Uitk 2019 tm 2022'!R22=0,0,'Uitk 2019 tm 2022'!T22)</f>
        <v>0</v>
      </c>
      <c r="I16" s="156">
        <f>IF('Uitk 2019 tm 2022'!H84=0,0,'Uitk 2019 tm 2022'!J84)</f>
        <v>0</v>
      </c>
      <c r="J16" s="156">
        <f>IF('Uitk 2019 tm 2022'!I84=0,0,'Uitk 2019 tm 2022'!T84)</f>
        <v>0</v>
      </c>
      <c r="K16" s="116"/>
      <c r="L16" s="88"/>
      <c r="M16" s="228"/>
      <c r="N16" s="88"/>
      <c r="O16" s="88"/>
      <c r="P16" s="88"/>
      <c r="Q16" s="88"/>
      <c r="R16" s="88"/>
      <c r="W16" s="88"/>
      <c r="X16" s="88"/>
      <c r="Y16" s="88"/>
    </row>
    <row r="17" spans="2:25" ht="12" customHeight="1" x14ac:dyDescent="0.3">
      <c r="B17" s="121"/>
      <c r="C17" s="139"/>
      <c r="D17" s="155" t="s">
        <v>469</v>
      </c>
      <c r="E17" s="137"/>
      <c r="F17" s="227">
        <v>0</v>
      </c>
      <c r="G17" s="156">
        <f>IF('Uitk 2019 tm 2022'!H23=0,0,'Uitk 2019 tm 2022'!J23)</f>
        <v>0</v>
      </c>
      <c r="H17" s="156">
        <f>IF('Uitk 2019 tm 2022'!R23=0,0,'Uitk 2019 tm 2022'!T23)</f>
        <v>0</v>
      </c>
      <c r="I17" s="156">
        <f>IF('Uitk 2019 tm 2022'!H85=0,0,'Uitk 2019 tm 2022'!J85)</f>
        <v>0</v>
      </c>
      <c r="J17" s="156">
        <f>IF('Uitk 2019 tm 2022'!I85=0,0,'Uitk 2019 tm 2022'!T85)</f>
        <v>0</v>
      </c>
      <c r="K17" s="116"/>
      <c r="L17" s="88"/>
      <c r="M17" s="228"/>
      <c r="N17" s="88"/>
      <c r="O17" s="88"/>
      <c r="P17" s="88"/>
      <c r="Q17" s="88"/>
      <c r="R17" s="88"/>
      <c r="W17" s="88"/>
      <c r="X17" s="88"/>
      <c r="Y17" s="88"/>
    </row>
    <row r="18" spans="2:25" ht="12" customHeight="1" x14ac:dyDescent="0.3">
      <c r="B18" s="121"/>
      <c r="C18" s="139"/>
      <c r="D18" s="155"/>
      <c r="E18" s="137"/>
      <c r="F18" s="88"/>
      <c r="G18" s="88"/>
      <c r="H18" s="88"/>
      <c r="I18" s="88"/>
      <c r="K18" s="116"/>
      <c r="L18" s="88"/>
      <c r="M18" s="228"/>
      <c r="N18" s="88"/>
      <c r="O18" s="88"/>
      <c r="P18" s="88"/>
      <c r="Q18" s="88"/>
      <c r="R18" s="88"/>
      <c r="W18" s="88"/>
      <c r="X18" s="88"/>
      <c r="Y18" s="88"/>
    </row>
    <row r="19" spans="2:25" ht="12" customHeight="1" x14ac:dyDescent="0.3">
      <c r="B19" s="121"/>
      <c r="C19" s="139"/>
      <c r="D19" s="133" t="s">
        <v>481</v>
      </c>
      <c r="E19" s="139"/>
      <c r="F19" s="164" t="e">
        <f>(F20+F21)</f>
        <v>#REF!</v>
      </c>
      <c r="G19" s="164">
        <f>(G20+G21)</f>
        <v>387370313.89128006</v>
      </c>
      <c r="H19" s="164">
        <f>(H20+H21)</f>
        <v>405137298.57234001</v>
      </c>
      <c r="I19" s="164">
        <f>(I20+I21)</f>
        <v>415688634.98646003</v>
      </c>
      <c r="J19" s="164">
        <f>(J20+J21)</f>
        <v>424447877.74656004</v>
      </c>
      <c r="K19" s="116"/>
      <c r="L19" s="88"/>
      <c r="M19" s="228"/>
      <c r="N19" s="88"/>
      <c r="O19" s="88"/>
      <c r="P19" s="88"/>
      <c r="Q19" s="88"/>
      <c r="R19" s="88"/>
      <c r="W19" s="88"/>
      <c r="X19" s="88"/>
      <c r="Y19" s="88"/>
    </row>
    <row r="20" spans="2:25" ht="12" customHeight="1" x14ac:dyDescent="0.3">
      <c r="B20" s="112"/>
      <c r="C20" s="137"/>
      <c r="D20" s="155" t="s">
        <v>436</v>
      </c>
      <c r="E20" s="137"/>
      <c r="F20" s="156" t="e">
        <f>+'Uitk 2019 tm 2022'!#REF!</f>
        <v>#REF!</v>
      </c>
      <c r="G20" s="156">
        <f>+'Uitk 2019 tm 2022'!J52</f>
        <v>377158577.33736002</v>
      </c>
      <c r="H20" s="156">
        <f>+'Uitk 2019 tm 2022'!T52</f>
        <v>394457194.25658</v>
      </c>
      <c r="I20" s="156">
        <f>+'Uitk 2019 tm 2022'!J114</f>
        <v>404730369.00054002</v>
      </c>
      <c r="J20" s="156">
        <f>+'Uitk 2019 tm 2022'!T114</f>
        <v>413258703.08544004</v>
      </c>
      <c r="K20" s="122"/>
      <c r="L20" s="88"/>
      <c r="M20" s="228"/>
      <c r="N20" s="88"/>
      <c r="O20" s="88"/>
      <c r="P20" s="88"/>
      <c r="Q20" s="88"/>
      <c r="R20" s="88"/>
      <c r="W20" s="88"/>
      <c r="X20" s="88"/>
      <c r="Y20" s="88"/>
    </row>
    <row r="21" spans="2:25" ht="12" customHeight="1" x14ac:dyDescent="0.3">
      <c r="B21" s="112"/>
      <c r="C21" s="137"/>
      <c r="D21" s="155" t="s">
        <v>470</v>
      </c>
      <c r="E21" s="137"/>
      <c r="F21" s="156" t="e">
        <f>+'Uitk 2019 tm 2022'!#REF!</f>
        <v>#REF!</v>
      </c>
      <c r="G21" s="156">
        <f>+'Uitk 2019 tm 2022'!J53</f>
        <v>10211736.553920001</v>
      </c>
      <c r="H21" s="156">
        <f>+'Uitk 2019 tm 2022'!T53</f>
        <v>10680104.31576</v>
      </c>
      <c r="I21" s="156">
        <f>+'Uitk 2019 tm 2022'!J115</f>
        <v>10958265.985919999</v>
      </c>
      <c r="J21" s="156">
        <f>+'Uitk 2019 tm 2022'!T115</f>
        <v>11189174.661119999</v>
      </c>
      <c r="K21" s="122"/>
      <c r="L21" s="88"/>
      <c r="M21" s="228"/>
      <c r="N21" s="88"/>
      <c r="O21" s="88"/>
      <c r="P21" s="88"/>
      <c r="Q21" s="88"/>
      <c r="R21" s="88"/>
      <c r="W21" s="88"/>
      <c r="X21" s="88"/>
      <c r="Y21" s="88"/>
    </row>
    <row r="22" spans="2:25" ht="12" customHeight="1" x14ac:dyDescent="0.3">
      <c r="B22" s="121"/>
      <c r="C22" s="139"/>
      <c r="D22" s="133"/>
      <c r="E22" s="139"/>
      <c r="F22" s="88"/>
      <c r="G22" s="88"/>
      <c r="H22" s="88"/>
      <c r="I22" s="88"/>
      <c r="K22" s="123"/>
      <c r="L22" s="88"/>
      <c r="M22" s="228"/>
      <c r="N22" s="88"/>
      <c r="O22" s="88"/>
      <c r="P22" s="88"/>
      <c r="Q22" s="88"/>
      <c r="R22" s="88"/>
      <c r="W22" s="88"/>
      <c r="X22" s="88"/>
      <c r="Y22" s="88"/>
    </row>
    <row r="23" spans="2:25" ht="12" customHeight="1" x14ac:dyDescent="0.3">
      <c r="B23" s="112"/>
      <c r="C23" s="137"/>
      <c r="D23" s="133" t="s">
        <v>482</v>
      </c>
      <c r="E23" s="137"/>
      <c r="F23" s="137"/>
      <c r="G23" s="137"/>
      <c r="H23" s="137"/>
      <c r="I23" s="137"/>
      <c r="J23" s="137"/>
      <c r="K23" s="115"/>
      <c r="L23" s="88"/>
      <c r="M23" s="228"/>
      <c r="N23" s="88"/>
      <c r="O23" s="88"/>
      <c r="P23" s="88"/>
      <c r="Q23" s="88"/>
      <c r="R23" s="88"/>
      <c r="W23" s="88"/>
      <c r="X23" s="88"/>
      <c r="Y23" s="88"/>
    </row>
    <row r="24" spans="2:25" ht="12" customHeight="1" x14ac:dyDescent="0.3">
      <c r="B24" s="112"/>
      <c r="C24" s="137"/>
      <c r="D24" s="138" t="s">
        <v>483</v>
      </c>
      <c r="E24" s="137"/>
      <c r="F24" s="156" t="e">
        <f>+'Uitk 2019 tm 2022'!#REF!</f>
        <v>#REF!</v>
      </c>
      <c r="G24" s="156">
        <f>+'Uitk 2019 tm 2022'!J32</f>
        <v>1306974453.4769669</v>
      </c>
      <c r="H24" s="156">
        <f>+'Uitk 2019 tm 2022'!T32</f>
        <v>1367187802.8340065</v>
      </c>
      <c r="I24" s="156">
        <f>+'Uitk 2019 tm 2022'!J94</f>
        <v>1402183781.2537766</v>
      </c>
      <c r="J24" s="156">
        <f>+'Uitk 2019 tm 2022'!T94</f>
        <v>1417183852.0073152</v>
      </c>
      <c r="K24" s="115"/>
      <c r="L24" s="88"/>
      <c r="M24" s="228"/>
      <c r="N24" s="88"/>
      <c r="O24" s="88"/>
      <c r="P24" s="88"/>
      <c r="Q24" s="88"/>
      <c r="R24" s="88"/>
      <c r="W24" s="88"/>
      <c r="X24" s="88"/>
      <c r="Y24" s="88"/>
    </row>
    <row r="25" spans="2:25" ht="12" customHeight="1" x14ac:dyDescent="0.3">
      <c r="B25" s="112"/>
      <c r="C25" s="137"/>
      <c r="D25" s="138" t="s">
        <v>484</v>
      </c>
      <c r="E25" s="137"/>
      <c r="F25" s="156" t="e">
        <f>F15+F19</f>
        <v>#REF!</v>
      </c>
      <c r="G25" s="156">
        <f>G15+G19</f>
        <v>516296603.2964772</v>
      </c>
      <c r="H25" s="156">
        <f>H15+H19</f>
        <v>538426211.57310712</v>
      </c>
      <c r="I25" s="156">
        <f>I15+I19</f>
        <v>550871977.66111207</v>
      </c>
      <c r="J25" s="156">
        <f>J15+J19</f>
        <v>562479755.63711393</v>
      </c>
      <c r="K25" s="115"/>
      <c r="L25" s="88"/>
      <c r="M25" s="228"/>
      <c r="N25" s="88"/>
      <c r="O25" s="88"/>
      <c r="P25" s="88"/>
      <c r="Q25" s="88"/>
      <c r="R25" s="88"/>
      <c r="W25" s="88"/>
      <c r="X25" s="88"/>
      <c r="Y25" s="88"/>
    </row>
    <row r="26" spans="2:25" ht="12" customHeight="1" x14ac:dyDescent="0.3">
      <c r="B26" s="121"/>
      <c r="C26" s="139"/>
      <c r="D26" s="133" t="s">
        <v>552</v>
      </c>
      <c r="E26" s="139"/>
      <c r="F26" s="164" t="e">
        <f>F24-F25</f>
        <v>#REF!</v>
      </c>
      <c r="G26" s="164">
        <f>G24-G25</f>
        <v>790677850.18048966</v>
      </c>
      <c r="H26" s="164">
        <f>H24-H25</f>
        <v>828761591.26089942</v>
      </c>
      <c r="I26" s="164">
        <f>I24-I25</f>
        <v>851311803.59266448</v>
      </c>
      <c r="J26" s="164">
        <f>J24-J25</f>
        <v>854704096.37020123</v>
      </c>
      <c r="K26" s="124"/>
      <c r="L26" s="88"/>
      <c r="M26" s="228"/>
      <c r="N26" s="88"/>
      <c r="O26" s="88"/>
      <c r="P26" s="88"/>
      <c r="Q26" s="88"/>
      <c r="R26" s="88"/>
      <c r="W26" s="88"/>
      <c r="X26" s="88"/>
      <c r="Y26" s="88"/>
    </row>
    <row r="27" spans="2:25" ht="12" customHeight="1" x14ac:dyDescent="0.3">
      <c r="B27" s="121"/>
      <c r="C27" s="139"/>
      <c r="D27" s="133"/>
      <c r="E27" s="139"/>
      <c r="F27" s="140"/>
      <c r="G27" s="140"/>
      <c r="H27" s="140"/>
      <c r="I27" s="140"/>
      <c r="J27" s="140"/>
      <c r="K27" s="124"/>
      <c r="L27" s="88"/>
      <c r="M27" s="228"/>
      <c r="N27" s="88"/>
      <c r="O27" s="88"/>
      <c r="P27" s="88"/>
      <c r="Q27" s="88"/>
      <c r="R27" s="88"/>
      <c r="W27" s="88"/>
      <c r="X27" s="88"/>
      <c r="Y27" s="88"/>
    </row>
    <row r="28" spans="2:25" ht="12" customHeight="1" x14ac:dyDescent="0.3">
      <c r="B28" s="121"/>
      <c r="C28" s="139"/>
      <c r="D28" s="133" t="s">
        <v>550</v>
      </c>
      <c r="E28" s="139"/>
      <c r="F28" s="165" t="e">
        <f>+F15+F19+F26</f>
        <v>#REF!</v>
      </c>
      <c r="G28" s="165">
        <f>+G15+G19+G26</f>
        <v>1306974453.4769669</v>
      </c>
      <c r="H28" s="165">
        <f>+H15+H19+H26</f>
        <v>1367187802.8340065</v>
      </c>
      <c r="I28" s="165">
        <f>+I15+I19+I26</f>
        <v>1402183781.2537766</v>
      </c>
      <c r="J28" s="165">
        <f>+J15+J19+J26</f>
        <v>1417183852.0073152</v>
      </c>
      <c r="K28" s="124"/>
      <c r="L28" s="88"/>
      <c r="M28" s="228"/>
      <c r="N28" s="88"/>
      <c r="O28" s="88"/>
      <c r="P28" s="88"/>
      <c r="Q28" s="88"/>
      <c r="R28" s="88"/>
      <c r="W28" s="88"/>
      <c r="X28" s="88"/>
      <c r="Y28" s="88"/>
    </row>
    <row r="29" spans="2:25" ht="12" customHeight="1" x14ac:dyDescent="0.3">
      <c r="B29" s="112"/>
      <c r="C29" s="148"/>
      <c r="D29" s="158"/>
      <c r="E29" s="159"/>
      <c r="F29" s="159"/>
      <c r="G29" s="159"/>
      <c r="H29" s="160"/>
      <c r="I29" s="160"/>
      <c r="J29" s="160"/>
      <c r="K29" s="115"/>
      <c r="L29" s="88"/>
      <c r="M29" s="228"/>
      <c r="N29" s="88"/>
      <c r="O29" s="88"/>
      <c r="P29" s="88"/>
      <c r="Q29" s="88"/>
      <c r="R29" s="88"/>
      <c r="W29" s="88"/>
      <c r="X29" s="88"/>
      <c r="Y29" s="88"/>
    </row>
    <row r="30" spans="2:25" ht="12" customHeight="1" x14ac:dyDescent="0.3">
      <c r="B30" s="112"/>
      <c r="C30" s="113"/>
      <c r="D30" s="114"/>
      <c r="E30" s="113"/>
      <c r="F30" s="113"/>
      <c r="G30" s="113"/>
      <c r="H30" s="126"/>
      <c r="I30" s="126"/>
      <c r="J30" s="126"/>
      <c r="K30" s="115"/>
      <c r="L30" s="88"/>
      <c r="M30" s="228"/>
      <c r="N30" s="88"/>
      <c r="O30" s="88"/>
      <c r="P30" s="88"/>
      <c r="Q30" s="88"/>
      <c r="R30" s="88"/>
      <c r="W30" s="88"/>
      <c r="X30" s="88"/>
      <c r="Y30" s="88"/>
    </row>
    <row r="31" spans="2:25" ht="12" hidden="1" customHeight="1" x14ac:dyDescent="0.3">
      <c r="B31" s="112"/>
      <c r="C31" s="151"/>
      <c r="D31" s="152"/>
      <c r="E31" s="151"/>
      <c r="F31" s="151"/>
      <c r="G31" s="228"/>
      <c r="H31" s="229"/>
      <c r="I31" s="229"/>
      <c r="J31" s="229"/>
      <c r="K31" s="230"/>
      <c r="L31" s="228"/>
      <c r="M31" s="228"/>
      <c r="N31" s="88"/>
      <c r="O31" s="88"/>
      <c r="P31" s="88"/>
      <c r="Q31" s="88"/>
      <c r="R31" s="88"/>
      <c r="W31" s="88"/>
      <c r="X31" s="88"/>
      <c r="Y31" s="88"/>
    </row>
    <row r="32" spans="2:25" ht="12" hidden="1" customHeight="1" x14ac:dyDescent="0.3">
      <c r="B32" s="112"/>
      <c r="C32" s="137"/>
      <c r="D32" s="146" t="s">
        <v>607</v>
      </c>
      <c r="E32" s="137"/>
      <c r="F32" s="147"/>
      <c r="G32" s="228"/>
      <c r="H32" s="228"/>
      <c r="I32" s="228"/>
      <c r="J32" s="228"/>
      <c r="K32" s="230"/>
      <c r="L32" s="228"/>
      <c r="M32" s="228"/>
      <c r="N32" s="88"/>
      <c r="O32" s="88"/>
      <c r="P32" s="88"/>
      <c r="Q32" s="88"/>
      <c r="R32" s="88"/>
      <c r="W32" s="88"/>
      <c r="X32" s="88"/>
      <c r="Y32" s="88"/>
    </row>
    <row r="33" spans="2:25" ht="12" hidden="1" customHeight="1" x14ac:dyDescent="0.3">
      <c r="B33" s="112"/>
      <c r="C33" s="137"/>
      <c r="D33" s="138" t="s">
        <v>541</v>
      </c>
      <c r="E33" s="137"/>
      <c r="F33" s="157" t="e">
        <f>+begr2014!#REF!*1000</f>
        <v>#REF!</v>
      </c>
      <c r="G33" s="157" t="s">
        <v>671</v>
      </c>
      <c r="H33" s="157" t="s">
        <v>671</v>
      </c>
      <c r="I33" s="157" t="s">
        <v>671</v>
      </c>
      <c r="J33" s="157" t="s">
        <v>671</v>
      </c>
      <c r="K33" s="115"/>
      <c r="L33" s="88"/>
      <c r="M33" s="228"/>
      <c r="N33" s="88"/>
      <c r="O33" s="196"/>
      <c r="P33" s="88"/>
      <c r="Q33" s="88"/>
      <c r="R33" s="88"/>
      <c r="W33" s="88"/>
      <c r="X33" s="88"/>
      <c r="Y33" s="88"/>
    </row>
    <row r="34" spans="2:25" ht="12" hidden="1" customHeight="1" x14ac:dyDescent="0.3">
      <c r="B34" s="112"/>
      <c r="C34" s="139"/>
      <c r="D34" s="138" t="s">
        <v>603</v>
      </c>
      <c r="E34" s="139"/>
      <c r="F34" s="157" t="e">
        <f>+begr2014!#REF!*1000</f>
        <v>#REF!</v>
      </c>
      <c r="G34" s="157" t="s">
        <v>671</v>
      </c>
      <c r="H34" s="157" t="s">
        <v>671</v>
      </c>
      <c r="I34" s="157" t="s">
        <v>671</v>
      </c>
      <c r="J34" s="157" t="s">
        <v>671</v>
      </c>
      <c r="K34" s="115"/>
      <c r="L34" s="88"/>
      <c r="M34" s="228"/>
      <c r="N34" s="88"/>
      <c r="O34" s="196"/>
      <c r="P34" s="88"/>
      <c r="Q34" s="88"/>
      <c r="R34" s="88"/>
      <c r="W34" s="88"/>
      <c r="X34" s="88"/>
      <c r="Y34" s="88"/>
    </row>
    <row r="35" spans="2:25" ht="12" hidden="1" customHeight="1" x14ac:dyDescent="0.3">
      <c r="B35" s="112"/>
      <c r="C35" s="137"/>
      <c r="D35" s="138" t="s">
        <v>540</v>
      </c>
      <c r="E35" s="137"/>
      <c r="F35" s="157" t="e">
        <f>+begr2014!#REF!*1000</f>
        <v>#REF!</v>
      </c>
      <c r="G35" s="157" t="s">
        <v>671</v>
      </c>
      <c r="H35" s="157" t="s">
        <v>671</v>
      </c>
      <c r="I35" s="157" t="s">
        <v>671</v>
      </c>
      <c r="J35" s="157" t="s">
        <v>671</v>
      </c>
      <c r="K35" s="115"/>
      <c r="L35" s="88"/>
      <c r="M35" s="228"/>
      <c r="N35" s="88"/>
      <c r="O35" s="196"/>
      <c r="P35" s="88"/>
      <c r="Q35" s="88"/>
      <c r="R35" s="88"/>
      <c r="W35" s="88"/>
      <c r="X35" s="88"/>
      <c r="Y35" s="88"/>
    </row>
    <row r="36" spans="2:25" ht="12" hidden="1" customHeight="1" x14ac:dyDescent="0.3">
      <c r="B36" s="112"/>
      <c r="C36" s="139"/>
      <c r="D36" s="133" t="s">
        <v>604</v>
      </c>
      <c r="E36" s="139"/>
      <c r="F36" s="166" t="e">
        <f>SUM(F33:F35)</f>
        <v>#REF!</v>
      </c>
      <c r="G36" s="157" t="s">
        <v>671</v>
      </c>
      <c r="H36" s="157" t="s">
        <v>671</v>
      </c>
      <c r="I36" s="157" t="s">
        <v>671</v>
      </c>
      <c r="J36" s="157" t="s">
        <v>671</v>
      </c>
      <c r="K36" s="115"/>
      <c r="L36" s="88"/>
      <c r="M36" s="228"/>
      <c r="N36" s="88"/>
      <c r="O36" s="88"/>
      <c r="P36" s="88"/>
      <c r="Q36" s="88"/>
      <c r="R36" s="88"/>
      <c r="W36" s="88"/>
      <c r="X36" s="88"/>
      <c r="Y36" s="88"/>
    </row>
    <row r="37" spans="2:25" ht="12" hidden="1" customHeight="1" thickBot="1" x14ac:dyDescent="0.35">
      <c r="B37" s="112"/>
      <c r="C37" s="148"/>
      <c r="D37" s="161"/>
      <c r="E37" s="162"/>
      <c r="F37" s="162"/>
      <c r="G37" s="162"/>
      <c r="H37" s="163"/>
      <c r="I37" s="163"/>
      <c r="J37" s="163"/>
      <c r="K37" s="115"/>
      <c r="L37" s="88"/>
      <c r="M37" s="228"/>
      <c r="N37" s="88"/>
      <c r="O37" s="88"/>
      <c r="P37" s="88"/>
      <c r="Q37" s="88"/>
      <c r="R37" s="88"/>
      <c r="W37" s="88"/>
      <c r="X37" s="88"/>
      <c r="Y37" s="88"/>
    </row>
    <row r="38" spans="2:25" ht="12" hidden="1" customHeight="1" thickTop="1" x14ac:dyDescent="0.3">
      <c r="B38" s="112"/>
      <c r="C38" s="151"/>
      <c r="D38" s="152"/>
      <c r="E38" s="151"/>
      <c r="F38" s="151"/>
      <c r="G38" s="151"/>
      <c r="H38" s="154"/>
      <c r="I38" s="154"/>
      <c r="J38" s="154"/>
      <c r="K38" s="115"/>
      <c r="L38" s="88"/>
      <c r="M38" s="228"/>
      <c r="N38" s="88"/>
      <c r="O38" s="88"/>
      <c r="P38" s="88"/>
      <c r="Q38" s="88"/>
      <c r="R38" s="88"/>
      <c r="W38" s="88"/>
      <c r="X38" s="88"/>
      <c r="Y38" s="88"/>
    </row>
    <row r="39" spans="2:25" ht="12" hidden="1" customHeight="1" x14ac:dyDescent="0.3">
      <c r="B39" s="112"/>
      <c r="C39" s="137"/>
      <c r="D39" s="146" t="s">
        <v>606</v>
      </c>
      <c r="E39" s="137"/>
      <c r="F39" s="147"/>
      <c r="G39" s="147"/>
      <c r="H39" s="147"/>
      <c r="I39" s="147"/>
      <c r="J39" s="147"/>
      <c r="K39" s="115"/>
      <c r="L39" s="88"/>
      <c r="M39" s="228"/>
      <c r="N39" s="88"/>
      <c r="O39" s="88"/>
      <c r="P39" s="88"/>
      <c r="Q39" s="88"/>
      <c r="R39" s="88"/>
      <c r="W39" s="88"/>
      <c r="X39" s="88"/>
      <c r="Y39" s="88"/>
    </row>
    <row r="40" spans="2:25" ht="12" hidden="1" customHeight="1" x14ac:dyDescent="0.3">
      <c r="B40" s="112"/>
      <c r="C40" s="137"/>
      <c r="D40" s="138" t="s">
        <v>541</v>
      </c>
      <c r="E40" s="137"/>
      <c r="F40" s="157" t="e">
        <f>+F15-F33</f>
        <v>#REF!</v>
      </c>
      <c r="G40" s="157" t="s">
        <v>671</v>
      </c>
      <c r="H40" s="157" t="s">
        <v>671</v>
      </c>
      <c r="I40" s="157" t="s">
        <v>671</v>
      </c>
      <c r="J40" s="157" t="s">
        <v>671</v>
      </c>
      <c r="K40" s="115"/>
      <c r="L40" s="88"/>
      <c r="M40" s="228"/>
      <c r="N40" s="88"/>
      <c r="O40" s="88"/>
      <c r="P40" s="88"/>
      <c r="Q40" s="88"/>
      <c r="R40" s="88"/>
      <c r="W40" s="88"/>
      <c r="X40" s="88"/>
      <c r="Y40" s="88"/>
    </row>
    <row r="41" spans="2:25" ht="12" hidden="1" customHeight="1" x14ac:dyDescent="0.3">
      <c r="B41" s="112"/>
      <c r="C41" s="139"/>
      <c r="D41" s="138" t="s">
        <v>669</v>
      </c>
      <c r="E41" s="139"/>
      <c r="F41" s="157" t="e">
        <f>+F19-F34</f>
        <v>#REF!</v>
      </c>
      <c r="G41" s="157" t="s">
        <v>671</v>
      </c>
      <c r="H41" s="157" t="s">
        <v>671</v>
      </c>
      <c r="I41" s="157" t="s">
        <v>671</v>
      </c>
      <c r="J41" s="157" t="s">
        <v>671</v>
      </c>
      <c r="K41" s="115"/>
      <c r="L41" s="88"/>
      <c r="M41" s="228"/>
      <c r="N41" s="88"/>
      <c r="O41" s="88"/>
      <c r="P41" s="88"/>
      <c r="Q41" s="88"/>
      <c r="R41" s="88"/>
      <c r="W41" s="88"/>
      <c r="X41" s="88"/>
      <c r="Y41" s="88"/>
    </row>
    <row r="42" spans="2:25" ht="12" hidden="1" customHeight="1" x14ac:dyDescent="0.3">
      <c r="B42" s="112"/>
      <c r="C42" s="137"/>
      <c r="D42" s="138" t="s">
        <v>670</v>
      </c>
      <c r="E42" s="137"/>
      <c r="F42" s="157" t="e">
        <f>+F26-F35</f>
        <v>#REF!</v>
      </c>
      <c r="G42" s="157" t="s">
        <v>671</v>
      </c>
      <c r="H42" s="157" t="s">
        <v>671</v>
      </c>
      <c r="I42" s="157" t="s">
        <v>671</v>
      </c>
      <c r="J42" s="157" t="s">
        <v>671</v>
      </c>
      <c r="K42" s="115"/>
      <c r="L42" s="88"/>
      <c r="M42" s="228"/>
      <c r="N42" s="88"/>
      <c r="O42" s="88"/>
      <c r="P42" s="88"/>
      <c r="Q42" s="88"/>
      <c r="R42" s="88"/>
      <c r="W42" s="88"/>
      <c r="X42" s="88"/>
      <c r="Y42" s="88"/>
    </row>
    <row r="43" spans="2:25" ht="12" hidden="1" customHeight="1" x14ac:dyDescent="0.3">
      <c r="B43" s="112"/>
      <c r="C43" s="139"/>
      <c r="D43" s="133" t="s">
        <v>605</v>
      </c>
      <c r="E43" s="139"/>
      <c r="F43" s="166" t="e">
        <f>SUM(F40:F42)</f>
        <v>#REF!</v>
      </c>
      <c r="G43" s="157" t="s">
        <v>671</v>
      </c>
      <c r="H43" s="157" t="s">
        <v>671</v>
      </c>
      <c r="I43" s="157" t="s">
        <v>671</v>
      </c>
      <c r="J43" s="157" t="s">
        <v>671</v>
      </c>
      <c r="K43" s="115"/>
      <c r="L43" s="88"/>
      <c r="M43" s="228"/>
      <c r="N43" s="88"/>
      <c r="O43" s="88"/>
      <c r="P43" s="88"/>
      <c r="Q43" s="88"/>
      <c r="R43" s="88"/>
      <c r="W43" s="88"/>
      <c r="X43" s="88"/>
      <c r="Y43" s="88"/>
    </row>
    <row r="44" spans="2:25" ht="12" hidden="1" customHeight="1" x14ac:dyDescent="0.3">
      <c r="B44" s="112"/>
      <c r="C44" s="148"/>
      <c r="D44" s="149"/>
      <c r="E44" s="148"/>
      <c r="F44" s="148"/>
      <c r="G44" s="148"/>
      <c r="H44" s="150"/>
      <c r="I44" s="150"/>
      <c r="J44" s="150"/>
      <c r="K44" s="115"/>
      <c r="L44" s="88"/>
      <c r="M44" s="228"/>
      <c r="N44" s="88"/>
      <c r="O44" s="88"/>
      <c r="P44" s="88"/>
      <c r="Q44" s="88"/>
      <c r="R44" s="88"/>
      <c r="W44" s="88"/>
      <c r="X44" s="88"/>
      <c r="Y44" s="88"/>
    </row>
    <row r="45" spans="2:25" ht="12" hidden="1" customHeight="1" x14ac:dyDescent="0.3">
      <c r="B45" s="236"/>
      <c r="C45" s="237"/>
      <c r="D45" s="238"/>
      <c r="E45" s="237"/>
      <c r="F45" s="237"/>
      <c r="G45" s="237"/>
      <c r="H45" s="239"/>
      <c r="I45" s="239"/>
      <c r="J45" s="239"/>
      <c r="K45" s="240"/>
      <c r="L45" s="88"/>
      <c r="M45" s="228"/>
      <c r="N45" s="88"/>
      <c r="O45" s="88"/>
      <c r="P45" s="88"/>
      <c r="Q45" s="88"/>
      <c r="R45" s="88"/>
      <c r="W45" s="88"/>
      <c r="X45" s="88"/>
      <c r="Y45" s="88"/>
    </row>
    <row r="46" spans="2:25" ht="12" hidden="1" customHeight="1" x14ac:dyDescent="0.3">
      <c r="B46" s="108"/>
      <c r="C46" s="109"/>
      <c r="D46" s="110"/>
      <c r="E46" s="109"/>
      <c r="F46" s="109"/>
      <c r="G46" s="109"/>
      <c r="H46" s="241"/>
      <c r="I46" s="241"/>
      <c r="J46" s="241"/>
      <c r="K46" s="111"/>
      <c r="L46" s="88"/>
      <c r="M46" s="228"/>
      <c r="N46" s="88"/>
      <c r="O46" s="88"/>
      <c r="P46" s="88"/>
      <c r="Q46" s="88"/>
      <c r="R46" s="88"/>
      <c r="W46" s="88"/>
      <c r="X46" s="88"/>
      <c r="Y46" s="88"/>
    </row>
    <row r="47" spans="2:25" ht="12" customHeight="1" x14ac:dyDescent="0.3">
      <c r="B47" s="112"/>
      <c r="C47" s="151"/>
      <c r="D47" s="152"/>
      <c r="E47" s="151"/>
      <c r="F47" s="151"/>
      <c r="G47" s="151"/>
      <c r="H47" s="154"/>
      <c r="I47" s="154"/>
      <c r="J47" s="154"/>
      <c r="K47" s="115"/>
      <c r="L47" s="88"/>
      <c r="M47" s="228"/>
      <c r="N47" s="88"/>
      <c r="O47" s="88"/>
      <c r="P47" s="88"/>
      <c r="Q47" s="88"/>
      <c r="R47" s="88"/>
      <c r="W47" s="88"/>
      <c r="X47" s="88"/>
      <c r="Y47" s="88"/>
    </row>
    <row r="48" spans="2:25" ht="12" customHeight="1" x14ac:dyDescent="0.3">
      <c r="B48" s="112"/>
      <c r="C48" s="137"/>
      <c r="D48" s="146" t="s">
        <v>608</v>
      </c>
      <c r="E48" s="137"/>
      <c r="F48" s="147"/>
      <c r="G48" s="147"/>
      <c r="H48" s="147"/>
      <c r="I48" s="147"/>
      <c r="J48" s="147"/>
      <c r="K48" s="115"/>
      <c r="L48" s="88"/>
      <c r="M48" s="228"/>
      <c r="N48" s="88"/>
      <c r="O48" s="88"/>
      <c r="P48" s="88"/>
      <c r="Q48" s="88"/>
      <c r="R48" s="88"/>
      <c r="W48" s="88"/>
      <c r="X48" s="88"/>
      <c r="Y48" s="88"/>
    </row>
    <row r="49" spans="2:39" ht="12" customHeight="1" x14ac:dyDescent="0.3">
      <c r="B49" s="112"/>
      <c r="C49" s="137"/>
      <c r="D49" s="138" t="s">
        <v>541</v>
      </c>
      <c r="E49" s="137"/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15"/>
      <c r="L49" s="88"/>
      <c r="M49" s="228"/>
      <c r="N49" s="88"/>
      <c r="O49" s="88"/>
      <c r="P49" s="88"/>
      <c r="Q49" s="88"/>
      <c r="R49" s="88"/>
      <c r="W49" s="88"/>
      <c r="X49" s="88"/>
      <c r="Y49" s="88"/>
    </row>
    <row r="50" spans="2:39" ht="12" customHeight="1" x14ac:dyDescent="0.3">
      <c r="B50" s="112"/>
      <c r="C50" s="139"/>
      <c r="D50" s="138" t="s">
        <v>603</v>
      </c>
      <c r="E50" s="139"/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15"/>
      <c r="L50" s="88"/>
      <c r="M50" s="228"/>
      <c r="N50" s="88"/>
      <c r="O50" s="88"/>
      <c r="P50" s="88"/>
      <c r="Q50" s="88"/>
      <c r="R50" s="88"/>
      <c r="W50" s="88"/>
      <c r="X50" s="88"/>
      <c r="Y50" s="88"/>
    </row>
    <row r="51" spans="2:39" ht="12" customHeight="1" x14ac:dyDescent="0.3">
      <c r="B51" s="112"/>
      <c r="C51" s="137"/>
      <c r="D51" s="138" t="s">
        <v>540</v>
      </c>
      <c r="E51" s="137"/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15"/>
      <c r="L51" s="88"/>
      <c r="M51" s="228"/>
      <c r="N51" s="88"/>
      <c r="O51" s="88"/>
      <c r="P51" s="88"/>
      <c r="Q51" s="88"/>
      <c r="R51" s="88"/>
      <c r="W51" s="88"/>
      <c r="X51" s="88"/>
      <c r="Y51" s="88"/>
    </row>
    <row r="52" spans="2:39" ht="12" customHeight="1" x14ac:dyDescent="0.3">
      <c r="B52" s="112"/>
      <c r="C52" s="139"/>
      <c r="D52" s="133" t="s">
        <v>551</v>
      </c>
      <c r="E52" s="139"/>
      <c r="F52" s="166">
        <f>SUM(F49:F51)</f>
        <v>0</v>
      </c>
      <c r="G52" s="166">
        <f>SUM(G49:G51)</f>
        <v>0</v>
      </c>
      <c r="H52" s="166">
        <f>SUM(H49:H51)</f>
        <v>0</v>
      </c>
      <c r="I52" s="166">
        <f>SUM(I49:I51)</f>
        <v>0</v>
      </c>
      <c r="J52" s="166">
        <f>SUM(J49:J51)</f>
        <v>0</v>
      </c>
      <c r="K52" s="115"/>
      <c r="L52" s="88"/>
      <c r="M52" s="228"/>
      <c r="N52" s="88"/>
      <c r="O52" s="88"/>
      <c r="P52" s="88"/>
      <c r="Q52" s="88"/>
      <c r="R52" s="88"/>
      <c r="W52" s="88"/>
      <c r="X52" s="88"/>
      <c r="Y52" s="88"/>
    </row>
    <row r="53" spans="2:39" ht="12" customHeight="1" thickBot="1" x14ac:dyDescent="0.35">
      <c r="B53" s="112"/>
      <c r="C53" s="137"/>
      <c r="D53" s="161"/>
      <c r="E53" s="162"/>
      <c r="F53" s="162"/>
      <c r="G53" s="162"/>
      <c r="H53" s="163"/>
      <c r="I53" s="163"/>
      <c r="J53" s="163"/>
      <c r="K53" s="115"/>
      <c r="L53" s="88"/>
      <c r="M53" s="228"/>
      <c r="N53" s="88"/>
      <c r="O53" s="88"/>
      <c r="P53" s="88"/>
      <c r="Q53" s="88"/>
      <c r="R53" s="88"/>
      <c r="W53" s="88"/>
      <c r="X53" s="88"/>
      <c r="Y53" s="88"/>
    </row>
    <row r="54" spans="2:39" ht="12" customHeight="1" thickTop="1" x14ac:dyDescent="0.3">
      <c r="B54" s="112"/>
      <c r="C54" s="137"/>
      <c r="D54" s="152"/>
      <c r="E54" s="151"/>
      <c r="F54" s="151"/>
      <c r="G54" s="151"/>
      <c r="H54" s="154"/>
      <c r="I54" s="154"/>
      <c r="J54" s="154"/>
      <c r="K54" s="115"/>
      <c r="L54" s="88"/>
      <c r="M54" s="228"/>
      <c r="N54" s="88"/>
      <c r="O54" s="88"/>
      <c r="P54" s="88"/>
      <c r="Q54" s="88"/>
      <c r="R54" s="88"/>
      <c r="W54" s="88"/>
      <c r="X54" s="88"/>
      <c r="Y54" s="88"/>
    </row>
    <row r="55" spans="2:39" ht="12" customHeight="1" x14ac:dyDescent="0.3">
      <c r="B55" s="112"/>
      <c r="C55" s="137"/>
      <c r="D55" s="146" t="s">
        <v>609</v>
      </c>
      <c r="E55" s="137"/>
      <c r="F55" s="147"/>
      <c r="G55" s="147"/>
      <c r="H55" s="147"/>
      <c r="I55" s="147"/>
      <c r="J55" s="147"/>
      <c r="K55" s="115"/>
      <c r="L55" s="88"/>
      <c r="M55" s="228"/>
      <c r="N55" s="88"/>
      <c r="O55" s="88"/>
      <c r="P55" s="88"/>
      <c r="Q55" s="88"/>
      <c r="R55" s="88"/>
      <c r="W55" s="88"/>
      <c r="X55" s="88"/>
      <c r="Y55" s="88"/>
    </row>
    <row r="56" spans="2:39" ht="12" customHeight="1" x14ac:dyDescent="0.3">
      <c r="B56" s="112"/>
      <c r="C56" s="137"/>
      <c r="D56" s="138" t="s">
        <v>541</v>
      </c>
      <c r="E56" s="137"/>
      <c r="F56" s="157" t="e">
        <f>+F15-F49</f>
        <v>#REF!</v>
      </c>
      <c r="G56" s="157">
        <f>+G15-G49</f>
        <v>128926289.40519714</v>
      </c>
      <c r="H56" s="157">
        <f>+H15-H49</f>
        <v>133288913.00076714</v>
      </c>
      <c r="I56" s="157">
        <f>+I15-I49</f>
        <v>135183342.6746521</v>
      </c>
      <c r="J56" s="157">
        <f>+J15-J49</f>
        <v>138031877.89055386</v>
      </c>
      <c r="K56" s="115"/>
      <c r="L56" s="88"/>
      <c r="M56" s="228"/>
      <c r="N56" s="88"/>
      <c r="O56" s="88"/>
      <c r="P56" s="88"/>
      <c r="Q56" s="88"/>
      <c r="R56" s="88"/>
      <c r="W56" s="88"/>
      <c r="X56" s="88"/>
      <c r="Y56" s="88"/>
    </row>
    <row r="57" spans="2:39" ht="12" customHeight="1" x14ac:dyDescent="0.3">
      <c r="B57" s="112"/>
      <c r="C57" s="139"/>
      <c r="D57" s="138" t="s">
        <v>603</v>
      </c>
      <c r="E57" s="139"/>
      <c r="F57" s="157" t="e">
        <f>+F19-F50</f>
        <v>#REF!</v>
      </c>
      <c r="G57" s="157">
        <f>+G19-G50</f>
        <v>387370313.89128006</v>
      </c>
      <c r="H57" s="157">
        <f>+H19-H50</f>
        <v>405137298.57234001</v>
      </c>
      <c r="I57" s="157">
        <f>+I19-I50</f>
        <v>415688634.98646003</v>
      </c>
      <c r="J57" s="157">
        <f>+J19-J50</f>
        <v>424447877.74656004</v>
      </c>
      <c r="K57" s="115"/>
      <c r="L57" s="88"/>
      <c r="M57" s="228"/>
      <c r="N57" s="88"/>
      <c r="O57" s="88"/>
      <c r="P57" s="88"/>
      <c r="Q57" s="88"/>
      <c r="R57" s="88"/>
      <c r="W57" s="88"/>
      <c r="X57" s="88"/>
      <c r="Y57" s="88"/>
    </row>
    <row r="58" spans="2:39" ht="12" customHeight="1" x14ac:dyDescent="0.3">
      <c r="B58" s="112"/>
      <c r="C58" s="137"/>
      <c r="D58" s="138" t="s">
        <v>540</v>
      </c>
      <c r="E58" s="137"/>
      <c r="F58" s="157" t="e">
        <f>+F26-F51</f>
        <v>#REF!</v>
      </c>
      <c r="G58" s="157">
        <f>+G26-G51</f>
        <v>790677850.18048966</v>
      </c>
      <c r="H58" s="157">
        <f>+H26-H51</f>
        <v>828761591.26089942</v>
      </c>
      <c r="I58" s="157">
        <f>+I26-I51</f>
        <v>851311803.59266448</v>
      </c>
      <c r="J58" s="157">
        <f>+J26-J51</f>
        <v>854704096.37020123</v>
      </c>
      <c r="K58" s="115"/>
      <c r="L58" s="88"/>
      <c r="M58" s="228"/>
      <c r="N58" s="88"/>
      <c r="O58" s="88"/>
      <c r="P58" s="88"/>
      <c r="Q58" s="88"/>
      <c r="R58" s="88"/>
      <c r="W58" s="88"/>
      <c r="X58" s="88"/>
      <c r="Y58" s="88"/>
    </row>
    <row r="59" spans="2:39" ht="12" customHeight="1" x14ac:dyDescent="0.3">
      <c r="B59" s="112"/>
      <c r="C59" s="137"/>
      <c r="D59" s="138"/>
      <c r="E59" s="137"/>
      <c r="F59" s="143"/>
      <c r="G59" s="143"/>
      <c r="H59" s="143"/>
      <c r="I59" s="143"/>
      <c r="J59" s="143"/>
      <c r="K59" s="115"/>
      <c r="L59" s="88"/>
      <c r="M59" s="228"/>
      <c r="N59" s="88"/>
      <c r="O59" s="88"/>
      <c r="P59" s="88"/>
      <c r="Q59" s="88"/>
      <c r="R59" s="88"/>
      <c r="W59" s="88"/>
      <c r="X59" s="88"/>
      <c r="Y59" s="88"/>
    </row>
    <row r="60" spans="2:39" ht="12" customHeight="1" x14ac:dyDescent="0.3">
      <c r="B60" s="112"/>
      <c r="C60" s="139"/>
      <c r="D60" s="133" t="s">
        <v>605</v>
      </c>
      <c r="E60" s="139"/>
      <c r="F60" s="166" t="e">
        <f>SUM(F56:F58)</f>
        <v>#REF!</v>
      </c>
      <c r="G60" s="166">
        <f>SUM(G56:G58)</f>
        <v>1306974453.4769669</v>
      </c>
      <c r="H60" s="166">
        <f>SUM(H56:H58)</f>
        <v>1367187802.8340065</v>
      </c>
      <c r="I60" s="166">
        <f>SUM(I56:I58)</f>
        <v>1402183781.2537766</v>
      </c>
      <c r="J60" s="166">
        <f>SUM(J56:J58)</f>
        <v>1417183852.0073152</v>
      </c>
      <c r="K60" s="115"/>
      <c r="L60" s="88"/>
      <c r="M60" s="228"/>
      <c r="N60" s="88"/>
      <c r="O60" s="88"/>
      <c r="P60" s="88"/>
      <c r="Q60" s="88"/>
      <c r="R60" s="88"/>
      <c r="W60" s="88"/>
      <c r="X60" s="88"/>
      <c r="Y60" s="88"/>
    </row>
    <row r="61" spans="2:39" ht="12" customHeight="1" x14ac:dyDescent="0.3">
      <c r="B61" s="112"/>
      <c r="C61" s="137"/>
      <c r="D61" s="138"/>
      <c r="E61" s="137"/>
      <c r="F61" s="137"/>
      <c r="G61" s="137"/>
      <c r="H61" s="141"/>
      <c r="I61" s="141"/>
      <c r="J61" s="138"/>
      <c r="K61" s="115"/>
      <c r="L61" s="88"/>
      <c r="M61" s="228"/>
      <c r="N61" s="88"/>
      <c r="O61" s="88"/>
      <c r="P61" s="88"/>
      <c r="Q61" s="88"/>
      <c r="R61" s="88"/>
      <c r="W61" s="88"/>
      <c r="X61" s="88"/>
      <c r="Y61" s="88"/>
    </row>
    <row r="62" spans="2:39" ht="12" customHeight="1" x14ac:dyDescent="0.3">
      <c r="B62" s="112"/>
      <c r="C62" s="113"/>
      <c r="D62" s="114"/>
      <c r="E62" s="113"/>
      <c r="F62" s="113"/>
      <c r="G62" s="113"/>
      <c r="H62" s="126"/>
      <c r="I62" s="126"/>
      <c r="J62" s="113"/>
      <c r="K62" s="115"/>
      <c r="L62" s="88"/>
      <c r="M62" s="228"/>
      <c r="N62" s="88"/>
      <c r="O62" s="88"/>
      <c r="P62" s="88"/>
      <c r="Q62" s="88"/>
      <c r="R62" s="88"/>
      <c r="W62" s="88"/>
      <c r="X62" s="88"/>
      <c r="Y62" s="88"/>
    </row>
    <row r="63" spans="2:39" ht="12" customHeight="1" x14ac:dyDescent="0.3">
      <c r="B63" s="173"/>
      <c r="C63" s="128"/>
      <c r="D63" s="128"/>
      <c r="E63" s="128"/>
      <c r="F63" s="128"/>
      <c r="G63" s="128"/>
      <c r="H63" s="128"/>
      <c r="I63" s="128"/>
      <c r="J63" s="129" t="s">
        <v>490</v>
      </c>
      <c r="K63" s="130"/>
      <c r="L63" s="88"/>
      <c r="M63" s="228"/>
      <c r="N63" s="88"/>
      <c r="O63" s="88"/>
      <c r="P63" s="88"/>
      <c r="Q63" s="88"/>
      <c r="R63" s="88"/>
      <c r="W63" s="88"/>
      <c r="X63" s="88"/>
      <c r="Y63" s="88"/>
    </row>
    <row r="64" spans="2:39" ht="12" customHeight="1" x14ac:dyDescent="0.3">
      <c r="C64" s="88"/>
      <c r="E64" s="88"/>
      <c r="F64" s="88"/>
      <c r="G64" s="88"/>
      <c r="H64" s="88"/>
      <c r="I64" s="88"/>
      <c r="K64" s="88"/>
      <c r="W64" s="88"/>
      <c r="X64" s="88"/>
      <c r="Y64" s="88"/>
      <c r="AK64" s="90"/>
      <c r="AL64" s="91"/>
      <c r="AM64" s="89"/>
    </row>
    <row r="65" spans="3:39" ht="12" customHeight="1" x14ac:dyDescent="0.3">
      <c r="C65" s="88"/>
      <c r="E65" s="88"/>
      <c r="F65" s="88"/>
      <c r="G65" s="88"/>
      <c r="H65" s="88"/>
      <c r="I65" s="88"/>
      <c r="K65" s="88"/>
      <c r="W65" s="88"/>
      <c r="X65" s="88"/>
      <c r="Y65" s="88"/>
      <c r="AK65" s="90"/>
      <c r="AL65" s="91"/>
      <c r="AM65" s="89"/>
    </row>
    <row r="66" spans="3:39" ht="18" customHeight="1" x14ac:dyDescent="0.3">
      <c r="C66" s="88"/>
      <c r="D66" s="97"/>
      <c r="E66" s="88"/>
      <c r="F66" s="88"/>
      <c r="G66" s="88"/>
      <c r="H66" s="88"/>
      <c r="I66" s="88"/>
      <c r="K66" s="88"/>
      <c r="L66" s="88"/>
      <c r="M66" s="88"/>
      <c r="N66" s="228"/>
      <c r="O66" s="90"/>
      <c r="P66" s="91"/>
      <c r="R66" s="88"/>
      <c r="W66" s="88"/>
      <c r="X66" s="88"/>
      <c r="Y66" s="88"/>
    </row>
    <row r="67" spans="3:39" ht="12" customHeight="1" x14ac:dyDescent="0.3">
      <c r="C67" s="88"/>
      <c r="D67" s="98"/>
      <c r="E67" s="96"/>
      <c r="F67" s="88"/>
      <c r="G67" s="88"/>
      <c r="H67" s="88"/>
      <c r="I67" s="88"/>
      <c r="K67" s="88"/>
      <c r="L67" s="88"/>
      <c r="M67" s="88"/>
      <c r="N67" s="228"/>
      <c r="O67" s="90"/>
      <c r="P67" s="91"/>
      <c r="R67" s="88"/>
      <c r="W67" s="88"/>
      <c r="X67" s="88"/>
      <c r="Y67" s="88"/>
    </row>
    <row r="68" spans="3:39" ht="12" customHeight="1" x14ac:dyDescent="0.3">
      <c r="C68" s="88"/>
      <c r="D68" s="98"/>
      <c r="E68" s="88"/>
      <c r="F68" s="88"/>
      <c r="G68" s="88"/>
      <c r="H68" s="88"/>
      <c r="I68" s="88"/>
      <c r="K68" s="88"/>
      <c r="L68" s="88"/>
      <c r="M68" s="88"/>
      <c r="N68" s="228"/>
      <c r="O68" s="90"/>
      <c r="P68" s="91"/>
      <c r="R68" s="88"/>
      <c r="T68" s="96"/>
      <c r="W68" s="88"/>
      <c r="X68" s="88"/>
      <c r="Y68" s="88"/>
    </row>
    <row r="69" spans="3:39" ht="15" customHeight="1" x14ac:dyDescent="0.3">
      <c r="C69" s="88"/>
      <c r="D69" s="98"/>
      <c r="E69" s="88"/>
      <c r="F69" s="88"/>
      <c r="G69" s="88"/>
      <c r="H69" s="88"/>
      <c r="I69" s="88"/>
      <c r="K69" s="88"/>
      <c r="L69" s="88"/>
      <c r="M69" s="88"/>
      <c r="N69" s="228"/>
      <c r="O69" s="90"/>
      <c r="P69" s="91"/>
      <c r="R69" s="88"/>
      <c r="W69" s="88"/>
      <c r="X69" s="88"/>
      <c r="Y69" s="88"/>
    </row>
    <row r="70" spans="3:39" s="93" customFormat="1" ht="13.8" x14ac:dyDescent="0.3">
      <c r="D70" s="98"/>
      <c r="E70" s="88"/>
      <c r="F70" s="88"/>
      <c r="G70" s="88"/>
      <c r="H70" s="88"/>
      <c r="I70" s="88"/>
      <c r="J70" s="88"/>
      <c r="K70" s="88"/>
      <c r="L70" s="88"/>
      <c r="N70" s="232"/>
      <c r="O70" s="99"/>
      <c r="P70" s="100"/>
      <c r="Q70" s="92"/>
      <c r="T70" s="88"/>
    </row>
    <row r="71" spans="3:39" s="93" customFormat="1" ht="12" customHeight="1" x14ac:dyDescent="0.3">
      <c r="D71" s="98"/>
      <c r="E71" s="88"/>
      <c r="F71" s="88"/>
      <c r="G71" s="88"/>
      <c r="H71" s="88"/>
      <c r="I71" s="88"/>
      <c r="J71" s="88"/>
      <c r="K71" s="88"/>
      <c r="L71" s="88"/>
      <c r="N71" s="232"/>
      <c r="O71" s="99"/>
      <c r="P71" s="100"/>
      <c r="Q71" s="92"/>
      <c r="T71" s="88"/>
    </row>
    <row r="72" spans="3:39" ht="12" customHeight="1" x14ac:dyDescent="0.3">
      <c r="C72" s="88"/>
      <c r="D72" s="98"/>
      <c r="E72" s="88"/>
      <c r="F72" s="88"/>
      <c r="G72" s="88"/>
      <c r="H72" s="88"/>
      <c r="I72" s="88"/>
      <c r="K72" s="88"/>
      <c r="L72" s="88"/>
      <c r="M72" s="88"/>
      <c r="N72" s="228"/>
      <c r="O72" s="90"/>
      <c r="P72" s="91"/>
      <c r="R72" s="88"/>
      <c r="W72" s="88"/>
      <c r="X72" s="88"/>
      <c r="Y72" s="88"/>
    </row>
    <row r="73" spans="3:39" ht="12" customHeight="1" x14ac:dyDescent="0.3">
      <c r="C73" s="88"/>
      <c r="D73" s="98"/>
      <c r="E73" s="88"/>
      <c r="F73" s="88"/>
      <c r="G73" s="88"/>
      <c r="H73" s="88"/>
      <c r="I73" s="88"/>
      <c r="K73" s="88"/>
      <c r="L73" s="88"/>
      <c r="M73" s="88"/>
      <c r="N73" s="228"/>
      <c r="O73" s="88"/>
      <c r="P73" s="88"/>
      <c r="Q73" s="88"/>
      <c r="R73" s="88"/>
      <c r="W73" s="88"/>
      <c r="X73" s="88"/>
      <c r="Y73" s="88"/>
    </row>
    <row r="74" spans="3:39" s="96" customFormat="1" ht="12" customHeight="1" x14ac:dyDescent="0.3">
      <c r="D74" s="98"/>
      <c r="E74" s="88"/>
      <c r="F74" s="88"/>
      <c r="G74" s="88"/>
      <c r="H74" s="88"/>
      <c r="I74" s="88"/>
      <c r="J74" s="88"/>
      <c r="K74" s="88"/>
      <c r="L74" s="88"/>
      <c r="N74" s="233"/>
      <c r="T74" s="88"/>
    </row>
    <row r="75" spans="3:39" ht="12" customHeight="1" x14ac:dyDescent="0.3">
      <c r="C75" s="88"/>
      <c r="D75" s="98"/>
      <c r="E75" s="88"/>
      <c r="F75" s="88"/>
      <c r="G75" s="88"/>
      <c r="H75" s="88"/>
      <c r="I75" s="88"/>
      <c r="K75" s="88"/>
      <c r="L75" s="88"/>
      <c r="M75" s="88"/>
      <c r="N75" s="228"/>
      <c r="O75" s="88"/>
      <c r="P75" s="88"/>
      <c r="Q75" s="88"/>
      <c r="R75" s="88"/>
      <c r="W75" s="88"/>
      <c r="X75" s="88"/>
      <c r="Y75" s="88"/>
    </row>
    <row r="76" spans="3:39" ht="12" customHeight="1" x14ac:dyDescent="0.3">
      <c r="C76" s="88"/>
      <c r="D76" s="98"/>
      <c r="E76" s="88"/>
      <c r="F76" s="88"/>
      <c r="G76" s="88"/>
      <c r="H76" s="88"/>
      <c r="I76" s="88"/>
      <c r="K76" s="88"/>
      <c r="L76" s="88"/>
      <c r="M76" s="88"/>
      <c r="N76" s="228"/>
      <c r="O76" s="88"/>
      <c r="P76" s="88"/>
      <c r="Q76" s="88"/>
      <c r="R76" s="88"/>
      <c r="W76" s="88"/>
      <c r="X76" s="88"/>
      <c r="Y76" s="88"/>
    </row>
    <row r="77" spans="3:39" ht="12" customHeight="1" x14ac:dyDescent="0.3">
      <c r="C77" s="88"/>
      <c r="D77" s="98"/>
      <c r="E77" s="88"/>
      <c r="F77" s="88"/>
      <c r="G77" s="88"/>
      <c r="H77" s="88"/>
      <c r="I77" s="88"/>
      <c r="K77" s="88"/>
      <c r="L77" s="88"/>
      <c r="M77" s="88"/>
      <c r="N77" s="234"/>
      <c r="O77" s="88"/>
      <c r="P77" s="88"/>
      <c r="Q77" s="88"/>
      <c r="R77" s="88"/>
      <c r="W77" s="88"/>
      <c r="X77" s="88"/>
      <c r="Y77" s="88"/>
    </row>
    <row r="78" spans="3:39" ht="12" customHeight="1" x14ac:dyDescent="0.3">
      <c r="C78" s="88"/>
      <c r="D78" s="98"/>
      <c r="E78" s="88"/>
      <c r="F78" s="88"/>
      <c r="G78" s="88"/>
      <c r="H78" s="88"/>
      <c r="I78" s="88"/>
      <c r="K78" s="88"/>
      <c r="L78" s="88"/>
      <c r="M78" s="88"/>
      <c r="N78" s="234"/>
      <c r="O78" s="88"/>
      <c r="P78" s="88"/>
      <c r="Q78" s="88"/>
      <c r="R78" s="88"/>
      <c r="W78" s="88"/>
      <c r="X78" s="88"/>
      <c r="Y78" s="88"/>
    </row>
    <row r="79" spans="3:39" ht="12" customHeight="1" x14ac:dyDescent="0.3">
      <c r="C79" s="88"/>
      <c r="D79" s="98"/>
      <c r="E79" s="88"/>
      <c r="F79" s="88"/>
      <c r="G79" s="88"/>
      <c r="H79" s="88"/>
      <c r="I79" s="88"/>
      <c r="K79" s="88"/>
      <c r="L79" s="88"/>
      <c r="M79" s="88"/>
      <c r="N79" s="234"/>
      <c r="O79" s="88"/>
      <c r="P79" s="88"/>
      <c r="Q79" s="88"/>
      <c r="R79" s="88"/>
      <c r="W79" s="88"/>
      <c r="X79" s="88"/>
      <c r="Y79" s="88"/>
    </row>
    <row r="80" spans="3:39" ht="12" customHeight="1" x14ac:dyDescent="0.3">
      <c r="C80" s="88"/>
      <c r="D80" s="98"/>
      <c r="E80" s="88"/>
      <c r="F80" s="88"/>
      <c r="G80" s="88"/>
      <c r="H80" s="88"/>
      <c r="I80" s="88"/>
      <c r="K80" s="88"/>
      <c r="L80" s="88"/>
      <c r="M80" s="88"/>
      <c r="N80" s="234"/>
      <c r="O80" s="88"/>
      <c r="P80" s="88"/>
      <c r="Q80" s="88"/>
      <c r="R80" s="88"/>
      <c r="W80" s="88"/>
      <c r="X80" s="88"/>
      <c r="Y80" s="88"/>
    </row>
    <row r="81" spans="3:26" ht="12" customHeight="1" x14ac:dyDescent="0.3">
      <c r="C81" s="88"/>
      <c r="D81" s="98"/>
      <c r="E81" s="88"/>
      <c r="F81" s="88"/>
      <c r="G81" s="88"/>
      <c r="H81" s="88"/>
      <c r="I81" s="88"/>
      <c r="K81" s="88"/>
      <c r="L81" s="88"/>
      <c r="M81" s="88"/>
      <c r="N81" s="234"/>
      <c r="O81" s="88"/>
      <c r="P81" s="88"/>
      <c r="Q81" s="88"/>
      <c r="R81" s="88"/>
      <c r="W81" s="88"/>
      <c r="X81" s="88"/>
      <c r="Y81" s="88"/>
    </row>
    <row r="82" spans="3:26" ht="12" customHeight="1" x14ac:dyDescent="0.3">
      <c r="C82" s="88"/>
      <c r="D82" s="98"/>
      <c r="E82" s="88"/>
      <c r="F82" s="88"/>
      <c r="G82" s="88"/>
      <c r="H82" s="88"/>
      <c r="I82" s="88"/>
      <c r="K82" s="88"/>
      <c r="L82" s="88"/>
      <c r="M82" s="88"/>
      <c r="N82" s="234"/>
      <c r="O82" s="88"/>
      <c r="P82" s="88"/>
      <c r="Q82" s="88"/>
      <c r="R82" s="88"/>
      <c r="W82" s="88"/>
      <c r="X82" s="88"/>
      <c r="Y82" s="88"/>
    </row>
    <row r="83" spans="3:26" ht="12" customHeight="1" x14ac:dyDescent="0.3">
      <c r="C83" s="88"/>
      <c r="D83" s="98"/>
      <c r="E83" s="88"/>
      <c r="F83" s="88"/>
      <c r="G83" s="88"/>
      <c r="H83" s="88"/>
      <c r="I83" s="88"/>
      <c r="K83" s="88"/>
      <c r="L83" s="88"/>
      <c r="M83" s="88"/>
      <c r="O83" s="88"/>
      <c r="P83" s="88"/>
      <c r="Q83" s="88"/>
      <c r="R83" s="88"/>
      <c r="W83" s="88"/>
      <c r="X83" s="88"/>
      <c r="Y83" s="88"/>
    </row>
    <row r="84" spans="3:26" ht="12" customHeight="1" x14ac:dyDescent="0.3">
      <c r="C84" s="88"/>
      <c r="D84" s="98"/>
      <c r="E84" s="88"/>
      <c r="F84" s="88"/>
      <c r="G84" s="88"/>
      <c r="H84" s="88"/>
      <c r="I84" s="88"/>
      <c r="K84" s="88"/>
      <c r="L84" s="88"/>
      <c r="M84" s="88"/>
      <c r="O84" s="88"/>
      <c r="P84" s="88"/>
      <c r="Q84" s="88"/>
      <c r="R84" s="88"/>
      <c r="W84" s="88"/>
      <c r="X84" s="88"/>
      <c r="Y84" s="88"/>
    </row>
    <row r="85" spans="3:26" ht="12" customHeight="1" x14ac:dyDescent="0.3">
      <c r="C85" s="88"/>
      <c r="D85" s="98"/>
      <c r="E85" s="88"/>
      <c r="F85" s="88"/>
      <c r="G85" s="88"/>
      <c r="H85" s="88"/>
      <c r="I85" s="88"/>
      <c r="K85" s="88"/>
      <c r="L85" s="88"/>
      <c r="M85" s="88"/>
      <c r="N85" s="234"/>
      <c r="O85" s="88"/>
      <c r="P85" s="88"/>
      <c r="Q85" s="88"/>
      <c r="R85" s="88"/>
      <c r="W85" s="88"/>
      <c r="X85" s="88"/>
      <c r="Y85" s="88"/>
      <c r="Z85" s="101"/>
    </row>
    <row r="86" spans="3:26" ht="12" customHeight="1" x14ac:dyDescent="0.3">
      <c r="C86" s="88"/>
      <c r="D86" s="98"/>
      <c r="E86" s="96"/>
      <c r="F86" s="88"/>
      <c r="G86" s="88"/>
      <c r="H86" s="88"/>
      <c r="I86" s="88"/>
      <c r="K86" s="88"/>
      <c r="L86" s="88"/>
      <c r="M86" s="88"/>
      <c r="N86" s="234"/>
      <c r="O86" s="88"/>
      <c r="P86" s="88"/>
      <c r="Q86" s="88"/>
      <c r="R86" s="88"/>
      <c r="W86" s="88"/>
      <c r="X86" s="88"/>
      <c r="Y86" s="88"/>
    </row>
    <row r="87" spans="3:26" ht="12" customHeight="1" x14ac:dyDescent="0.3">
      <c r="C87" s="88"/>
      <c r="D87" s="98"/>
      <c r="E87" s="88"/>
      <c r="F87" s="88"/>
      <c r="G87" s="88"/>
      <c r="H87" s="88"/>
      <c r="I87" s="88"/>
      <c r="K87" s="88"/>
      <c r="L87" s="88"/>
      <c r="M87" s="88"/>
      <c r="N87" s="234"/>
      <c r="O87" s="88"/>
      <c r="P87" s="88"/>
      <c r="Q87" s="88"/>
      <c r="R87" s="88"/>
      <c r="W87" s="88"/>
      <c r="X87" s="88"/>
      <c r="Y87" s="88"/>
    </row>
    <row r="88" spans="3:26" ht="12" customHeight="1" x14ac:dyDescent="0.3">
      <c r="C88" s="88"/>
      <c r="D88" s="98"/>
      <c r="E88" s="88"/>
      <c r="F88" s="88"/>
      <c r="G88" s="88"/>
      <c r="H88" s="88"/>
      <c r="I88" s="88"/>
      <c r="K88" s="88"/>
      <c r="L88" s="88"/>
      <c r="M88" s="88"/>
      <c r="N88" s="234"/>
      <c r="O88" s="88"/>
      <c r="P88" s="88"/>
      <c r="Q88" s="88"/>
      <c r="R88" s="88"/>
      <c r="W88" s="88"/>
      <c r="X88" s="88"/>
      <c r="Y88" s="88"/>
    </row>
    <row r="89" spans="3:26" ht="12" customHeight="1" x14ac:dyDescent="0.3">
      <c r="C89" s="88"/>
      <c r="D89" s="98"/>
      <c r="E89" s="88"/>
      <c r="F89" s="88"/>
      <c r="G89" s="88"/>
      <c r="H89" s="88"/>
      <c r="I89" s="88"/>
      <c r="K89" s="88"/>
      <c r="L89" s="88"/>
      <c r="M89" s="88"/>
      <c r="N89" s="234"/>
      <c r="O89" s="88"/>
      <c r="P89" s="88"/>
      <c r="Q89" s="88"/>
      <c r="R89" s="88"/>
      <c r="W89" s="88"/>
      <c r="X89" s="88"/>
      <c r="Y89" s="88"/>
    </row>
    <row r="90" spans="3:26" ht="12" customHeight="1" x14ac:dyDescent="0.3">
      <c r="C90" s="88"/>
      <c r="D90" s="98"/>
      <c r="E90" s="88"/>
      <c r="F90" s="88"/>
      <c r="G90" s="88"/>
      <c r="H90" s="88"/>
      <c r="I90" s="88"/>
      <c r="K90" s="88"/>
      <c r="L90" s="88"/>
      <c r="M90" s="88"/>
      <c r="N90" s="234"/>
      <c r="O90" s="88"/>
      <c r="P90" s="88"/>
      <c r="Q90" s="88"/>
      <c r="R90" s="88"/>
      <c r="W90" s="88"/>
      <c r="X90" s="88"/>
      <c r="Y90" s="88"/>
    </row>
    <row r="91" spans="3:26" ht="12" customHeight="1" x14ac:dyDescent="0.3">
      <c r="C91" s="88"/>
      <c r="D91" s="98"/>
      <c r="E91" s="88"/>
      <c r="F91" s="88"/>
      <c r="G91" s="88"/>
      <c r="H91" s="88"/>
      <c r="I91" s="88"/>
      <c r="K91" s="88"/>
      <c r="L91" s="88"/>
      <c r="M91" s="88"/>
      <c r="N91" s="234"/>
      <c r="O91" s="88"/>
      <c r="P91" s="88"/>
      <c r="Q91" s="88"/>
      <c r="R91" s="88"/>
      <c r="W91" s="88"/>
      <c r="X91" s="88"/>
      <c r="Y91" s="88"/>
    </row>
    <row r="92" spans="3:26" ht="12" customHeight="1" x14ac:dyDescent="0.3">
      <c r="C92" s="88"/>
      <c r="D92" s="98"/>
      <c r="E92" s="88"/>
      <c r="F92" s="88"/>
      <c r="G92" s="88"/>
      <c r="H92" s="88"/>
      <c r="I92" s="88"/>
      <c r="K92" s="88"/>
      <c r="L92" s="88"/>
      <c r="M92" s="88"/>
      <c r="N92" s="228"/>
      <c r="O92" s="88"/>
      <c r="P92" s="88"/>
      <c r="Q92" s="88"/>
      <c r="R92" s="88"/>
      <c r="W92" s="88"/>
      <c r="X92" s="88"/>
      <c r="Y92" s="88"/>
    </row>
    <row r="93" spans="3:26" s="96" customFormat="1" ht="12" customHeight="1" x14ac:dyDescent="0.3">
      <c r="D93" s="98"/>
      <c r="E93" s="88"/>
      <c r="F93" s="88"/>
      <c r="G93" s="88"/>
      <c r="H93" s="88"/>
      <c r="I93" s="88"/>
      <c r="J93" s="88"/>
      <c r="K93" s="88"/>
      <c r="L93" s="88"/>
      <c r="N93" s="233"/>
      <c r="T93" s="88"/>
    </row>
    <row r="94" spans="3:26" ht="12" customHeight="1" x14ac:dyDescent="0.3">
      <c r="C94" s="88"/>
      <c r="D94" s="98"/>
      <c r="E94" s="88"/>
      <c r="F94" s="88"/>
      <c r="G94" s="88"/>
      <c r="H94" s="88"/>
      <c r="I94" s="88"/>
      <c r="K94" s="88"/>
      <c r="L94" s="88"/>
      <c r="M94" s="88"/>
      <c r="N94" s="228"/>
      <c r="O94" s="88"/>
      <c r="P94" s="88"/>
      <c r="Q94" s="88"/>
      <c r="R94" s="88"/>
      <c r="W94" s="88"/>
      <c r="X94" s="88"/>
      <c r="Y94" s="88"/>
    </row>
    <row r="95" spans="3:26" ht="12" customHeight="1" x14ac:dyDescent="0.3">
      <c r="C95" s="88"/>
      <c r="D95" s="98"/>
      <c r="E95" s="88"/>
      <c r="F95" s="88"/>
      <c r="G95" s="88"/>
      <c r="H95" s="88"/>
      <c r="I95" s="88"/>
      <c r="K95" s="88"/>
      <c r="L95" s="88"/>
      <c r="M95" s="88"/>
      <c r="N95" s="228"/>
      <c r="O95" s="88"/>
      <c r="P95" s="88"/>
      <c r="Q95" s="88"/>
      <c r="R95" s="88"/>
      <c r="W95" s="88"/>
      <c r="X95" s="88"/>
      <c r="Y95" s="88"/>
    </row>
    <row r="96" spans="3:26" ht="12" customHeight="1" x14ac:dyDescent="0.3">
      <c r="C96" s="88"/>
      <c r="D96" s="98"/>
      <c r="E96" s="88"/>
      <c r="F96" s="88"/>
      <c r="G96" s="88"/>
      <c r="H96" s="88"/>
      <c r="I96" s="88"/>
      <c r="K96" s="88"/>
      <c r="L96" s="88"/>
      <c r="M96" s="88"/>
      <c r="N96" s="228"/>
      <c r="O96" s="88"/>
      <c r="P96" s="88"/>
      <c r="Q96" s="88"/>
      <c r="R96" s="88"/>
      <c r="W96" s="88"/>
      <c r="X96" s="88"/>
      <c r="Y96" s="88"/>
    </row>
    <row r="97" spans="3:25" ht="12" customHeight="1" x14ac:dyDescent="0.3">
      <c r="C97" s="88"/>
      <c r="D97" s="98"/>
      <c r="E97" s="88"/>
      <c r="F97" s="88"/>
      <c r="G97" s="88"/>
      <c r="H97" s="88"/>
      <c r="I97" s="88"/>
      <c r="K97" s="88"/>
      <c r="L97" s="88"/>
      <c r="M97" s="88"/>
      <c r="N97" s="228"/>
      <c r="O97" s="88"/>
      <c r="P97" s="88"/>
      <c r="Q97" s="88"/>
      <c r="R97" s="88"/>
      <c r="W97" s="88"/>
      <c r="X97" s="88"/>
      <c r="Y97" s="88"/>
    </row>
    <row r="98" spans="3:25" ht="12" customHeight="1" x14ac:dyDescent="0.3">
      <c r="C98" s="88"/>
      <c r="D98" s="98"/>
      <c r="E98" s="88"/>
      <c r="F98" s="88"/>
      <c r="G98" s="88"/>
      <c r="H98" s="88"/>
      <c r="I98" s="88"/>
      <c r="K98" s="88"/>
      <c r="L98" s="88"/>
      <c r="M98" s="88"/>
      <c r="N98" s="228"/>
      <c r="O98" s="88"/>
      <c r="P98" s="88"/>
      <c r="Q98" s="88"/>
      <c r="R98" s="88"/>
      <c r="W98" s="88"/>
      <c r="X98" s="88"/>
      <c r="Y98" s="88"/>
    </row>
    <row r="99" spans="3:25" ht="12" customHeight="1" x14ac:dyDescent="0.3">
      <c r="C99" s="88"/>
      <c r="D99" s="98"/>
      <c r="E99" s="88"/>
      <c r="F99" s="88"/>
      <c r="G99" s="88"/>
      <c r="H99" s="88"/>
      <c r="I99" s="88"/>
      <c r="K99" s="88"/>
      <c r="L99" s="88"/>
      <c r="M99" s="88"/>
      <c r="N99" s="228"/>
      <c r="O99" s="88"/>
      <c r="P99" s="88"/>
      <c r="Q99" s="88"/>
      <c r="R99" s="88"/>
      <c r="W99" s="88"/>
      <c r="X99" s="88"/>
      <c r="Y99" s="88"/>
    </row>
    <row r="100" spans="3:25" ht="12" customHeight="1" x14ac:dyDescent="0.3">
      <c r="C100" s="88"/>
      <c r="D100" s="98"/>
      <c r="E100" s="88"/>
      <c r="F100" s="88"/>
      <c r="G100" s="88"/>
      <c r="H100" s="88"/>
      <c r="I100" s="88"/>
      <c r="K100" s="88"/>
      <c r="L100" s="88"/>
      <c r="M100" s="88"/>
      <c r="N100" s="228"/>
      <c r="O100" s="88"/>
      <c r="P100" s="88"/>
      <c r="Q100" s="88"/>
      <c r="R100" s="88"/>
      <c r="W100" s="88"/>
      <c r="X100" s="88"/>
      <c r="Y100" s="88"/>
    </row>
    <row r="101" spans="3:25" ht="12" customHeight="1" x14ac:dyDescent="0.3">
      <c r="C101" s="88"/>
      <c r="D101" s="98"/>
      <c r="E101" s="88"/>
      <c r="F101" s="88"/>
      <c r="G101" s="88"/>
      <c r="H101" s="88"/>
      <c r="I101" s="88"/>
      <c r="K101" s="88"/>
      <c r="L101" s="88"/>
      <c r="M101" s="88"/>
      <c r="N101" s="228"/>
      <c r="O101" s="88"/>
      <c r="P101" s="88"/>
      <c r="Q101" s="88"/>
      <c r="R101" s="88"/>
      <c r="W101" s="88"/>
      <c r="X101" s="88"/>
      <c r="Y101" s="88"/>
    </row>
    <row r="102" spans="3:25" ht="12" customHeight="1" x14ac:dyDescent="0.3">
      <c r="C102" s="88"/>
      <c r="D102" s="98"/>
      <c r="E102" s="88"/>
      <c r="F102" s="88"/>
      <c r="G102" s="88"/>
      <c r="H102" s="88"/>
      <c r="I102" s="88"/>
      <c r="K102" s="88"/>
      <c r="L102" s="88"/>
      <c r="M102" s="88"/>
      <c r="N102" s="228"/>
      <c r="O102" s="88"/>
      <c r="P102" s="88"/>
      <c r="Q102" s="88"/>
      <c r="R102" s="88"/>
      <c r="W102" s="88"/>
      <c r="X102" s="88"/>
      <c r="Y102" s="88"/>
    </row>
    <row r="103" spans="3:25" ht="12" customHeight="1" x14ac:dyDescent="0.3">
      <c r="C103" s="88"/>
      <c r="D103" s="98"/>
      <c r="E103" s="88"/>
      <c r="F103" s="88"/>
      <c r="G103" s="88"/>
      <c r="H103" s="88"/>
      <c r="I103" s="88"/>
      <c r="K103" s="88"/>
      <c r="L103" s="88"/>
      <c r="M103" s="88"/>
      <c r="N103" s="228"/>
      <c r="O103" s="88"/>
      <c r="P103" s="88"/>
      <c r="Q103" s="88"/>
      <c r="R103" s="88"/>
      <c r="W103" s="88"/>
      <c r="X103" s="88"/>
      <c r="Y103" s="88"/>
    </row>
    <row r="104" spans="3:25" ht="12" customHeight="1" x14ac:dyDescent="0.3">
      <c r="C104" s="88"/>
      <c r="D104" s="98"/>
      <c r="E104" s="88"/>
      <c r="F104" s="88"/>
      <c r="G104" s="88"/>
      <c r="H104" s="88"/>
      <c r="I104" s="88"/>
      <c r="K104" s="88"/>
      <c r="L104" s="88"/>
      <c r="M104" s="88"/>
      <c r="N104" s="228"/>
      <c r="O104" s="88"/>
      <c r="P104" s="88"/>
      <c r="Q104" s="88"/>
      <c r="R104" s="88"/>
      <c r="W104" s="88"/>
      <c r="X104" s="88"/>
      <c r="Y104" s="88"/>
    </row>
    <row r="105" spans="3:25" ht="12" customHeight="1" x14ac:dyDescent="0.3">
      <c r="C105" s="88"/>
      <c r="D105" s="98"/>
      <c r="E105" s="88"/>
      <c r="F105" s="88"/>
      <c r="G105" s="88"/>
      <c r="H105" s="88"/>
      <c r="I105" s="88"/>
      <c r="K105" s="88"/>
      <c r="L105" s="88"/>
      <c r="M105" s="88"/>
      <c r="N105" s="228"/>
      <c r="O105" s="88"/>
      <c r="P105" s="88"/>
      <c r="Q105" s="88"/>
      <c r="R105" s="88"/>
      <c r="W105" s="88"/>
      <c r="X105" s="88"/>
      <c r="Y105" s="88"/>
    </row>
    <row r="106" spans="3:25" ht="12" customHeight="1" x14ac:dyDescent="0.3">
      <c r="C106" s="88"/>
      <c r="D106" s="98"/>
      <c r="E106" s="88"/>
      <c r="F106" s="88"/>
      <c r="G106" s="88"/>
      <c r="H106" s="88"/>
      <c r="I106" s="88"/>
      <c r="K106" s="88"/>
      <c r="L106" s="88"/>
      <c r="M106" s="88"/>
      <c r="N106" s="228"/>
      <c r="O106" s="88"/>
      <c r="P106" s="88"/>
      <c r="Q106" s="88"/>
      <c r="R106" s="88"/>
      <c r="W106" s="88"/>
      <c r="X106" s="88"/>
      <c r="Y106" s="88"/>
    </row>
    <row r="107" spans="3:25" ht="12" customHeight="1" x14ac:dyDescent="0.3">
      <c r="C107" s="88"/>
      <c r="D107" s="98"/>
      <c r="E107" s="88"/>
      <c r="F107" s="88"/>
      <c r="G107" s="88"/>
      <c r="H107" s="88"/>
      <c r="I107" s="88"/>
      <c r="K107" s="88"/>
      <c r="L107" s="88"/>
      <c r="M107" s="88"/>
      <c r="N107" s="228"/>
      <c r="O107" s="88"/>
      <c r="P107" s="88"/>
      <c r="Q107" s="88"/>
      <c r="R107" s="88"/>
      <c r="W107" s="88"/>
      <c r="X107" s="88"/>
      <c r="Y107" s="88"/>
    </row>
    <row r="108" spans="3:25" ht="12" customHeight="1" x14ac:dyDescent="0.3">
      <c r="C108" s="88"/>
      <c r="D108" s="98"/>
      <c r="E108" s="88"/>
      <c r="F108" s="88"/>
      <c r="G108" s="88"/>
      <c r="H108" s="88"/>
      <c r="I108" s="88"/>
      <c r="K108" s="88"/>
      <c r="L108" s="88"/>
      <c r="M108" s="88"/>
      <c r="N108" s="228"/>
      <c r="O108" s="88"/>
      <c r="P108" s="88"/>
      <c r="Q108" s="88"/>
      <c r="R108" s="88"/>
      <c r="W108" s="88"/>
      <c r="X108" s="88"/>
      <c r="Y108" s="88"/>
    </row>
    <row r="109" spans="3:25" ht="12" customHeight="1" x14ac:dyDescent="0.3">
      <c r="C109" s="88"/>
      <c r="D109" s="98"/>
      <c r="E109" s="88"/>
      <c r="F109" s="88"/>
      <c r="G109" s="88"/>
      <c r="H109" s="88"/>
      <c r="I109" s="88"/>
      <c r="K109" s="88"/>
      <c r="L109" s="88"/>
      <c r="M109" s="88"/>
      <c r="N109" s="228"/>
      <c r="O109" s="88"/>
      <c r="P109" s="88"/>
      <c r="Q109" s="88"/>
      <c r="R109" s="88"/>
      <c r="W109" s="88"/>
      <c r="X109" s="88"/>
      <c r="Y109" s="88"/>
    </row>
    <row r="110" spans="3:25" ht="12" customHeight="1" x14ac:dyDescent="0.3">
      <c r="C110" s="88"/>
      <c r="D110" s="98"/>
      <c r="E110" s="88"/>
      <c r="F110" s="88"/>
      <c r="G110" s="88"/>
      <c r="H110" s="88"/>
      <c r="I110" s="88"/>
      <c r="K110" s="88"/>
      <c r="L110" s="88"/>
      <c r="M110" s="88"/>
      <c r="N110" s="228"/>
      <c r="O110" s="88"/>
      <c r="P110" s="88"/>
      <c r="Q110" s="88"/>
      <c r="R110" s="88"/>
      <c r="W110" s="88"/>
      <c r="X110" s="88"/>
      <c r="Y110" s="88"/>
    </row>
    <row r="111" spans="3:25" ht="12" customHeight="1" x14ac:dyDescent="0.3">
      <c r="C111" s="88"/>
      <c r="D111" s="98"/>
      <c r="E111" s="88"/>
      <c r="F111" s="88"/>
      <c r="G111" s="88"/>
      <c r="H111" s="88"/>
      <c r="I111" s="88"/>
      <c r="K111" s="88"/>
      <c r="L111" s="88"/>
      <c r="M111" s="88"/>
      <c r="N111" s="228"/>
      <c r="O111" s="88"/>
      <c r="P111" s="88"/>
      <c r="Q111" s="88"/>
      <c r="R111" s="88"/>
      <c r="W111" s="88"/>
      <c r="X111" s="88"/>
      <c r="Y111" s="88"/>
    </row>
    <row r="112" spans="3:25" s="96" customFormat="1" ht="12" customHeight="1" x14ac:dyDescent="0.3">
      <c r="D112" s="98"/>
      <c r="F112" s="88"/>
      <c r="H112" s="88"/>
      <c r="I112" s="88"/>
      <c r="J112" s="88"/>
      <c r="K112" s="88"/>
      <c r="L112" s="88"/>
      <c r="N112" s="233"/>
      <c r="T112" s="88"/>
    </row>
    <row r="113" spans="3:25" s="96" customFormat="1" ht="12" customHeight="1" x14ac:dyDescent="0.3">
      <c r="D113" s="98"/>
      <c r="F113" s="88"/>
      <c r="H113" s="88"/>
      <c r="I113" s="88"/>
      <c r="J113" s="88"/>
      <c r="K113" s="88"/>
      <c r="L113" s="88"/>
      <c r="N113" s="233"/>
      <c r="T113" s="88"/>
    </row>
    <row r="114" spans="3:25" ht="12" customHeight="1" x14ac:dyDescent="0.3">
      <c r="C114" s="88"/>
      <c r="D114" s="98"/>
      <c r="E114" s="96"/>
      <c r="F114" s="88"/>
      <c r="G114" s="96"/>
      <c r="H114" s="88"/>
      <c r="I114" s="88"/>
      <c r="K114" s="88"/>
      <c r="L114" s="88"/>
      <c r="M114" s="88"/>
      <c r="N114" s="228"/>
      <c r="O114" s="88"/>
      <c r="P114" s="88"/>
      <c r="Q114" s="88"/>
      <c r="R114" s="88"/>
      <c r="W114" s="88"/>
      <c r="X114" s="88"/>
      <c r="Y114" s="88"/>
    </row>
    <row r="115" spans="3:25" ht="12" customHeight="1" x14ac:dyDescent="0.3">
      <c r="C115" s="88"/>
      <c r="D115" s="98"/>
      <c r="E115" s="96"/>
      <c r="F115" s="88"/>
      <c r="G115" s="96"/>
      <c r="H115" s="88"/>
      <c r="I115" s="88"/>
      <c r="K115" s="88"/>
      <c r="L115" s="88"/>
      <c r="M115" s="88"/>
      <c r="N115" s="228"/>
      <c r="O115" s="88"/>
      <c r="P115" s="88"/>
      <c r="Q115" s="88"/>
      <c r="R115" s="88"/>
      <c r="W115" s="88"/>
      <c r="X115" s="88"/>
      <c r="Y115" s="88"/>
    </row>
    <row r="116" spans="3:25" s="96" customFormat="1" ht="12" customHeight="1" x14ac:dyDescent="0.3">
      <c r="D116" s="98"/>
      <c r="F116" s="88"/>
      <c r="H116" s="88"/>
      <c r="I116" s="88"/>
      <c r="J116" s="88"/>
      <c r="K116" s="88"/>
      <c r="L116" s="88"/>
      <c r="N116" s="233"/>
      <c r="T116" s="88"/>
    </row>
    <row r="117" spans="3:25" ht="12" customHeight="1" x14ac:dyDescent="0.3">
      <c r="C117" s="88"/>
      <c r="D117" s="98"/>
      <c r="E117" s="88"/>
      <c r="F117" s="88"/>
      <c r="G117" s="88"/>
      <c r="H117" s="88"/>
      <c r="I117" s="88"/>
      <c r="K117" s="88"/>
      <c r="L117" s="88"/>
      <c r="M117" s="88"/>
      <c r="N117" s="228"/>
      <c r="O117" s="88"/>
      <c r="P117" s="88"/>
      <c r="Q117" s="88"/>
      <c r="R117" s="88"/>
      <c r="W117" s="88"/>
      <c r="X117" s="88"/>
      <c r="Y117" s="88"/>
    </row>
    <row r="118" spans="3:25" ht="12" customHeight="1" x14ac:dyDescent="0.3">
      <c r="C118" s="88"/>
      <c r="D118" s="98"/>
      <c r="E118" s="88"/>
      <c r="F118" s="88"/>
      <c r="G118" s="88"/>
      <c r="H118" s="88"/>
      <c r="I118" s="88"/>
      <c r="K118" s="88"/>
      <c r="L118" s="88"/>
      <c r="M118" s="88"/>
      <c r="N118" s="228"/>
      <c r="O118" s="88"/>
      <c r="P118" s="88"/>
      <c r="Q118" s="88"/>
      <c r="R118" s="88"/>
      <c r="W118" s="88"/>
      <c r="X118" s="88"/>
      <c r="Y118" s="88"/>
    </row>
    <row r="119" spans="3:25" ht="12" customHeight="1" x14ac:dyDescent="0.3">
      <c r="C119" s="88"/>
      <c r="D119" s="98"/>
      <c r="E119" s="96"/>
      <c r="F119" s="88"/>
      <c r="G119" s="96"/>
      <c r="H119" s="88"/>
      <c r="I119" s="88"/>
      <c r="K119" s="88"/>
      <c r="L119" s="88"/>
      <c r="M119" s="88"/>
      <c r="N119" s="228"/>
      <c r="O119" s="88"/>
      <c r="P119" s="88"/>
      <c r="Q119" s="88"/>
      <c r="R119" s="88"/>
      <c r="W119" s="88"/>
      <c r="X119" s="88"/>
      <c r="Y119" s="88"/>
    </row>
    <row r="120" spans="3:25" s="96" customFormat="1" ht="12" customHeight="1" x14ac:dyDescent="0.3">
      <c r="D120" s="98"/>
      <c r="E120" s="88"/>
      <c r="F120" s="88"/>
      <c r="G120" s="88"/>
      <c r="H120" s="88"/>
      <c r="I120" s="88"/>
      <c r="J120" s="88"/>
      <c r="K120" s="88"/>
      <c r="L120" s="88"/>
      <c r="N120" s="233"/>
      <c r="T120" s="88"/>
    </row>
    <row r="121" spans="3:25" ht="12" customHeight="1" x14ac:dyDescent="0.3">
      <c r="C121" s="88"/>
      <c r="D121" s="98"/>
      <c r="E121" s="88"/>
      <c r="F121" s="88"/>
      <c r="G121" s="88"/>
      <c r="H121" s="88"/>
      <c r="I121" s="88"/>
      <c r="K121" s="88"/>
      <c r="L121" s="88"/>
      <c r="M121" s="88"/>
      <c r="N121" s="228"/>
      <c r="O121" s="88"/>
      <c r="P121" s="88"/>
      <c r="Q121" s="88"/>
      <c r="R121" s="88"/>
      <c r="W121" s="88"/>
      <c r="X121" s="88"/>
      <c r="Y121" s="88"/>
    </row>
    <row r="122" spans="3:25" ht="12" customHeight="1" x14ac:dyDescent="0.3">
      <c r="C122" s="88"/>
      <c r="D122" s="98"/>
      <c r="E122" s="88"/>
      <c r="F122" s="88"/>
      <c r="G122" s="88"/>
      <c r="H122" s="88"/>
      <c r="I122" s="88"/>
      <c r="K122" s="88"/>
      <c r="L122" s="88"/>
      <c r="M122" s="88"/>
      <c r="N122" s="228"/>
      <c r="O122" s="88"/>
      <c r="P122" s="88"/>
      <c r="Q122" s="88"/>
      <c r="R122" s="88"/>
      <c r="W122" s="88"/>
      <c r="X122" s="88"/>
      <c r="Y122" s="88"/>
    </row>
    <row r="123" spans="3:25" ht="12" customHeight="1" x14ac:dyDescent="0.3">
      <c r="C123" s="88"/>
      <c r="D123" s="98"/>
      <c r="E123" s="88"/>
      <c r="F123" s="88"/>
      <c r="G123" s="88"/>
      <c r="H123" s="88"/>
      <c r="I123" s="88"/>
      <c r="K123" s="88"/>
      <c r="L123" s="88"/>
      <c r="M123" s="88"/>
      <c r="N123" s="228"/>
      <c r="O123" s="88"/>
      <c r="P123" s="88"/>
      <c r="Q123" s="88"/>
      <c r="R123" s="88"/>
      <c r="W123" s="88"/>
      <c r="X123" s="88"/>
      <c r="Y123" s="88"/>
    </row>
    <row r="124" spans="3:25" s="102" customFormat="1" ht="12" customHeight="1" x14ac:dyDescent="0.3">
      <c r="D124" s="98"/>
      <c r="E124" s="88"/>
      <c r="F124" s="88"/>
      <c r="G124" s="88"/>
      <c r="H124" s="88"/>
      <c r="I124" s="88"/>
      <c r="J124" s="88"/>
      <c r="K124" s="88"/>
      <c r="L124" s="88"/>
      <c r="N124" s="235"/>
      <c r="T124" s="88"/>
    </row>
    <row r="125" spans="3:25" ht="12" customHeight="1" x14ac:dyDescent="0.3">
      <c r="C125" s="88"/>
      <c r="D125" s="98"/>
      <c r="E125" s="88"/>
      <c r="F125" s="88"/>
      <c r="G125" s="88"/>
      <c r="H125" s="88"/>
      <c r="I125" s="88"/>
      <c r="K125" s="88"/>
      <c r="L125" s="88"/>
      <c r="M125" s="88"/>
      <c r="N125" s="228"/>
      <c r="O125" s="88"/>
      <c r="P125" s="88"/>
      <c r="Q125" s="88"/>
      <c r="R125" s="88"/>
      <c r="W125" s="88"/>
      <c r="X125" s="88"/>
      <c r="Y125" s="88"/>
    </row>
    <row r="126" spans="3:25" ht="12" customHeight="1" x14ac:dyDescent="0.3">
      <c r="C126" s="88"/>
      <c r="D126" s="98"/>
      <c r="E126" s="96"/>
      <c r="F126" s="88"/>
      <c r="G126" s="96"/>
      <c r="H126" s="88"/>
      <c r="I126" s="88"/>
      <c r="K126" s="88"/>
      <c r="L126" s="88"/>
      <c r="M126" s="88"/>
      <c r="N126" s="228"/>
      <c r="O126" s="88"/>
      <c r="P126" s="88"/>
      <c r="Q126" s="88"/>
      <c r="R126" s="88"/>
      <c r="W126" s="88"/>
      <c r="X126" s="88"/>
      <c r="Y126" s="88"/>
    </row>
    <row r="127" spans="3:25" ht="12" customHeight="1" x14ac:dyDescent="0.3">
      <c r="C127" s="88"/>
      <c r="D127" s="98"/>
      <c r="E127" s="88"/>
      <c r="F127" s="88"/>
      <c r="G127" s="88"/>
      <c r="H127" s="88"/>
      <c r="I127" s="88"/>
      <c r="K127" s="88"/>
      <c r="L127" s="88"/>
      <c r="M127" s="88"/>
      <c r="N127" s="228"/>
      <c r="O127" s="88"/>
      <c r="P127" s="88"/>
      <c r="Q127" s="88"/>
      <c r="R127" s="88"/>
      <c r="W127" s="88"/>
      <c r="X127" s="88"/>
      <c r="Y127" s="88"/>
    </row>
    <row r="128" spans="3:25" ht="12" customHeight="1" x14ac:dyDescent="0.3">
      <c r="C128" s="88"/>
      <c r="D128" s="98"/>
      <c r="E128" s="88"/>
      <c r="F128" s="88"/>
      <c r="G128" s="88"/>
      <c r="H128" s="88"/>
      <c r="I128" s="88"/>
      <c r="K128" s="88"/>
      <c r="L128" s="88"/>
      <c r="M128" s="88"/>
      <c r="N128" s="228"/>
      <c r="O128" s="88"/>
      <c r="P128" s="88"/>
      <c r="Q128" s="88"/>
      <c r="R128" s="88"/>
      <c r="W128" s="88"/>
      <c r="X128" s="88"/>
      <c r="Y128" s="88"/>
    </row>
    <row r="129" spans="3:25" ht="12" customHeight="1" x14ac:dyDescent="0.3">
      <c r="C129" s="88"/>
      <c r="D129" s="98"/>
      <c r="E129" s="88"/>
      <c r="F129" s="88"/>
      <c r="G129" s="88"/>
      <c r="H129" s="88"/>
      <c r="I129" s="88"/>
      <c r="K129" s="88"/>
      <c r="L129" s="88"/>
      <c r="M129" s="88"/>
      <c r="N129" s="228"/>
      <c r="O129" s="88"/>
      <c r="P129" s="88"/>
      <c r="Q129" s="88"/>
      <c r="R129" s="88"/>
      <c r="W129" s="88"/>
      <c r="X129" s="88"/>
      <c r="Y129" s="88"/>
    </row>
    <row r="130" spans="3:25" ht="12" customHeight="1" x14ac:dyDescent="0.3">
      <c r="C130" s="88"/>
      <c r="D130" s="98"/>
      <c r="E130" s="88"/>
      <c r="F130" s="88"/>
      <c r="G130" s="88"/>
      <c r="H130" s="88"/>
      <c r="I130" s="88"/>
      <c r="K130" s="88"/>
      <c r="L130" s="88"/>
      <c r="M130" s="88"/>
      <c r="N130" s="228"/>
      <c r="O130" s="88"/>
      <c r="P130" s="88"/>
      <c r="Q130" s="88"/>
      <c r="R130" s="88"/>
      <c r="W130" s="88"/>
      <c r="X130" s="88"/>
      <c r="Y130" s="88"/>
    </row>
    <row r="131" spans="3:25" ht="12" customHeight="1" x14ac:dyDescent="0.3">
      <c r="C131" s="88"/>
      <c r="D131" s="98"/>
      <c r="E131" s="88"/>
      <c r="F131" s="88"/>
      <c r="G131" s="88"/>
      <c r="H131" s="88"/>
      <c r="I131" s="88"/>
      <c r="K131" s="88"/>
      <c r="L131" s="88"/>
      <c r="M131" s="88"/>
      <c r="N131" s="228"/>
      <c r="O131" s="88"/>
      <c r="P131" s="88"/>
      <c r="Q131" s="88"/>
      <c r="R131" s="88"/>
      <c r="W131" s="88"/>
      <c r="X131" s="88"/>
      <c r="Y131" s="88"/>
    </row>
    <row r="132" spans="3:25" ht="12" customHeight="1" x14ac:dyDescent="0.3">
      <c r="C132" s="88"/>
      <c r="D132" s="98"/>
      <c r="E132" s="88"/>
      <c r="F132" s="88"/>
      <c r="G132" s="88"/>
      <c r="H132" s="88"/>
      <c r="I132" s="88"/>
      <c r="K132" s="88"/>
      <c r="L132" s="88"/>
      <c r="M132" s="88"/>
      <c r="N132" s="228"/>
      <c r="O132" s="88"/>
      <c r="P132" s="88"/>
      <c r="Q132" s="88"/>
      <c r="R132" s="88"/>
      <c r="W132" s="88"/>
      <c r="X132" s="88"/>
      <c r="Y132" s="88"/>
    </row>
    <row r="133" spans="3:25" ht="12" customHeight="1" x14ac:dyDescent="0.3">
      <c r="C133" s="88"/>
      <c r="D133" s="98"/>
      <c r="E133" s="88"/>
      <c r="F133" s="88"/>
      <c r="G133" s="88"/>
      <c r="H133" s="88"/>
      <c r="I133" s="88"/>
      <c r="K133" s="88"/>
      <c r="L133" s="88"/>
      <c r="M133" s="88"/>
      <c r="N133" s="228"/>
      <c r="O133" s="88"/>
      <c r="P133" s="88"/>
      <c r="Q133" s="88"/>
      <c r="R133" s="88"/>
      <c r="W133" s="88"/>
      <c r="X133" s="88"/>
      <c r="Y133" s="88"/>
    </row>
    <row r="134" spans="3:25" ht="12" customHeight="1" x14ac:dyDescent="0.3">
      <c r="C134" s="88"/>
      <c r="D134" s="98"/>
      <c r="E134" s="88"/>
      <c r="F134" s="88"/>
      <c r="G134" s="88"/>
      <c r="H134" s="88"/>
      <c r="I134" s="88"/>
      <c r="K134" s="88"/>
      <c r="L134" s="88"/>
      <c r="M134" s="88"/>
      <c r="N134" s="228"/>
      <c r="O134" s="88"/>
      <c r="P134" s="88"/>
      <c r="Q134" s="88"/>
      <c r="R134" s="88"/>
      <c r="W134" s="88"/>
      <c r="X134" s="88"/>
      <c r="Y134" s="88"/>
    </row>
    <row r="135" spans="3:25" ht="12" customHeight="1" x14ac:dyDescent="0.3">
      <c r="C135" s="88"/>
      <c r="D135" s="98"/>
      <c r="E135" s="88"/>
      <c r="F135" s="88"/>
      <c r="G135" s="88"/>
      <c r="H135" s="88"/>
      <c r="I135" s="88"/>
      <c r="K135" s="88"/>
      <c r="L135" s="88"/>
      <c r="M135" s="88"/>
      <c r="N135" s="228"/>
      <c r="O135" s="88"/>
      <c r="P135" s="88"/>
      <c r="Q135" s="88"/>
      <c r="R135" s="88"/>
      <c r="W135" s="88"/>
      <c r="X135" s="88"/>
      <c r="Y135" s="88"/>
    </row>
    <row r="136" spans="3:25" ht="12" customHeight="1" x14ac:dyDescent="0.3">
      <c r="C136" s="88"/>
      <c r="D136" s="98"/>
      <c r="E136" s="88"/>
      <c r="F136" s="88"/>
      <c r="G136" s="88"/>
      <c r="H136" s="88"/>
      <c r="I136" s="88"/>
      <c r="K136" s="88"/>
      <c r="L136" s="88"/>
      <c r="M136" s="88"/>
      <c r="N136" s="228"/>
      <c r="O136" s="88"/>
      <c r="P136" s="88"/>
      <c r="Q136" s="88"/>
      <c r="R136" s="88"/>
      <c r="W136" s="88"/>
      <c r="X136" s="88"/>
      <c r="Y136" s="88"/>
    </row>
    <row r="137" spans="3:25" ht="12" customHeight="1" x14ac:dyDescent="0.3">
      <c r="C137" s="88"/>
      <c r="D137" s="98"/>
      <c r="E137" s="88"/>
      <c r="F137" s="88"/>
      <c r="G137" s="88"/>
      <c r="H137" s="88"/>
      <c r="I137" s="88"/>
      <c r="K137" s="88"/>
      <c r="L137" s="88"/>
      <c r="M137" s="88"/>
      <c r="N137" s="228"/>
      <c r="O137" s="88"/>
      <c r="P137" s="88"/>
      <c r="Q137" s="88"/>
      <c r="R137" s="88"/>
      <c r="W137" s="88"/>
      <c r="X137" s="88"/>
      <c r="Y137" s="88"/>
    </row>
    <row r="138" spans="3:25" ht="12" customHeight="1" x14ac:dyDescent="0.3">
      <c r="C138" s="88"/>
      <c r="D138" s="98"/>
      <c r="E138" s="88"/>
      <c r="F138" s="88"/>
      <c r="G138" s="88"/>
      <c r="H138" s="88"/>
      <c r="I138" s="88"/>
      <c r="K138" s="88"/>
      <c r="L138" s="88"/>
      <c r="M138" s="88"/>
      <c r="N138" s="228"/>
      <c r="O138" s="88"/>
      <c r="P138" s="88"/>
      <c r="Q138" s="88"/>
      <c r="R138" s="88"/>
      <c r="W138" s="88"/>
      <c r="X138" s="88"/>
      <c r="Y138" s="88"/>
    </row>
    <row r="139" spans="3:25" ht="12" customHeight="1" x14ac:dyDescent="0.3">
      <c r="C139" s="88"/>
      <c r="D139" s="98"/>
      <c r="E139" s="88"/>
      <c r="F139" s="88"/>
      <c r="G139" s="88"/>
      <c r="H139" s="88"/>
      <c r="I139" s="88"/>
      <c r="K139" s="88"/>
      <c r="L139" s="88"/>
      <c r="M139" s="88"/>
      <c r="N139" s="228"/>
      <c r="O139" s="88"/>
      <c r="P139" s="88"/>
      <c r="Q139" s="88"/>
      <c r="R139" s="88"/>
      <c r="W139" s="88"/>
      <c r="X139" s="88"/>
      <c r="Y139" s="88"/>
    </row>
    <row r="140" spans="3:25" ht="12" customHeight="1" x14ac:dyDescent="0.3">
      <c r="C140" s="88"/>
      <c r="D140" s="98"/>
      <c r="E140" s="88"/>
      <c r="F140" s="88"/>
      <c r="G140" s="88"/>
      <c r="H140" s="88"/>
      <c r="I140" s="88"/>
      <c r="K140" s="88"/>
      <c r="L140" s="88"/>
      <c r="M140" s="88"/>
      <c r="N140" s="228"/>
      <c r="O140" s="88"/>
      <c r="P140" s="88"/>
      <c r="Q140" s="88"/>
      <c r="R140" s="88"/>
      <c r="W140" s="88"/>
      <c r="X140" s="88"/>
      <c r="Y140" s="88"/>
    </row>
    <row r="141" spans="3:25" ht="12" customHeight="1" x14ac:dyDescent="0.3">
      <c r="C141" s="88"/>
      <c r="D141" s="98"/>
      <c r="E141" s="88"/>
      <c r="F141" s="88"/>
      <c r="G141" s="88"/>
      <c r="H141" s="88"/>
      <c r="I141" s="88"/>
      <c r="K141" s="88"/>
      <c r="L141" s="88"/>
      <c r="M141" s="88"/>
      <c r="N141" s="228"/>
      <c r="O141" s="88"/>
      <c r="P141" s="88"/>
      <c r="Q141" s="88"/>
      <c r="R141" s="88"/>
      <c r="W141" s="88"/>
      <c r="X141" s="88"/>
      <c r="Y141" s="88"/>
    </row>
    <row r="142" spans="3:25" ht="12" customHeight="1" x14ac:dyDescent="0.3">
      <c r="C142" s="88"/>
      <c r="D142" s="98"/>
      <c r="E142" s="88"/>
      <c r="F142" s="88"/>
      <c r="G142" s="88"/>
      <c r="H142" s="88"/>
      <c r="I142" s="88"/>
      <c r="K142" s="88"/>
      <c r="L142" s="88"/>
      <c r="M142" s="88"/>
      <c r="N142" s="228"/>
      <c r="O142" s="88"/>
      <c r="P142" s="88"/>
      <c r="Q142" s="88"/>
      <c r="R142" s="88"/>
      <c r="W142" s="88"/>
      <c r="X142" s="88"/>
      <c r="Y142" s="88"/>
    </row>
    <row r="143" spans="3:25" ht="12" customHeight="1" x14ac:dyDescent="0.3">
      <c r="C143" s="88"/>
      <c r="D143" s="98"/>
      <c r="E143" s="88"/>
      <c r="F143" s="88"/>
      <c r="G143" s="88"/>
      <c r="H143" s="88"/>
      <c r="I143" s="88"/>
      <c r="K143" s="88"/>
      <c r="L143" s="88"/>
      <c r="M143" s="88"/>
      <c r="N143" s="228"/>
      <c r="O143" s="88"/>
      <c r="P143" s="88"/>
      <c r="Q143" s="88"/>
      <c r="R143" s="88"/>
      <c r="W143" s="88"/>
      <c r="X143" s="88"/>
      <c r="Y143" s="88"/>
    </row>
    <row r="144" spans="3:25" ht="12" customHeight="1" x14ac:dyDescent="0.3">
      <c r="C144" s="88"/>
      <c r="D144" s="98"/>
      <c r="E144" s="88"/>
      <c r="F144" s="88"/>
      <c r="G144" s="88"/>
      <c r="H144" s="88"/>
      <c r="I144" s="88"/>
      <c r="K144" s="88"/>
      <c r="L144" s="88"/>
      <c r="M144" s="88"/>
      <c r="N144" s="228"/>
      <c r="O144" s="88"/>
      <c r="P144" s="88"/>
      <c r="Q144" s="88"/>
      <c r="R144" s="88"/>
      <c r="W144" s="88"/>
      <c r="X144" s="88"/>
      <c r="Y144" s="88"/>
    </row>
    <row r="145" spans="3:25" ht="12" customHeight="1" x14ac:dyDescent="0.3">
      <c r="C145" s="88"/>
      <c r="D145" s="98"/>
      <c r="E145" s="88"/>
      <c r="F145" s="88"/>
      <c r="G145" s="88"/>
      <c r="H145" s="88"/>
      <c r="I145" s="88"/>
      <c r="K145" s="88"/>
      <c r="L145" s="88"/>
      <c r="M145" s="88"/>
      <c r="N145" s="228"/>
      <c r="O145" s="88"/>
      <c r="P145" s="88"/>
      <c r="Q145" s="88"/>
      <c r="R145" s="88"/>
      <c r="W145" s="88"/>
      <c r="X145" s="88"/>
      <c r="Y145" s="88"/>
    </row>
    <row r="146" spans="3:25" ht="12" customHeight="1" x14ac:dyDescent="0.3">
      <c r="C146" s="88"/>
      <c r="D146" s="98"/>
      <c r="E146" s="88"/>
      <c r="F146" s="88"/>
      <c r="G146" s="88"/>
      <c r="H146" s="88"/>
      <c r="I146" s="88"/>
      <c r="K146" s="88"/>
      <c r="L146" s="88"/>
      <c r="M146" s="88"/>
      <c r="N146" s="228"/>
      <c r="O146" s="88"/>
      <c r="P146" s="88"/>
      <c r="Q146" s="88"/>
      <c r="R146" s="88"/>
      <c r="W146" s="88"/>
      <c r="X146" s="88"/>
      <c r="Y146" s="88"/>
    </row>
    <row r="147" spans="3:25" ht="12" customHeight="1" x14ac:dyDescent="0.3">
      <c r="C147" s="88"/>
      <c r="D147" s="98"/>
      <c r="E147" s="88"/>
      <c r="F147" s="88"/>
      <c r="G147" s="88"/>
      <c r="H147" s="88"/>
      <c r="I147" s="88"/>
      <c r="K147" s="88"/>
      <c r="L147" s="88"/>
      <c r="M147" s="88"/>
      <c r="N147" s="228"/>
      <c r="O147" s="88"/>
      <c r="P147" s="88"/>
      <c r="Q147" s="88"/>
      <c r="R147" s="88"/>
      <c r="W147" s="88"/>
      <c r="X147" s="88"/>
      <c r="Y147" s="88"/>
    </row>
    <row r="148" spans="3:25" ht="12" customHeight="1" x14ac:dyDescent="0.3">
      <c r="C148" s="88"/>
      <c r="D148" s="98"/>
      <c r="E148" s="88"/>
      <c r="F148" s="88"/>
      <c r="G148" s="88"/>
      <c r="H148" s="88"/>
      <c r="I148" s="88"/>
      <c r="K148" s="88"/>
      <c r="L148" s="88"/>
      <c r="M148" s="88"/>
      <c r="N148" s="228"/>
      <c r="O148" s="88"/>
      <c r="P148" s="88"/>
      <c r="Q148" s="88"/>
      <c r="R148" s="88"/>
      <c r="W148" s="88"/>
      <c r="X148" s="88"/>
      <c r="Y148" s="88"/>
    </row>
    <row r="149" spans="3:25" ht="12" customHeight="1" x14ac:dyDescent="0.3">
      <c r="C149" s="88"/>
      <c r="D149" s="98"/>
      <c r="E149" s="88"/>
      <c r="F149" s="88"/>
      <c r="G149" s="88"/>
      <c r="H149" s="88"/>
      <c r="I149" s="88"/>
      <c r="K149" s="88"/>
      <c r="L149" s="88"/>
      <c r="M149" s="88"/>
      <c r="N149" s="228"/>
      <c r="O149" s="88"/>
      <c r="P149" s="88"/>
      <c r="Q149" s="88"/>
      <c r="R149" s="88"/>
      <c r="W149" s="88"/>
      <c r="X149" s="88"/>
      <c r="Y149" s="88"/>
    </row>
    <row r="150" spans="3:25" ht="12" customHeight="1" x14ac:dyDescent="0.3">
      <c r="C150" s="88"/>
      <c r="D150" s="98"/>
      <c r="E150" s="88"/>
      <c r="F150" s="88"/>
      <c r="G150" s="88"/>
      <c r="H150" s="88"/>
      <c r="I150" s="88"/>
      <c r="K150" s="88"/>
      <c r="L150" s="88"/>
      <c r="M150" s="88"/>
      <c r="N150" s="228"/>
      <c r="O150" s="88"/>
      <c r="P150" s="88"/>
      <c r="Q150" s="88"/>
      <c r="R150" s="88"/>
      <c r="W150" s="88"/>
      <c r="X150" s="88"/>
      <c r="Y150" s="88"/>
    </row>
    <row r="151" spans="3:25" ht="12" customHeight="1" x14ac:dyDescent="0.3">
      <c r="C151" s="88"/>
      <c r="D151" s="98"/>
      <c r="E151" s="88"/>
      <c r="F151" s="88"/>
      <c r="G151" s="88"/>
      <c r="H151" s="88"/>
      <c r="I151" s="88"/>
      <c r="K151" s="88"/>
      <c r="L151" s="88"/>
      <c r="M151" s="88"/>
      <c r="N151" s="228"/>
      <c r="O151" s="88"/>
      <c r="P151" s="88"/>
      <c r="Q151" s="88"/>
      <c r="R151" s="88"/>
      <c r="W151" s="88"/>
      <c r="X151" s="88"/>
      <c r="Y151" s="88"/>
    </row>
    <row r="152" spans="3:25" ht="12" customHeight="1" x14ac:dyDescent="0.3">
      <c r="C152" s="88"/>
      <c r="D152" s="98"/>
      <c r="E152" s="88"/>
      <c r="F152" s="88"/>
      <c r="G152" s="88"/>
      <c r="H152" s="88"/>
      <c r="I152" s="88"/>
      <c r="K152" s="88"/>
      <c r="L152" s="88"/>
      <c r="M152" s="88"/>
      <c r="N152" s="228"/>
      <c r="O152" s="88"/>
      <c r="P152" s="88"/>
      <c r="Q152" s="88"/>
      <c r="R152" s="88"/>
      <c r="W152" s="88"/>
      <c r="X152" s="88"/>
      <c r="Y152" s="88"/>
    </row>
    <row r="153" spans="3:25" ht="12" customHeight="1" x14ac:dyDescent="0.3">
      <c r="C153" s="88"/>
      <c r="D153" s="98"/>
      <c r="E153" s="88"/>
      <c r="F153" s="88"/>
      <c r="G153" s="88"/>
      <c r="H153" s="88"/>
      <c r="I153" s="88"/>
      <c r="K153" s="88"/>
      <c r="L153" s="88"/>
      <c r="M153" s="88"/>
      <c r="N153" s="228"/>
      <c r="O153" s="88"/>
      <c r="P153" s="88"/>
      <c r="Q153" s="88"/>
      <c r="R153" s="88"/>
      <c r="W153" s="88"/>
      <c r="X153" s="88"/>
      <c r="Y153" s="88"/>
    </row>
    <row r="154" spans="3:25" ht="12" customHeight="1" x14ac:dyDescent="0.3">
      <c r="C154" s="88"/>
      <c r="D154" s="98"/>
      <c r="E154" s="88"/>
      <c r="F154" s="88"/>
      <c r="G154" s="88"/>
      <c r="H154" s="88"/>
      <c r="I154" s="88"/>
      <c r="K154" s="88"/>
      <c r="L154" s="88"/>
      <c r="M154" s="88"/>
      <c r="N154" s="228"/>
      <c r="O154" s="88"/>
      <c r="P154" s="88"/>
      <c r="Q154" s="88"/>
      <c r="R154" s="88"/>
      <c r="W154" s="88"/>
      <c r="X154" s="88"/>
      <c r="Y154" s="88"/>
    </row>
    <row r="155" spans="3:25" ht="12" customHeight="1" x14ac:dyDescent="0.3">
      <c r="C155" s="88"/>
      <c r="D155" s="98"/>
      <c r="E155" s="88"/>
      <c r="F155" s="88"/>
      <c r="G155" s="88"/>
      <c r="H155" s="88"/>
      <c r="I155" s="88"/>
      <c r="K155" s="88"/>
      <c r="L155" s="88"/>
      <c r="M155" s="88"/>
      <c r="N155" s="228"/>
      <c r="O155" s="88"/>
      <c r="P155" s="88"/>
      <c r="Q155" s="88"/>
      <c r="R155" s="88"/>
      <c r="W155" s="88"/>
      <c r="X155" s="88"/>
      <c r="Y155" s="88"/>
    </row>
    <row r="156" spans="3:25" ht="12" customHeight="1" x14ac:dyDescent="0.3">
      <c r="C156" s="88"/>
      <c r="D156" s="98"/>
      <c r="E156" s="88"/>
      <c r="F156" s="88"/>
      <c r="G156" s="88"/>
      <c r="H156" s="88"/>
      <c r="I156" s="88"/>
      <c r="K156" s="88"/>
      <c r="L156" s="88"/>
      <c r="M156" s="88"/>
      <c r="N156" s="228"/>
      <c r="O156" s="88"/>
      <c r="P156" s="88"/>
      <c r="Q156" s="88"/>
      <c r="R156" s="88"/>
      <c r="W156" s="88"/>
      <c r="X156" s="88"/>
      <c r="Y156" s="88"/>
    </row>
    <row r="157" spans="3:25" ht="12" customHeight="1" x14ac:dyDescent="0.3">
      <c r="C157" s="88"/>
      <c r="D157" s="98"/>
      <c r="E157" s="88"/>
      <c r="F157" s="88"/>
      <c r="G157" s="88"/>
      <c r="H157" s="88"/>
      <c r="I157" s="88"/>
      <c r="K157" s="88"/>
      <c r="L157" s="88"/>
      <c r="M157" s="88"/>
      <c r="N157" s="228"/>
      <c r="O157" s="88"/>
      <c r="P157" s="88"/>
      <c r="Q157" s="88"/>
      <c r="R157" s="88"/>
      <c r="W157" s="88"/>
      <c r="X157" s="88"/>
      <c r="Y157" s="88"/>
    </row>
    <row r="158" spans="3:25" ht="12" customHeight="1" x14ac:dyDescent="0.3">
      <c r="C158" s="88"/>
      <c r="D158" s="98"/>
      <c r="E158" s="88"/>
      <c r="F158" s="88"/>
      <c r="G158" s="88"/>
      <c r="H158" s="88"/>
      <c r="I158" s="88"/>
      <c r="K158" s="88"/>
      <c r="L158" s="88"/>
      <c r="M158" s="88"/>
      <c r="N158" s="228"/>
      <c r="O158" s="88"/>
      <c r="P158" s="88"/>
      <c r="Q158" s="88"/>
      <c r="R158" s="88"/>
      <c r="W158" s="88"/>
      <c r="X158" s="88"/>
      <c r="Y158" s="88"/>
    </row>
    <row r="159" spans="3:25" ht="12" customHeight="1" x14ac:dyDescent="0.3">
      <c r="C159" s="88"/>
      <c r="D159" s="98"/>
      <c r="E159" s="88"/>
      <c r="F159" s="88"/>
      <c r="G159" s="88"/>
      <c r="H159" s="88"/>
      <c r="I159" s="88"/>
      <c r="K159" s="88"/>
      <c r="L159" s="88"/>
      <c r="M159" s="88"/>
      <c r="N159" s="228"/>
      <c r="O159" s="88"/>
      <c r="P159" s="88"/>
      <c r="Q159" s="88"/>
      <c r="R159" s="88"/>
      <c r="W159" s="88"/>
      <c r="X159" s="88"/>
      <c r="Y159" s="88"/>
    </row>
    <row r="160" spans="3:25" ht="12" customHeight="1" x14ac:dyDescent="0.3">
      <c r="C160" s="88"/>
      <c r="D160" s="98"/>
      <c r="E160" s="88"/>
      <c r="F160" s="88"/>
      <c r="G160" s="88"/>
      <c r="H160" s="88"/>
      <c r="I160" s="88"/>
      <c r="K160" s="88"/>
      <c r="L160" s="88"/>
      <c r="M160" s="88"/>
      <c r="N160" s="228"/>
      <c r="O160" s="88"/>
      <c r="P160" s="88"/>
      <c r="Q160" s="88"/>
      <c r="R160" s="88"/>
      <c r="W160" s="88"/>
      <c r="X160" s="88"/>
      <c r="Y160" s="88"/>
    </row>
    <row r="161" spans="3:25" ht="12" customHeight="1" x14ac:dyDescent="0.3">
      <c r="C161" s="88"/>
      <c r="D161" s="98"/>
      <c r="E161" s="88"/>
      <c r="F161" s="88"/>
      <c r="G161" s="88"/>
      <c r="H161" s="88"/>
      <c r="I161" s="88"/>
      <c r="K161" s="88"/>
      <c r="L161" s="88"/>
      <c r="M161" s="88"/>
      <c r="N161" s="228"/>
      <c r="O161" s="88"/>
      <c r="P161" s="88"/>
      <c r="Q161" s="88"/>
      <c r="R161" s="88"/>
      <c r="W161" s="88"/>
      <c r="X161" s="88"/>
      <c r="Y161" s="88"/>
    </row>
    <row r="162" spans="3:25" ht="12" customHeight="1" x14ac:dyDescent="0.3">
      <c r="C162" s="88"/>
      <c r="D162" s="98"/>
      <c r="E162" s="88"/>
      <c r="F162" s="88"/>
      <c r="G162" s="88"/>
      <c r="H162" s="88"/>
      <c r="I162" s="88"/>
      <c r="K162" s="88"/>
      <c r="L162" s="88"/>
      <c r="M162" s="88"/>
      <c r="N162" s="228"/>
      <c r="O162" s="88"/>
      <c r="P162" s="88"/>
      <c r="Q162" s="88"/>
      <c r="R162" s="88"/>
      <c r="W162" s="88"/>
      <c r="X162" s="88"/>
      <c r="Y162" s="88"/>
    </row>
    <row r="163" spans="3:25" ht="12" customHeight="1" x14ac:dyDescent="0.3">
      <c r="C163" s="88"/>
      <c r="D163" s="98"/>
      <c r="E163" s="88"/>
      <c r="F163" s="88"/>
      <c r="G163" s="88"/>
      <c r="H163" s="88"/>
      <c r="I163" s="88"/>
      <c r="K163" s="88"/>
      <c r="L163" s="88"/>
      <c r="M163" s="88"/>
      <c r="N163" s="228"/>
      <c r="O163" s="88"/>
      <c r="P163" s="88"/>
      <c r="Q163" s="88"/>
      <c r="R163" s="88"/>
      <c r="W163" s="88"/>
      <c r="X163" s="88"/>
      <c r="Y163" s="88"/>
    </row>
    <row r="164" spans="3:25" ht="12" customHeight="1" x14ac:dyDescent="0.3">
      <c r="C164" s="88"/>
      <c r="D164" s="98"/>
      <c r="E164" s="88"/>
      <c r="F164" s="88"/>
      <c r="G164" s="88"/>
      <c r="H164" s="88"/>
      <c r="I164" s="88"/>
      <c r="K164" s="88"/>
      <c r="L164" s="88"/>
      <c r="M164" s="88"/>
      <c r="N164" s="228"/>
      <c r="O164" s="88"/>
      <c r="P164" s="88"/>
      <c r="Q164" s="88"/>
      <c r="R164" s="88"/>
      <c r="W164" s="88"/>
      <c r="X164" s="88"/>
      <c r="Y164" s="88"/>
    </row>
    <row r="165" spans="3:25" ht="12" customHeight="1" x14ac:dyDescent="0.3">
      <c r="C165" s="88"/>
      <c r="D165" s="98"/>
      <c r="E165" s="88"/>
      <c r="F165" s="88"/>
      <c r="G165" s="88"/>
      <c r="H165" s="88"/>
      <c r="I165" s="88"/>
      <c r="K165" s="88"/>
      <c r="L165" s="88"/>
      <c r="M165" s="88"/>
      <c r="N165" s="228"/>
      <c r="O165" s="88"/>
      <c r="P165" s="88"/>
      <c r="Q165" s="88"/>
      <c r="R165" s="88"/>
      <c r="W165" s="88"/>
      <c r="X165" s="88"/>
      <c r="Y165" s="88"/>
    </row>
    <row r="166" spans="3:25" ht="12" customHeight="1" x14ac:dyDescent="0.3">
      <c r="C166" s="88"/>
      <c r="D166" s="98"/>
      <c r="E166" s="88"/>
      <c r="F166" s="88"/>
      <c r="G166" s="88"/>
      <c r="H166" s="88"/>
      <c r="I166" s="88"/>
      <c r="K166" s="88"/>
      <c r="L166" s="88"/>
      <c r="M166" s="88"/>
      <c r="N166" s="228"/>
      <c r="O166" s="88"/>
      <c r="P166" s="88"/>
      <c r="Q166" s="88"/>
      <c r="R166" s="88"/>
      <c r="W166" s="88"/>
      <c r="X166" s="88"/>
      <c r="Y166" s="88"/>
    </row>
    <row r="167" spans="3:25" ht="12" customHeight="1" x14ac:dyDescent="0.3">
      <c r="C167" s="88"/>
      <c r="D167" s="98"/>
      <c r="E167" s="88"/>
      <c r="F167" s="88"/>
      <c r="G167" s="88"/>
      <c r="H167" s="88"/>
      <c r="I167" s="88"/>
      <c r="K167" s="88"/>
      <c r="L167" s="88"/>
      <c r="M167" s="88"/>
      <c r="N167" s="228"/>
      <c r="O167" s="88"/>
      <c r="P167" s="88"/>
      <c r="Q167" s="88"/>
      <c r="R167" s="88"/>
      <c r="W167" s="88"/>
      <c r="X167" s="88"/>
      <c r="Y167" s="88"/>
    </row>
    <row r="168" spans="3:25" ht="12" customHeight="1" x14ac:dyDescent="0.3">
      <c r="C168" s="88"/>
      <c r="D168" s="98"/>
      <c r="E168" s="88"/>
      <c r="F168" s="88"/>
      <c r="G168" s="88"/>
      <c r="H168" s="88"/>
      <c r="I168" s="88"/>
      <c r="K168" s="88"/>
      <c r="L168" s="88"/>
      <c r="M168" s="88"/>
      <c r="N168" s="228"/>
      <c r="O168" s="88"/>
      <c r="P168" s="88"/>
      <c r="Q168" s="88"/>
      <c r="R168" s="88"/>
      <c r="W168" s="88"/>
      <c r="X168" s="88"/>
      <c r="Y168" s="88"/>
    </row>
    <row r="169" spans="3:25" ht="12" customHeight="1" x14ac:dyDescent="0.3">
      <c r="C169" s="88"/>
      <c r="D169" s="98"/>
      <c r="E169" s="88"/>
      <c r="F169" s="88"/>
      <c r="G169" s="88"/>
      <c r="H169" s="88"/>
      <c r="I169" s="88"/>
      <c r="K169" s="88"/>
      <c r="L169" s="88"/>
      <c r="M169" s="88"/>
      <c r="N169" s="228"/>
      <c r="O169" s="88"/>
      <c r="P169" s="88"/>
      <c r="Q169" s="88"/>
      <c r="R169" s="88"/>
      <c r="W169" s="88"/>
      <c r="X169" s="88"/>
      <c r="Y169" s="88"/>
    </row>
    <row r="170" spans="3:25" ht="12" customHeight="1" x14ac:dyDescent="0.3">
      <c r="C170" s="88"/>
      <c r="D170" s="98"/>
      <c r="E170" s="88"/>
      <c r="F170" s="88"/>
      <c r="G170" s="88"/>
      <c r="H170" s="88"/>
      <c r="I170" s="88"/>
      <c r="K170" s="88"/>
      <c r="L170" s="88"/>
      <c r="M170" s="88"/>
      <c r="N170" s="228"/>
      <c r="O170" s="88"/>
      <c r="P170" s="88"/>
      <c r="Q170" s="88"/>
      <c r="R170" s="88"/>
      <c r="W170" s="88"/>
      <c r="X170" s="88"/>
      <c r="Y170" s="88"/>
    </row>
    <row r="171" spans="3:25" ht="12" customHeight="1" x14ac:dyDescent="0.3">
      <c r="C171" s="88"/>
      <c r="D171" s="98"/>
      <c r="E171" s="88"/>
      <c r="F171" s="88"/>
      <c r="G171" s="88"/>
      <c r="H171" s="88"/>
      <c r="I171" s="88"/>
      <c r="K171" s="88"/>
      <c r="L171" s="88"/>
      <c r="M171" s="88"/>
      <c r="N171" s="228"/>
      <c r="O171" s="88"/>
      <c r="P171" s="88"/>
      <c r="Q171" s="88"/>
      <c r="R171" s="88"/>
      <c r="W171" s="88"/>
      <c r="X171" s="88"/>
      <c r="Y171" s="88"/>
    </row>
    <row r="172" spans="3:25" ht="12" customHeight="1" x14ac:dyDescent="0.3">
      <c r="C172" s="88"/>
      <c r="D172" s="98"/>
      <c r="E172" s="88"/>
      <c r="F172" s="88"/>
      <c r="G172" s="88"/>
      <c r="H172" s="88"/>
      <c r="I172" s="88"/>
      <c r="K172" s="88"/>
      <c r="L172" s="88"/>
      <c r="M172" s="88"/>
      <c r="N172" s="228"/>
      <c r="O172" s="88"/>
      <c r="P172" s="88"/>
      <c r="Q172" s="88"/>
      <c r="R172" s="88"/>
      <c r="W172" s="88"/>
      <c r="X172" s="88"/>
      <c r="Y172" s="88"/>
    </row>
    <row r="173" spans="3:25" ht="12" customHeight="1" x14ac:dyDescent="0.3">
      <c r="C173" s="88"/>
      <c r="D173" s="98"/>
      <c r="E173" s="88"/>
      <c r="F173" s="88"/>
      <c r="G173" s="88"/>
      <c r="H173" s="88"/>
      <c r="I173" s="88"/>
      <c r="K173" s="88"/>
      <c r="L173" s="88"/>
      <c r="M173" s="88"/>
      <c r="N173" s="228"/>
      <c r="O173" s="88"/>
      <c r="P173" s="88"/>
      <c r="Q173" s="88"/>
      <c r="R173" s="88"/>
      <c r="W173" s="88"/>
      <c r="X173" s="88"/>
      <c r="Y173" s="88"/>
    </row>
    <row r="174" spans="3:25" ht="12" customHeight="1" x14ac:dyDescent="0.3">
      <c r="C174" s="88"/>
      <c r="D174" s="98"/>
      <c r="E174" s="88"/>
      <c r="F174" s="88"/>
      <c r="G174" s="88"/>
      <c r="H174" s="88"/>
      <c r="I174" s="88"/>
      <c r="K174" s="88"/>
      <c r="L174" s="88"/>
      <c r="M174" s="88"/>
      <c r="N174" s="228"/>
      <c r="O174" s="88"/>
      <c r="P174" s="88"/>
      <c r="Q174" s="88"/>
      <c r="R174" s="88"/>
      <c r="W174" s="88"/>
      <c r="X174" s="88"/>
      <c r="Y174" s="88"/>
    </row>
    <row r="175" spans="3:25" ht="12" customHeight="1" x14ac:dyDescent="0.3">
      <c r="C175" s="88"/>
      <c r="D175" s="98"/>
      <c r="E175" s="88"/>
      <c r="F175" s="88"/>
      <c r="G175" s="88"/>
      <c r="H175" s="88"/>
      <c r="I175" s="88"/>
      <c r="K175" s="88"/>
      <c r="L175" s="88"/>
      <c r="M175" s="88"/>
      <c r="N175" s="228"/>
      <c r="O175" s="88"/>
      <c r="P175" s="88"/>
      <c r="Q175" s="88"/>
      <c r="R175" s="88"/>
      <c r="W175" s="88"/>
      <c r="X175" s="88"/>
      <c r="Y175" s="88"/>
    </row>
    <row r="176" spans="3:25" ht="12" customHeight="1" x14ac:dyDescent="0.3">
      <c r="C176" s="88"/>
      <c r="D176" s="98"/>
      <c r="E176" s="88"/>
      <c r="F176" s="88"/>
      <c r="G176" s="88"/>
      <c r="H176" s="88"/>
      <c r="I176" s="88"/>
      <c r="K176" s="88"/>
      <c r="L176" s="88"/>
      <c r="M176" s="88"/>
      <c r="N176" s="228"/>
      <c r="O176" s="88"/>
      <c r="P176" s="88"/>
      <c r="Q176" s="88"/>
      <c r="R176" s="88"/>
      <c r="W176" s="88"/>
      <c r="X176" s="88"/>
      <c r="Y176" s="88"/>
    </row>
    <row r="177" spans="3:25" ht="12" customHeight="1" x14ac:dyDescent="0.3">
      <c r="C177" s="88"/>
      <c r="D177" s="98"/>
      <c r="E177" s="88"/>
      <c r="F177" s="88"/>
      <c r="G177" s="88"/>
      <c r="H177" s="88"/>
      <c r="I177" s="88"/>
      <c r="K177" s="88"/>
      <c r="L177" s="88"/>
      <c r="M177" s="88"/>
      <c r="N177" s="228"/>
      <c r="O177" s="88"/>
      <c r="P177" s="88"/>
      <c r="Q177" s="88"/>
      <c r="R177" s="88"/>
      <c r="W177" s="88"/>
      <c r="X177" s="88"/>
      <c r="Y177" s="88"/>
    </row>
    <row r="178" spans="3:25" ht="12" customHeight="1" x14ac:dyDescent="0.3">
      <c r="C178" s="88"/>
      <c r="D178" s="98"/>
      <c r="E178" s="88"/>
      <c r="F178" s="88"/>
      <c r="G178" s="88"/>
      <c r="H178" s="88"/>
      <c r="I178" s="88"/>
      <c r="K178" s="88"/>
      <c r="L178" s="88"/>
      <c r="M178" s="88"/>
      <c r="N178" s="228"/>
      <c r="O178" s="88"/>
      <c r="P178" s="88"/>
      <c r="Q178" s="88"/>
      <c r="R178" s="88"/>
      <c r="W178" s="88"/>
      <c r="X178" s="88"/>
      <c r="Y178" s="88"/>
    </row>
    <row r="179" spans="3:25" ht="12" customHeight="1" x14ac:dyDescent="0.3">
      <c r="C179" s="88"/>
      <c r="D179" s="98"/>
      <c r="E179" s="88"/>
      <c r="F179" s="88"/>
      <c r="G179" s="88"/>
      <c r="H179" s="88"/>
      <c r="I179" s="88"/>
      <c r="K179" s="88"/>
      <c r="L179" s="88"/>
      <c r="M179" s="88"/>
      <c r="N179" s="228"/>
      <c r="O179" s="88"/>
      <c r="P179" s="88"/>
      <c r="Q179" s="88"/>
      <c r="R179" s="88"/>
      <c r="W179" s="88"/>
      <c r="X179" s="88"/>
      <c r="Y179" s="88"/>
    </row>
    <row r="180" spans="3:25" ht="12" customHeight="1" x14ac:dyDescent="0.3">
      <c r="C180" s="88"/>
      <c r="D180" s="98"/>
      <c r="E180" s="88"/>
      <c r="F180" s="88"/>
      <c r="G180" s="88"/>
      <c r="H180" s="88"/>
      <c r="I180" s="88"/>
      <c r="K180" s="88"/>
      <c r="L180" s="88"/>
      <c r="M180" s="88"/>
      <c r="N180" s="228"/>
      <c r="O180" s="88"/>
      <c r="P180" s="88"/>
      <c r="Q180" s="88"/>
      <c r="R180" s="88"/>
      <c r="W180" s="88"/>
      <c r="X180" s="88"/>
      <c r="Y180" s="88"/>
    </row>
    <row r="181" spans="3:25" ht="12" customHeight="1" x14ac:dyDescent="0.3">
      <c r="C181" s="88"/>
      <c r="D181" s="98"/>
      <c r="E181" s="88"/>
      <c r="F181" s="88"/>
      <c r="G181" s="88"/>
      <c r="H181" s="88"/>
      <c r="I181" s="88"/>
      <c r="K181" s="88"/>
      <c r="L181" s="88"/>
      <c r="M181" s="88"/>
      <c r="N181" s="228"/>
      <c r="O181" s="88"/>
      <c r="P181" s="88"/>
      <c r="Q181" s="88"/>
      <c r="R181" s="88"/>
      <c r="W181" s="88"/>
      <c r="X181" s="88"/>
      <c r="Y181" s="88"/>
    </row>
    <row r="182" spans="3:25" ht="12" customHeight="1" x14ac:dyDescent="0.3">
      <c r="C182" s="88"/>
      <c r="D182" s="98"/>
      <c r="E182" s="88"/>
      <c r="F182" s="88"/>
      <c r="G182" s="88"/>
      <c r="H182" s="88"/>
      <c r="I182" s="88"/>
      <c r="K182" s="88"/>
      <c r="L182" s="88"/>
      <c r="M182" s="88"/>
      <c r="N182" s="228"/>
      <c r="O182" s="88"/>
      <c r="P182" s="88"/>
      <c r="Q182" s="88"/>
      <c r="R182" s="88"/>
      <c r="W182" s="88"/>
      <c r="X182" s="88"/>
      <c r="Y182" s="88"/>
    </row>
    <row r="183" spans="3:25" ht="12" customHeight="1" x14ac:dyDescent="0.3">
      <c r="C183" s="88"/>
      <c r="D183" s="98"/>
      <c r="E183" s="88"/>
      <c r="F183" s="88"/>
      <c r="G183" s="88"/>
      <c r="H183" s="88"/>
      <c r="I183" s="88"/>
      <c r="K183" s="88"/>
      <c r="L183" s="88"/>
      <c r="M183" s="88"/>
      <c r="N183" s="228"/>
      <c r="O183" s="88"/>
      <c r="P183" s="88"/>
      <c r="Q183" s="88"/>
      <c r="R183" s="88"/>
      <c r="W183" s="88"/>
      <c r="X183" s="88"/>
      <c r="Y183" s="88"/>
    </row>
    <row r="184" spans="3:25" ht="12" customHeight="1" x14ac:dyDescent="0.3">
      <c r="C184" s="88"/>
      <c r="D184" s="98"/>
      <c r="E184" s="88"/>
      <c r="F184" s="88"/>
      <c r="G184" s="88"/>
      <c r="H184" s="88"/>
      <c r="I184" s="88"/>
      <c r="K184" s="88"/>
      <c r="L184" s="88"/>
      <c r="M184" s="88"/>
      <c r="N184" s="228"/>
      <c r="O184" s="88"/>
      <c r="P184" s="88"/>
      <c r="Q184" s="88"/>
      <c r="R184" s="88"/>
      <c r="W184" s="88"/>
      <c r="X184" s="88"/>
      <c r="Y184" s="88"/>
    </row>
    <row r="185" spans="3:25" ht="12" customHeight="1" x14ac:dyDescent="0.3">
      <c r="C185" s="88"/>
      <c r="D185" s="98"/>
      <c r="E185" s="88"/>
      <c r="F185" s="88"/>
      <c r="G185" s="88"/>
      <c r="H185" s="88"/>
      <c r="I185" s="88"/>
      <c r="K185" s="88"/>
      <c r="L185" s="88"/>
      <c r="M185" s="88"/>
      <c r="N185" s="228"/>
      <c r="O185" s="88"/>
      <c r="P185" s="88"/>
      <c r="Q185" s="88"/>
      <c r="R185" s="88"/>
      <c r="W185" s="88"/>
      <c r="X185" s="88"/>
      <c r="Y185" s="88"/>
    </row>
    <row r="186" spans="3:25" ht="12" customHeight="1" x14ac:dyDescent="0.3">
      <c r="C186" s="88"/>
      <c r="D186" s="98"/>
      <c r="E186" s="88"/>
      <c r="F186" s="88"/>
      <c r="G186" s="88"/>
      <c r="H186" s="88"/>
      <c r="I186" s="88"/>
      <c r="K186" s="88"/>
      <c r="L186" s="88"/>
      <c r="M186" s="88"/>
      <c r="N186" s="228"/>
      <c r="O186" s="88"/>
      <c r="P186" s="88"/>
      <c r="Q186" s="88"/>
      <c r="R186" s="88"/>
      <c r="W186" s="88"/>
      <c r="X186" s="88"/>
      <c r="Y186" s="88"/>
    </row>
    <row r="187" spans="3:25" ht="12" customHeight="1" x14ac:dyDescent="0.3">
      <c r="C187" s="88"/>
      <c r="D187" s="98"/>
      <c r="E187" s="88"/>
      <c r="F187" s="88"/>
      <c r="G187" s="88"/>
      <c r="H187" s="88"/>
      <c r="I187" s="88"/>
      <c r="K187" s="88"/>
      <c r="L187" s="88"/>
      <c r="M187" s="88"/>
      <c r="N187" s="228"/>
      <c r="O187" s="88"/>
      <c r="P187" s="88"/>
      <c r="Q187" s="88"/>
      <c r="R187" s="88"/>
      <c r="W187" s="88"/>
      <c r="X187" s="88"/>
      <c r="Y187" s="88"/>
    </row>
    <row r="188" spans="3:25" ht="12" customHeight="1" x14ac:dyDescent="0.3">
      <c r="C188" s="88"/>
      <c r="D188" s="98"/>
      <c r="E188" s="88"/>
      <c r="F188" s="88"/>
      <c r="G188" s="88"/>
      <c r="H188" s="88"/>
      <c r="I188" s="88"/>
      <c r="K188" s="88"/>
      <c r="L188" s="88"/>
      <c r="M188" s="88"/>
      <c r="N188" s="228"/>
      <c r="O188" s="88"/>
      <c r="P188" s="88"/>
      <c r="Q188" s="88"/>
      <c r="R188" s="88"/>
      <c r="W188" s="88"/>
      <c r="X188" s="88"/>
      <c r="Y188" s="88"/>
    </row>
    <row r="189" spans="3:25" ht="12" customHeight="1" x14ac:dyDescent="0.3">
      <c r="C189" s="88"/>
      <c r="D189" s="98"/>
      <c r="E189" s="88"/>
      <c r="F189" s="88"/>
      <c r="G189" s="88"/>
      <c r="H189" s="88"/>
      <c r="I189" s="88"/>
      <c r="K189" s="88"/>
      <c r="L189" s="88"/>
      <c r="M189" s="88"/>
      <c r="N189" s="228"/>
      <c r="O189" s="88"/>
      <c r="P189" s="88"/>
      <c r="Q189" s="88"/>
      <c r="R189" s="88"/>
      <c r="W189" s="88"/>
      <c r="X189" s="88"/>
      <c r="Y189" s="88"/>
    </row>
    <row r="190" spans="3:25" ht="12" customHeight="1" x14ac:dyDescent="0.3">
      <c r="C190" s="88"/>
      <c r="D190" s="98"/>
      <c r="E190" s="88"/>
      <c r="F190" s="88"/>
      <c r="G190" s="88"/>
      <c r="H190" s="88"/>
      <c r="I190" s="88"/>
      <c r="K190" s="88"/>
      <c r="L190" s="88"/>
      <c r="M190" s="88"/>
      <c r="N190" s="228"/>
      <c r="O190" s="88"/>
      <c r="P190" s="88"/>
      <c r="Q190" s="88"/>
      <c r="R190" s="88"/>
      <c r="W190" s="88"/>
      <c r="X190" s="88"/>
      <c r="Y190" s="88"/>
    </row>
    <row r="191" spans="3:25" ht="12" customHeight="1" x14ac:dyDescent="0.3">
      <c r="C191" s="88"/>
      <c r="D191" s="98"/>
      <c r="E191" s="88"/>
      <c r="F191" s="88"/>
      <c r="G191" s="88"/>
      <c r="H191" s="88"/>
      <c r="I191" s="88"/>
      <c r="K191" s="88"/>
      <c r="L191" s="88"/>
      <c r="M191" s="88"/>
      <c r="N191" s="228"/>
      <c r="O191" s="88"/>
      <c r="P191" s="88"/>
      <c r="Q191" s="88"/>
      <c r="R191" s="88"/>
      <c r="W191" s="88"/>
      <c r="X191" s="88"/>
      <c r="Y191" s="88"/>
    </row>
    <row r="192" spans="3:25" ht="12" customHeight="1" x14ac:dyDescent="0.3">
      <c r="C192" s="88"/>
      <c r="D192" s="98"/>
      <c r="E192" s="88"/>
      <c r="F192" s="88"/>
      <c r="G192" s="88"/>
      <c r="H192" s="88"/>
      <c r="I192" s="88"/>
      <c r="K192" s="88"/>
      <c r="L192" s="88"/>
      <c r="M192" s="88"/>
      <c r="N192" s="228"/>
      <c r="O192" s="88"/>
      <c r="P192" s="88"/>
      <c r="Q192" s="88"/>
      <c r="R192" s="88"/>
      <c r="W192" s="88"/>
      <c r="X192" s="88"/>
      <c r="Y192" s="88"/>
    </row>
    <row r="193" spans="3:25" ht="12" customHeight="1" x14ac:dyDescent="0.3">
      <c r="C193" s="88"/>
      <c r="D193" s="98"/>
      <c r="E193" s="88"/>
      <c r="F193" s="88"/>
      <c r="G193" s="88"/>
      <c r="H193" s="88"/>
      <c r="I193" s="88"/>
      <c r="K193" s="88"/>
      <c r="L193" s="88"/>
      <c r="M193" s="88"/>
      <c r="N193" s="228"/>
      <c r="O193" s="88"/>
      <c r="P193" s="88"/>
      <c r="Q193" s="88"/>
      <c r="R193" s="88"/>
      <c r="W193" s="88"/>
      <c r="X193" s="88"/>
      <c r="Y193" s="88"/>
    </row>
    <row r="194" spans="3:25" ht="12" customHeight="1" x14ac:dyDescent="0.3">
      <c r="C194" s="88"/>
      <c r="D194" s="98"/>
      <c r="E194" s="88"/>
      <c r="F194" s="88"/>
      <c r="G194" s="88"/>
      <c r="H194" s="88"/>
      <c r="I194" s="88"/>
      <c r="K194" s="88"/>
      <c r="L194" s="88"/>
      <c r="M194" s="88"/>
      <c r="N194" s="228"/>
      <c r="O194" s="88"/>
      <c r="P194" s="88"/>
      <c r="Q194" s="88"/>
      <c r="R194" s="88"/>
      <c r="W194" s="88"/>
      <c r="X194" s="88"/>
      <c r="Y194" s="88"/>
    </row>
    <row r="195" spans="3:25" ht="12" customHeight="1" x14ac:dyDescent="0.3">
      <c r="C195" s="88"/>
      <c r="D195" s="98"/>
      <c r="E195" s="88"/>
      <c r="F195" s="88"/>
      <c r="G195" s="88"/>
      <c r="H195" s="88"/>
      <c r="I195" s="88"/>
      <c r="K195" s="88"/>
      <c r="L195" s="88"/>
      <c r="M195" s="88"/>
      <c r="N195" s="228"/>
      <c r="O195" s="88"/>
      <c r="P195" s="88"/>
      <c r="Q195" s="88"/>
      <c r="R195" s="88"/>
      <c r="W195" s="88"/>
      <c r="X195" s="88"/>
      <c r="Y195" s="88"/>
    </row>
    <row r="196" spans="3:25" ht="12" customHeight="1" x14ac:dyDescent="0.3">
      <c r="C196" s="88"/>
      <c r="D196" s="98"/>
      <c r="E196" s="88"/>
      <c r="F196" s="88"/>
      <c r="G196" s="88"/>
      <c r="H196" s="88"/>
      <c r="I196" s="88"/>
      <c r="K196" s="88"/>
      <c r="L196" s="88"/>
      <c r="M196" s="88"/>
      <c r="N196" s="228"/>
      <c r="O196" s="88"/>
      <c r="P196" s="88"/>
      <c r="Q196" s="88"/>
      <c r="R196" s="88"/>
      <c r="W196" s="88"/>
      <c r="X196" s="88"/>
      <c r="Y196" s="88"/>
    </row>
    <row r="197" spans="3:25" ht="12" customHeight="1" x14ac:dyDescent="0.3">
      <c r="C197" s="88"/>
      <c r="D197" s="98"/>
      <c r="E197" s="88"/>
      <c r="F197" s="88"/>
      <c r="G197" s="88"/>
      <c r="H197" s="88"/>
      <c r="I197" s="88"/>
      <c r="K197" s="88"/>
      <c r="L197" s="88"/>
      <c r="M197" s="88"/>
      <c r="N197" s="228"/>
      <c r="O197" s="88"/>
      <c r="P197" s="88"/>
      <c r="Q197" s="88"/>
      <c r="R197" s="88"/>
      <c r="W197" s="88"/>
      <c r="X197" s="88"/>
      <c r="Y197" s="88"/>
    </row>
    <row r="198" spans="3:25" ht="12" customHeight="1" x14ac:dyDescent="0.3">
      <c r="C198" s="88"/>
      <c r="D198" s="98"/>
      <c r="E198" s="88"/>
      <c r="F198" s="88"/>
      <c r="G198" s="88"/>
      <c r="H198" s="88"/>
      <c r="I198" s="88"/>
      <c r="K198" s="88"/>
      <c r="L198" s="88"/>
      <c r="M198" s="88"/>
      <c r="N198" s="228"/>
      <c r="O198" s="88"/>
      <c r="P198" s="88"/>
      <c r="Q198" s="88"/>
      <c r="R198" s="88"/>
      <c r="W198" s="88"/>
      <c r="X198" s="88"/>
      <c r="Y198" s="88"/>
    </row>
    <row r="199" spans="3:25" ht="12" customHeight="1" x14ac:dyDescent="0.3">
      <c r="C199" s="88"/>
      <c r="D199" s="98"/>
      <c r="E199" s="88"/>
      <c r="F199" s="88"/>
      <c r="G199" s="88"/>
      <c r="H199" s="88"/>
      <c r="I199" s="88"/>
      <c r="K199" s="88"/>
      <c r="L199" s="88"/>
      <c r="M199" s="88"/>
      <c r="N199" s="228"/>
      <c r="O199" s="88"/>
      <c r="P199" s="88"/>
      <c r="Q199" s="88"/>
      <c r="R199" s="88"/>
      <c r="W199" s="88"/>
      <c r="X199" s="88"/>
      <c r="Y199" s="88"/>
    </row>
    <row r="200" spans="3:25" ht="12" customHeight="1" x14ac:dyDescent="0.3">
      <c r="C200" s="88"/>
      <c r="D200" s="98"/>
      <c r="E200" s="88"/>
      <c r="F200" s="88"/>
      <c r="G200" s="88"/>
      <c r="H200" s="88"/>
      <c r="I200" s="88"/>
      <c r="K200" s="88"/>
      <c r="L200" s="88"/>
      <c r="M200" s="88"/>
      <c r="N200" s="228"/>
      <c r="O200" s="88"/>
      <c r="P200" s="88"/>
      <c r="Q200" s="88"/>
      <c r="R200" s="88"/>
      <c r="W200" s="88"/>
      <c r="X200" s="88"/>
      <c r="Y200" s="88"/>
    </row>
    <row r="201" spans="3:25" ht="12" customHeight="1" x14ac:dyDescent="0.3">
      <c r="C201" s="88"/>
      <c r="D201" s="98"/>
      <c r="E201" s="88"/>
      <c r="F201" s="88"/>
      <c r="G201" s="88"/>
      <c r="H201" s="88"/>
      <c r="I201" s="88"/>
      <c r="K201" s="88"/>
      <c r="L201" s="88"/>
      <c r="M201" s="88"/>
      <c r="N201" s="228"/>
      <c r="O201" s="88"/>
      <c r="P201" s="88"/>
      <c r="Q201" s="88"/>
      <c r="R201" s="88"/>
      <c r="W201" s="88"/>
      <c r="X201" s="88"/>
      <c r="Y201" s="88"/>
    </row>
    <row r="202" spans="3:25" ht="12" customHeight="1" x14ac:dyDescent="0.3">
      <c r="C202" s="88"/>
      <c r="D202" s="98"/>
      <c r="E202" s="88"/>
      <c r="F202" s="88"/>
      <c r="G202" s="88"/>
      <c r="H202" s="88"/>
      <c r="I202" s="88"/>
      <c r="K202" s="88"/>
      <c r="L202" s="88"/>
      <c r="M202" s="88"/>
      <c r="N202" s="228"/>
      <c r="O202" s="88"/>
      <c r="P202" s="88"/>
      <c r="Q202" s="88"/>
      <c r="R202" s="88"/>
      <c r="W202" s="88"/>
      <c r="X202" s="88"/>
      <c r="Y202" s="88"/>
    </row>
    <row r="203" spans="3:25" ht="12" customHeight="1" x14ac:dyDescent="0.3">
      <c r="C203" s="88"/>
      <c r="D203" s="98"/>
      <c r="E203" s="88"/>
      <c r="F203" s="88"/>
      <c r="G203" s="88"/>
      <c r="H203" s="88"/>
      <c r="I203" s="88"/>
      <c r="K203" s="88"/>
      <c r="L203" s="88"/>
      <c r="M203" s="88"/>
      <c r="N203" s="228"/>
      <c r="O203" s="88"/>
      <c r="P203" s="88"/>
      <c r="Q203" s="88"/>
      <c r="R203" s="88"/>
      <c r="W203" s="88"/>
      <c r="X203" s="88"/>
      <c r="Y203" s="88"/>
    </row>
    <row r="204" spans="3:25" ht="12" customHeight="1" x14ac:dyDescent="0.3">
      <c r="C204" s="88"/>
      <c r="D204" s="98"/>
      <c r="E204" s="88"/>
      <c r="F204" s="88"/>
      <c r="G204" s="88"/>
      <c r="H204" s="88"/>
      <c r="I204" s="88"/>
      <c r="K204" s="88"/>
      <c r="L204" s="88"/>
      <c r="M204" s="88"/>
      <c r="N204" s="228"/>
      <c r="O204" s="88"/>
      <c r="P204" s="88"/>
      <c r="Q204" s="88"/>
      <c r="R204" s="88"/>
      <c r="W204" s="88"/>
      <c r="X204" s="88"/>
      <c r="Y204" s="88"/>
    </row>
    <row r="205" spans="3:25" ht="12" customHeight="1" x14ac:dyDescent="0.3">
      <c r="C205" s="88"/>
      <c r="D205" s="98"/>
      <c r="E205" s="88"/>
      <c r="F205" s="88"/>
      <c r="G205" s="88"/>
      <c r="H205" s="88"/>
      <c r="I205" s="88"/>
      <c r="K205" s="88"/>
      <c r="L205" s="88"/>
      <c r="M205" s="88"/>
      <c r="N205" s="228"/>
      <c r="O205" s="88"/>
      <c r="P205" s="88"/>
      <c r="Q205" s="88"/>
      <c r="R205" s="88"/>
      <c r="W205" s="88"/>
      <c r="X205" s="88"/>
      <c r="Y205" s="88"/>
    </row>
    <row r="206" spans="3:25" ht="12" customHeight="1" x14ac:dyDescent="0.3">
      <c r="C206" s="88"/>
      <c r="D206" s="98"/>
      <c r="E206" s="88"/>
      <c r="F206" s="88"/>
      <c r="G206" s="88"/>
      <c r="H206" s="88"/>
      <c r="I206" s="88"/>
      <c r="K206" s="88"/>
      <c r="L206" s="88"/>
      <c r="M206" s="88"/>
      <c r="N206" s="228"/>
      <c r="O206" s="88"/>
      <c r="P206" s="88"/>
      <c r="Q206" s="88"/>
      <c r="R206" s="88"/>
      <c r="W206" s="88"/>
      <c r="X206" s="88"/>
      <c r="Y206" s="88"/>
    </row>
    <row r="207" spans="3:25" ht="12" customHeight="1" x14ac:dyDescent="0.3">
      <c r="C207" s="88"/>
      <c r="D207" s="98"/>
      <c r="E207" s="88"/>
      <c r="F207" s="88"/>
      <c r="G207" s="88"/>
      <c r="H207" s="88"/>
      <c r="I207" s="88"/>
      <c r="K207" s="88"/>
      <c r="L207" s="88"/>
      <c r="M207" s="88"/>
      <c r="N207" s="228"/>
      <c r="O207" s="88"/>
      <c r="P207" s="88"/>
      <c r="Q207" s="88"/>
      <c r="R207" s="88"/>
      <c r="W207" s="88"/>
      <c r="X207" s="88"/>
      <c r="Y207" s="88"/>
    </row>
    <row r="208" spans="3:25" ht="12" customHeight="1" x14ac:dyDescent="0.3">
      <c r="C208" s="88"/>
      <c r="D208" s="98"/>
      <c r="E208" s="88"/>
      <c r="F208" s="88"/>
      <c r="G208" s="88"/>
      <c r="H208" s="88"/>
      <c r="I208" s="88"/>
      <c r="K208" s="88"/>
      <c r="L208" s="88"/>
      <c r="M208" s="88"/>
      <c r="N208" s="228"/>
      <c r="O208" s="88"/>
      <c r="P208" s="88"/>
      <c r="Q208" s="88"/>
      <c r="R208" s="88"/>
      <c r="W208" s="88"/>
      <c r="X208" s="88"/>
      <c r="Y208" s="88"/>
    </row>
    <row r="209" spans="3:25" ht="12" customHeight="1" x14ac:dyDescent="0.3">
      <c r="C209" s="88"/>
      <c r="D209" s="98"/>
      <c r="E209" s="88"/>
      <c r="F209" s="88"/>
      <c r="G209" s="88"/>
      <c r="H209" s="88"/>
      <c r="I209" s="88"/>
      <c r="K209" s="88"/>
      <c r="L209" s="88"/>
      <c r="M209" s="88"/>
      <c r="N209" s="228"/>
      <c r="O209" s="88"/>
      <c r="P209" s="88"/>
      <c r="Q209" s="88"/>
      <c r="R209" s="88"/>
      <c r="W209" s="88"/>
      <c r="X209" s="88"/>
      <c r="Y209" s="88"/>
    </row>
    <row r="210" spans="3:25" ht="12" customHeight="1" x14ac:dyDescent="0.3">
      <c r="C210" s="88"/>
      <c r="D210" s="98"/>
      <c r="E210" s="88"/>
      <c r="F210" s="88"/>
      <c r="G210" s="88"/>
      <c r="H210" s="88"/>
      <c r="I210" s="88"/>
      <c r="K210" s="88"/>
      <c r="L210" s="88"/>
      <c r="M210" s="88"/>
      <c r="N210" s="228"/>
      <c r="O210" s="88"/>
      <c r="P210" s="88"/>
      <c r="Q210" s="88"/>
      <c r="R210" s="88"/>
      <c r="W210" s="88"/>
      <c r="X210" s="88"/>
      <c r="Y210" s="88"/>
    </row>
    <row r="211" spans="3:25" ht="12" customHeight="1" x14ac:dyDescent="0.3">
      <c r="C211" s="88"/>
      <c r="D211" s="98"/>
      <c r="E211" s="88"/>
      <c r="F211" s="88"/>
      <c r="G211" s="88"/>
      <c r="H211" s="88"/>
      <c r="I211" s="88"/>
      <c r="K211" s="88"/>
      <c r="L211" s="88"/>
      <c r="M211" s="88"/>
      <c r="N211" s="228"/>
      <c r="O211" s="88"/>
      <c r="P211" s="88"/>
      <c r="Q211" s="88"/>
      <c r="R211" s="88"/>
      <c r="W211" s="88"/>
      <c r="X211" s="88"/>
      <c r="Y211" s="88"/>
    </row>
    <row r="212" spans="3:25" ht="12" customHeight="1" x14ac:dyDescent="0.3">
      <c r="C212" s="88"/>
      <c r="D212" s="98"/>
      <c r="E212" s="88"/>
      <c r="F212" s="88"/>
      <c r="G212" s="88"/>
      <c r="H212" s="88"/>
      <c r="I212" s="88"/>
      <c r="K212" s="88"/>
      <c r="L212" s="88"/>
      <c r="M212" s="88"/>
      <c r="N212" s="228"/>
      <c r="O212" s="88"/>
      <c r="P212" s="88"/>
      <c r="Q212" s="88"/>
      <c r="R212" s="88"/>
      <c r="W212" s="88"/>
      <c r="X212" s="88"/>
      <c r="Y212" s="88"/>
    </row>
    <row r="213" spans="3:25" ht="12" customHeight="1" x14ac:dyDescent="0.3">
      <c r="C213" s="88"/>
      <c r="D213" s="98"/>
      <c r="E213" s="88"/>
      <c r="F213" s="88"/>
      <c r="G213" s="88"/>
      <c r="H213" s="88"/>
      <c r="I213" s="88"/>
      <c r="K213" s="88"/>
      <c r="L213" s="88"/>
      <c r="M213" s="88"/>
      <c r="N213" s="228"/>
      <c r="O213" s="88"/>
      <c r="P213" s="88"/>
      <c r="Q213" s="88"/>
      <c r="R213" s="88"/>
      <c r="W213" s="88"/>
      <c r="X213" s="88"/>
      <c r="Y213" s="88"/>
    </row>
    <row r="214" spans="3:25" ht="12" customHeight="1" x14ac:dyDescent="0.3">
      <c r="C214" s="88"/>
      <c r="D214" s="98"/>
      <c r="E214" s="88"/>
      <c r="F214" s="88"/>
      <c r="G214" s="88"/>
      <c r="H214" s="88"/>
      <c r="I214" s="88"/>
      <c r="K214" s="88"/>
      <c r="L214" s="88"/>
      <c r="M214" s="88"/>
      <c r="N214" s="228"/>
      <c r="O214" s="88"/>
      <c r="P214" s="88"/>
      <c r="Q214" s="88"/>
      <c r="R214" s="88"/>
      <c r="W214" s="88"/>
      <c r="X214" s="88"/>
      <c r="Y214" s="88"/>
    </row>
    <row r="215" spans="3:25" ht="12" customHeight="1" x14ac:dyDescent="0.3">
      <c r="C215" s="88"/>
      <c r="D215" s="98"/>
      <c r="E215" s="88"/>
      <c r="F215" s="88"/>
      <c r="G215" s="88"/>
      <c r="H215" s="88"/>
      <c r="I215" s="88"/>
      <c r="K215" s="88"/>
      <c r="L215" s="88"/>
      <c r="M215" s="88"/>
      <c r="N215" s="228"/>
      <c r="O215" s="88"/>
      <c r="P215" s="88"/>
      <c r="Q215" s="88"/>
      <c r="R215" s="88"/>
      <c r="W215" s="88"/>
      <c r="X215" s="88"/>
      <c r="Y215" s="88"/>
    </row>
    <row r="216" spans="3:25" ht="12" customHeight="1" x14ac:dyDescent="0.3">
      <c r="C216" s="88"/>
      <c r="D216" s="98"/>
      <c r="E216" s="88"/>
      <c r="F216" s="88"/>
      <c r="G216" s="88"/>
      <c r="H216" s="88"/>
      <c r="I216" s="88"/>
      <c r="K216" s="88"/>
      <c r="L216" s="88"/>
      <c r="M216" s="88"/>
      <c r="N216" s="228"/>
      <c r="O216" s="88"/>
      <c r="P216" s="88"/>
      <c r="Q216" s="88"/>
      <c r="R216" s="88"/>
      <c r="W216" s="88"/>
      <c r="X216" s="88"/>
      <c r="Y216" s="88"/>
    </row>
    <row r="217" spans="3:25" ht="12" customHeight="1" x14ac:dyDescent="0.3">
      <c r="C217" s="88"/>
      <c r="D217" s="98"/>
      <c r="E217" s="88"/>
      <c r="F217" s="88"/>
      <c r="G217" s="88"/>
      <c r="H217" s="88"/>
      <c r="I217" s="88"/>
      <c r="K217" s="88"/>
      <c r="L217" s="88"/>
      <c r="M217" s="88"/>
      <c r="N217" s="228"/>
      <c r="O217" s="88"/>
      <c r="P217" s="88"/>
      <c r="Q217" s="88"/>
      <c r="R217" s="88"/>
      <c r="W217" s="88"/>
      <c r="X217" s="88"/>
      <c r="Y217" s="88"/>
    </row>
    <row r="218" spans="3:25" ht="12" customHeight="1" x14ac:dyDescent="0.3">
      <c r="C218" s="88"/>
      <c r="D218" s="98"/>
      <c r="E218" s="88"/>
      <c r="F218" s="88"/>
      <c r="G218" s="88"/>
      <c r="H218" s="88"/>
      <c r="I218" s="88"/>
      <c r="K218" s="88"/>
      <c r="L218" s="88"/>
      <c r="M218" s="88"/>
      <c r="N218" s="228"/>
      <c r="O218" s="88"/>
      <c r="P218" s="88"/>
      <c r="Q218" s="88"/>
      <c r="R218" s="88"/>
      <c r="W218" s="88"/>
      <c r="X218" s="88"/>
      <c r="Y218" s="88"/>
    </row>
    <row r="219" spans="3:25" ht="12" customHeight="1" x14ac:dyDescent="0.3">
      <c r="C219" s="88"/>
      <c r="D219" s="98"/>
      <c r="E219" s="88"/>
      <c r="F219" s="88"/>
      <c r="G219" s="88"/>
      <c r="H219" s="88"/>
      <c r="I219" s="88"/>
      <c r="K219" s="88"/>
      <c r="L219" s="88"/>
      <c r="M219" s="88"/>
      <c r="N219" s="228"/>
      <c r="O219" s="88"/>
      <c r="P219" s="88"/>
      <c r="Q219" s="88"/>
      <c r="R219" s="88"/>
      <c r="W219" s="88"/>
      <c r="X219" s="88"/>
      <c r="Y219" s="88"/>
    </row>
    <row r="220" spans="3:25" ht="12" customHeight="1" x14ac:dyDescent="0.3">
      <c r="C220" s="88"/>
      <c r="D220" s="98"/>
      <c r="E220" s="88"/>
      <c r="F220" s="88"/>
      <c r="G220" s="88"/>
      <c r="H220" s="88"/>
      <c r="I220" s="88"/>
      <c r="K220" s="88"/>
      <c r="L220" s="88"/>
      <c r="M220" s="88"/>
      <c r="N220" s="228"/>
      <c r="O220" s="88"/>
      <c r="P220" s="88"/>
      <c r="Q220" s="88"/>
      <c r="R220" s="88"/>
      <c r="W220" s="88"/>
      <c r="X220" s="88"/>
      <c r="Y220" s="88"/>
    </row>
    <row r="221" spans="3:25" ht="12" customHeight="1" x14ac:dyDescent="0.3">
      <c r="C221" s="88"/>
      <c r="D221" s="98"/>
      <c r="E221" s="88"/>
      <c r="F221" s="88"/>
      <c r="G221" s="88"/>
      <c r="H221" s="88"/>
      <c r="I221" s="88"/>
      <c r="K221" s="88"/>
      <c r="L221" s="88"/>
      <c r="M221" s="88"/>
      <c r="N221" s="228"/>
      <c r="O221" s="88"/>
      <c r="P221" s="88"/>
      <c r="Q221" s="88"/>
      <c r="R221" s="88"/>
      <c r="W221" s="88"/>
      <c r="X221" s="88"/>
      <c r="Y221" s="88"/>
    </row>
    <row r="222" spans="3:25" ht="12" customHeight="1" x14ac:dyDescent="0.3">
      <c r="C222" s="88"/>
      <c r="D222" s="98"/>
      <c r="E222" s="88"/>
      <c r="F222" s="88"/>
      <c r="G222" s="88"/>
      <c r="H222" s="88"/>
      <c r="I222" s="88"/>
      <c r="K222" s="88"/>
      <c r="L222" s="88"/>
      <c r="M222" s="88"/>
      <c r="N222" s="228"/>
      <c r="O222" s="88"/>
      <c r="P222" s="88"/>
      <c r="Q222" s="88"/>
      <c r="R222" s="88"/>
      <c r="W222" s="88"/>
      <c r="X222" s="88"/>
      <c r="Y222" s="88"/>
    </row>
    <row r="223" spans="3:25" ht="12" customHeight="1" x14ac:dyDescent="0.3">
      <c r="C223" s="88"/>
      <c r="D223" s="98"/>
      <c r="E223" s="88"/>
      <c r="F223" s="88"/>
      <c r="G223" s="88"/>
      <c r="H223" s="88"/>
      <c r="I223" s="88"/>
      <c r="K223" s="88"/>
      <c r="L223" s="88"/>
      <c r="M223" s="88"/>
      <c r="N223" s="228"/>
      <c r="O223" s="88"/>
      <c r="P223" s="88"/>
      <c r="Q223" s="88"/>
      <c r="R223" s="88"/>
      <c r="W223" s="88"/>
      <c r="X223" s="88"/>
      <c r="Y223" s="88"/>
    </row>
    <row r="224" spans="3:25" ht="12" customHeight="1" x14ac:dyDescent="0.3">
      <c r="C224" s="88"/>
      <c r="D224" s="98"/>
      <c r="E224" s="88"/>
      <c r="F224" s="88"/>
      <c r="G224" s="88"/>
      <c r="H224" s="88"/>
      <c r="I224" s="88"/>
      <c r="K224" s="88"/>
      <c r="L224" s="88"/>
      <c r="M224" s="88"/>
      <c r="N224" s="228"/>
      <c r="O224" s="88"/>
      <c r="P224" s="88"/>
      <c r="Q224" s="88"/>
      <c r="R224" s="88"/>
      <c r="W224" s="88"/>
      <c r="X224" s="88"/>
      <c r="Y224" s="88"/>
    </row>
    <row r="225" spans="3:25" ht="12" customHeight="1" x14ac:dyDescent="0.3">
      <c r="C225" s="88"/>
      <c r="D225" s="98"/>
      <c r="E225" s="88"/>
      <c r="F225" s="88"/>
      <c r="G225" s="88"/>
      <c r="H225" s="88"/>
      <c r="I225" s="88"/>
      <c r="K225" s="88"/>
      <c r="L225" s="88"/>
      <c r="M225" s="88"/>
      <c r="N225" s="228"/>
      <c r="O225" s="88"/>
      <c r="P225" s="88"/>
      <c r="Q225" s="88"/>
      <c r="R225" s="88"/>
      <c r="W225" s="88"/>
      <c r="X225" s="88"/>
      <c r="Y225" s="88"/>
    </row>
    <row r="226" spans="3:25" ht="12" customHeight="1" x14ac:dyDescent="0.3">
      <c r="C226" s="88"/>
      <c r="D226" s="98"/>
      <c r="E226" s="88"/>
      <c r="F226" s="88"/>
      <c r="G226" s="88"/>
      <c r="H226" s="88"/>
      <c r="I226" s="88"/>
      <c r="K226" s="88"/>
      <c r="L226" s="88"/>
      <c r="M226" s="88"/>
      <c r="N226" s="228"/>
      <c r="O226" s="88"/>
      <c r="P226" s="88"/>
      <c r="Q226" s="88"/>
      <c r="R226" s="88"/>
      <c r="W226" s="88"/>
      <c r="X226" s="88"/>
      <c r="Y226" s="88"/>
    </row>
    <row r="227" spans="3:25" ht="12" customHeight="1" x14ac:dyDescent="0.3">
      <c r="C227" s="88"/>
      <c r="D227" s="98"/>
      <c r="E227" s="88"/>
      <c r="F227" s="88"/>
      <c r="G227" s="88"/>
      <c r="H227" s="88"/>
      <c r="I227" s="88"/>
      <c r="K227" s="88"/>
      <c r="L227" s="88"/>
      <c r="M227" s="88"/>
      <c r="N227" s="228"/>
      <c r="O227" s="88"/>
      <c r="P227" s="88"/>
      <c r="Q227" s="88"/>
      <c r="R227" s="88"/>
      <c r="W227" s="88"/>
      <c r="X227" s="88"/>
      <c r="Y227" s="88"/>
    </row>
    <row r="228" spans="3:25" ht="12" customHeight="1" x14ac:dyDescent="0.3">
      <c r="C228" s="88"/>
      <c r="D228" s="98"/>
      <c r="E228" s="88"/>
      <c r="F228" s="88"/>
      <c r="G228" s="88"/>
      <c r="H228" s="88"/>
      <c r="I228" s="88"/>
      <c r="K228" s="88"/>
      <c r="L228" s="88"/>
      <c r="M228" s="88"/>
      <c r="N228" s="228"/>
      <c r="O228" s="88"/>
      <c r="P228" s="88"/>
      <c r="Q228" s="88"/>
      <c r="R228" s="88"/>
      <c r="W228" s="88"/>
      <c r="X228" s="88"/>
      <c r="Y228" s="88"/>
    </row>
    <row r="229" spans="3:25" ht="12" customHeight="1" x14ac:dyDescent="0.3">
      <c r="C229" s="88"/>
      <c r="D229" s="98"/>
      <c r="E229" s="88"/>
      <c r="F229" s="88"/>
      <c r="G229" s="88"/>
      <c r="H229" s="88"/>
      <c r="I229" s="88"/>
      <c r="K229" s="88"/>
      <c r="L229" s="88"/>
      <c r="M229" s="88"/>
      <c r="N229" s="228"/>
      <c r="O229" s="88"/>
      <c r="P229" s="88"/>
      <c r="Q229" s="88"/>
      <c r="R229" s="88"/>
      <c r="W229" s="88"/>
      <c r="X229" s="88"/>
      <c r="Y229" s="88"/>
    </row>
    <row r="230" spans="3:25" ht="12" customHeight="1" x14ac:dyDescent="0.3">
      <c r="C230" s="88"/>
      <c r="D230" s="98"/>
      <c r="E230" s="88"/>
      <c r="F230" s="88"/>
      <c r="G230" s="88"/>
      <c r="H230" s="88"/>
      <c r="I230" s="88"/>
      <c r="K230" s="88"/>
      <c r="L230" s="88"/>
      <c r="M230" s="88"/>
      <c r="N230" s="228"/>
      <c r="O230" s="88"/>
      <c r="P230" s="88"/>
      <c r="Q230" s="88"/>
      <c r="R230" s="88"/>
      <c r="W230" s="88"/>
      <c r="X230" s="88"/>
      <c r="Y230" s="88"/>
    </row>
    <row r="231" spans="3:25" ht="12" customHeight="1" x14ac:dyDescent="0.3">
      <c r="C231" s="88"/>
      <c r="D231" s="98"/>
      <c r="E231" s="88"/>
      <c r="F231" s="88"/>
      <c r="G231" s="88"/>
      <c r="H231" s="88"/>
      <c r="I231" s="88"/>
      <c r="K231" s="88"/>
      <c r="L231" s="88"/>
      <c r="M231" s="88"/>
      <c r="N231" s="228"/>
      <c r="O231" s="88"/>
      <c r="P231" s="88"/>
      <c r="Q231" s="88"/>
      <c r="R231" s="88"/>
      <c r="W231" s="88"/>
      <c r="X231" s="88"/>
      <c r="Y231" s="88"/>
    </row>
    <row r="232" spans="3:25" ht="12" customHeight="1" x14ac:dyDescent="0.3">
      <c r="C232" s="88"/>
      <c r="D232" s="98"/>
      <c r="E232" s="88"/>
      <c r="F232" s="88"/>
      <c r="G232" s="88"/>
      <c r="H232" s="88"/>
      <c r="I232" s="88"/>
      <c r="K232" s="88"/>
      <c r="L232" s="88"/>
      <c r="M232" s="88"/>
      <c r="N232" s="228"/>
      <c r="O232" s="88"/>
      <c r="P232" s="88"/>
      <c r="Q232" s="88"/>
      <c r="R232" s="88"/>
      <c r="W232" s="88"/>
      <c r="X232" s="88"/>
      <c r="Y232" s="88"/>
    </row>
    <row r="233" spans="3:25" ht="12" customHeight="1" x14ac:dyDescent="0.3">
      <c r="C233" s="88"/>
      <c r="D233" s="98"/>
      <c r="E233" s="88"/>
      <c r="F233" s="88"/>
      <c r="G233" s="88"/>
      <c r="H233" s="88"/>
      <c r="I233" s="88"/>
      <c r="K233" s="88"/>
      <c r="L233" s="88"/>
      <c r="M233" s="88"/>
      <c r="N233" s="228"/>
      <c r="O233" s="88"/>
      <c r="P233" s="88"/>
      <c r="Q233" s="88"/>
      <c r="R233" s="88"/>
      <c r="W233" s="88"/>
      <c r="X233" s="88"/>
      <c r="Y233" s="88"/>
    </row>
    <row r="234" spans="3:25" ht="12" customHeight="1" x14ac:dyDescent="0.3">
      <c r="C234" s="88"/>
      <c r="D234" s="98"/>
      <c r="E234" s="88"/>
      <c r="F234" s="88"/>
      <c r="G234" s="88"/>
      <c r="H234" s="88"/>
      <c r="I234" s="88"/>
      <c r="K234" s="88"/>
      <c r="L234" s="88"/>
      <c r="M234" s="88"/>
      <c r="N234" s="228"/>
      <c r="O234" s="88"/>
      <c r="P234" s="88"/>
      <c r="Q234" s="88"/>
      <c r="R234" s="88"/>
      <c r="W234" s="88"/>
      <c r="X234" s="88"/>
      <c r="Y234" s="88"/>
    </row>
    <row r="235" spans="3:25" ht="12" customHeight="1" x14ac:dyDescent="0.3">
      <c r="C235" s="88"/>
      <c r="D235" s="98"/>
      <c r="E235" s="88"/>
      <c r="F235" s="88"/>
      <c r="G235" s="88"/>
      <c r="H235" s="88"/>
      <c r="I235" s="88"/>
      <c r="K235" s="88"/>
      <c r="L235" s="88"/>
      <c r="M235" s="88"/>
      <c r="N235" s="228"/>
      <c r="O235" s="88"/>
      <c r="P235" s="88"/>
      <c r="Q235" s="88"/>
      <c r="R235" s="88"/>
      <c r="W235" s="88"/>
      <c r="X235" s="88"/>
      <c r="Y235" s="88"/>
    </row>
    <row r="236" spans="3:25" ht="12" customHeight="1" x14ac:dyDescent="0.3">
      <c r="C236" s="88"/>
      <c r="D236" s="98"/>
      <c r="E236" s="88"/>
      <c r="F236" s="88"/>
      <c r="G236" s="88"/>
      <c r="H236" s="88"/>
      <c r="I236" s="88"/>
      <c r="K236" s="88"/>
      <c r="L236" s="88"/>
      <c r="M236" s="88"/>
      <c r="N236" s="228"/>
      <c r="O236" s="88"/>
      <c r="P236" s="88"/>
      <c r="Q236" s="88"/>
      <c r="R236" s="88"/>
      <c r="W236" s="88"/>
      <c r="X236" s="88"/>
      <c r="Y236" s="88"/>
    </row>
    <row r="237" spans="3:25" ht="12" customHeight="1" x14ac:dyDescent="0.3">
      <c r="C237" s="88"/>
      <c r="D237" s="98"/>
      <c r="E237" s="88"/>
      <c r="F237" s="88"/>
      <c r="G237" s="88"/>
      <c r="H237" s="88"/>
      <c r="I237" s="88"/>
      <c r="K237" s="88"/>
      <c r="L237" s="88"/>
      <c r="M237" s="88"/>
      <c r="N237" s="228"/>
      <c r="O237" s="88"/>
      <c r="P237" s="88"/>
      <c r="Q237" s="88"/>
      <c r="R237" s="88"/>
      <c r="W237" s="88"/>
      <c r="X237" s="88"/>
      <c r="Y237" s="88"/>
    </row>
    <row r="238" spans="3:25" ht="12" customHeight="1" x14ac:dyDescent="0.3">
      <c r="C238" s="88"/>
      <c r="D238" s="98"/>
      <c r="E238" s="88"/>
      <c r="F238" s="88"/>
      <c r="G238" s="88"/>
      <c r="H238" s="88"/>
      <c r="I238" s="88"/>
      <c r="K238" s="88"/>
      <c r="L238" s="88"/>
      <c r="M238" s="88"/>
      <c r="N238" s="228"/>
      <c r="O238" s="88"/>
      <c r="P238" s="88"/>
      <c r="Q238" s="88"/>
      <c r="R238" s="88"/>
      <c r="W238" s="88"/>
      <c r="X238" s="88"/>
      <c r="Y238" s="88"/>
    </row>
    <row r="239" spans="3:25" ht="12" customHeight="1" x14ac:dyDescent="0.3">
      <c r="C239" s="88"/>
      <c r="D239" s="98"/>
      <c r="E239" s="88"/>
      <c r="F239" s="88"/>
      <c r="G239" s="88"/>
      <c r="H239" s="88"/>
      <c r="I239" s="88"/>
      <c r="K239" s="88"/>
      <c r="L239" s="88"/>
      <c r="M239" s="88"/>
      <c r="N239" s="228"/>
      <c r="O239" s="88"/>
      <c r="P239" s="88"/>
      <c r="Q239" s="88"/>
      <c r="R239" s="88"/>
      <c r="W239" s="88"/>
      <c r="X239" s="88"/>
      <c r="Y239" s="88"/>
    </row>
    <row r="240" spans="3:25" ht="12" customHeight="1" x14ac:dyDescent="0.3">
      <c r="C240" s="88"/>
      <c r="D240" s="98"/>
      <c r="E240" s="88"/>
      <c r="F240" s="88"/>
      <c r="G240" s="88"/>
      <c r="H240" s="88"/>
      <c r="I240" s="88"/>
      <c r="K240" s="88"/>
      <c r="L240" s="88"/>
      <c r="M240" s="88"/>
      <c r="N240" s="228"/>
      <c r="O240" s="88"/>
      <c r="P240" s="88"/>
      <c r="Q240" s="88"/>
      <c r="R240" s="88"/>
      <c r="W240" s="88"/>
      <c r="X240" s="88"/>
      <c r="Y240" s="88"/>
    </row>
    <row r="241" spans="3:25" ht="12" customHeight="1" x14ac:dyDescent="0.3">
      <c r="C241" s="88"/>
      <c r="D241" s="98"/>
      <c r="E241" s="88"/>
      <c r="F241" s="88"/>
      <c r="G241" s="88"/>
      <c r="H241" s="88"/>
      <c r="I241" s="88"/>
      <c r="K241" s="88"/>
      <c r="L241" s="88"/>
      <c r="M241" s="88"/>
      <c r="N241" s="228"/>
      <c r="O241" s="88"/>
      <c r="P241" s="88"/>
      <c r="Q241" s="88"/>
      <c r="R241" s="88"/>
      <c r="W241" s="88"/>
      <c r="X241" s="88"/>
      <c r="Y241" s="88"/>
    </row>
    <row r="242" spans="3:25" ht="12" customHeight="1" x14ac:dyDescent="0.3">
      <c r="C242" s="88"/>
      <c r="D242" s="98"/>
      <c r="E242" s="88"/>
      <c r="F242" s="88"/>
      <c r="G242" s="88"/>
      <c r="H242" s="88"/>
      <c r="I242" s="88"/>
      <c r="K242" s="88"/>
      <c r="L242" s="88"/>
      <c r="M242" s="88"/>
      <c r="N242" s="228"/>
      <c r="O242" s="88"/>
      <c r="P242" s="88"/>
      <c r="Q242" s="88"/>
      <c r="R242" s="88"/>
      <c r="W242" s="88"/>
      <c r="X242" s="88"/>
      <c r="Y242" s="88"/>
    </row>
    <row r="243" spans="3:25" ht="12" customHeight="1" x14ac:dyDescent="0.3">
      <c r="C243" s="88"/>
      <c r="D243" s="98"/>
      <c r="E243" s="88"/>
      <c r="F243" s="88"/>
      <c r="G243" s="88"/>
      <c r="H243" s="88"/>
      <c r="I243" s="88"/>
      <c r="K243" s="88"/>
      <c r="L243" s="88"/>
      <c r="M243" s="88"/>
      <c r="N243" s="228"/>
      <c r="O243" s="88"/>
      <c r="P243" s="88"/>
      <c r="Q243" s="88"/>
      <c r="R243" s="88"/>
      <c r="W243" s="88"/>
      <c r="X243" s="88"/>
      <c r="Y243" s="88"/>
    </row>
    <row r="244" spans="3:25" ht="12" customHeight="1" x14ac:dyDescent="0.3">
      <c r="C244" s="88"/>
      <c r="D244" s="98"/>
      <c r="E244" s="88"/>
      <c r="F244" s="88"/>
      <c r="G244" s="88"/>
      <c r="H244" s="88"/>
      <c r="I244" s="88"/>
      <c r="K244" s="88"/>
      <c r="L244" s="88"/>
      <c r="M244" s="88"/>
      <c r="N244" s="228"/>
      <c r="O244" s="88"/>
      <c r="P244" s="88"/>
      <c r="Q244" s="88"/>
      <c r="R244" s="88"/>
      <c r="W244" s="88"/>
      <c r="X244" s="88"/>
      <c r="Y244" s="88"/>
    </row>
    <row r="245" spans="3:25" ht="12" customHeight="1" x14ac:dyDescent="0.3">
      <c r="C245" s="88"/>
      <c r="D245" s="98"/>
      <c r="E245" s="88"/>
      <c r="F245" s="88"/>
      <c r="G245" s="88"/>
      <c r="H245" s="88"/>
      <c r="I245" s="88"/>
      <c r="K245" s="88"/>
      <c r="L245" s="88"/>
      <c r="M245" s="88"/>
      <c r="N245" s="228"/>
      <c r="O245" s="88"/>
      <c r="P245" s="88"/>
      <c r="Q245" s="88"/>
      <c r="R245" s="88"/>
      <c r="W245" s="88"/>
      <c r="X245" s="88"/>
      <c r="Y245" s="88"/>
    </row>
    <row r="246" spans="3:25" ht="12" customHeight="1" x14ac:dyDescent="0.3">
      <c r="C246" s="88"/>
      <c r="D246" s="98"/>
      <c r="E246" s="88"/>
      <c r="F246" s="88"/>
      <c r="G246" s="88"/>
      <c r="H246" s="88"/>
      <c r="I246" s="88"/>
      <c r="K246" s="88"/>
      <c r="L246" s="88"/>
      <c r="M246" s="88"/>
      <c r="N246" s="228"/>
      <c r="O246" s="88"/>
      <c r="P246" s="88"/>
      <c r="Q246" s="88"/>
      <c r="R246" s="88"/>
      <c r="W246" s="88"/>
      <c r="X246" s="88"/>
      <c r="Y246" s="88"/>
    </row>
    <row r="247" spans="3:25" ht="12" customHeight="1" x14ac:dyDescent="0.3">
      <c r="C247" s="88"/>
      <c r="D247" s="98"/>
      <c r="E247" s="88"/>
      <c r="F247" s="88"/>
      <c r="G247" s="88"/>
      <c r="H247" s="88"/>
      <c r="I247" s="88"/>
      <c r="K247" s="88"/>
      <c r="L247" s="88"/>
      <c r="M247" s="88"/>
      <c r="N247" s="228"/>
      <c r="O247" s="88"/>
      <c r="P247" s="88"/>
      <c r="Q247" s="88"/>
      <c r="R247" s="88"/>
      <c r="W247" s="88"/>
      <c r="X247" s="88"/>
      <c r="Y247" s="88"/>
    </row>
    <row r="248" spans="3:25" ht="12" customHeight="1" x14ac:dyDescent="0.3">
      <c r="C248" s="88"/>
      <c r="D248" s="98"/>
      <c r="E248" s="88"/>
      <c r="F248" s="88"/>
      <c r="G248" s="88"/>
      <c r="H248" s="88"/>
      <c r="I248" s="88"/>
      <c r="K248" s="88"/>
      <c r="L248" s="88"/>
      <c r="M248" s="88"/>
      <c r="N248" s="228"/>
      <c r="O248" s="88"/>
      <c r="P248" s="88"/>
      <c r="Q248" s="88"/>
      <c r="R248" s="88"/>
      <c r="W248" s="88"/>
      <c r="X248" s="88"/>
      <c r="Y248" s="88"/>
    </row>
    <row r="249" spans="3:25" ht="12" customHeight="1" x14ac:dyDescent="0.3">
      <c r="C249" s="88"/>
      <c r="D249" s="98"/>
      <c r="E249" s="88"/>
      <c r="F249" s="88"/>
      <c r="G249" s="88"/>
      <c r="H249" s="88"/>
      <c r="I249" s="88"/>
      <c r="K249" s="88"/>
      <c r="L249" s="88"/>
      <c r="M249" s="88"/>
      <c r="N249" s="228"/>
      <c r="O249" s="88"/>
      <c r="P249" s="88"/>
      <c r="Q249" s="88"/>
      <c r="R249" s="88"/>
      <c r="W249" s="88"/>
      <c r="X249" s="88"/>
      <c r="Y249" s="88"/>
    </row>
    <row r="250" spans="3:25" ht="12" customHeight="1" x14ac:dyDescent="0.3">
      <c r="C250" s="88"/>
      <c r="D250" s="98"/>
      <c r="E250" s="88"/>
      <c r="F250" s="88"/>
      <c r="G250" s="88"/>
      <c r="H250" s="88"/>
      <c r="I250" s="88"/>
      <c r="K250" s="88"/>
      <c r="L250" s="88"/>
      <c r="M250" s="88"/>
      <c r="N250" s="228"/>
      <c r="O250" s="88"/>
      <c r="P250" s="88"/>
      <c r="Q250" s="88"/>
      <c r="R250" s="88"/>
      <c r="W250" s="88"/>
      <c r="X250" s="88"/>
      <c r="Y250" s="88"/>
    </row>
    <row r="251" spans="3:25" ht="12" customHeight="1" x14ac:dyDescent="0.3">
      <c r="C251" s="88"/>
      <c r="D251" s="98"/>
      <c r="E251" s="88"/>
      <c r="F251" s="88"/>
      <c r="G251" s="88"/>
      <c r="H251" s="88"/>
      <c r="I251" s="88"/>
      <c r="K251" s="88"/>
      <c r="L251" s="88"/>
      <c r="M251" s="88"/>
      <c r="N251" s="228"/>
      <c r="O251" s="88"/>
      <c r="P251" s="88"/>
      <c r="Q251" s="88"/>
      <c r="R251" s="88"/>
      <c r="W251" s="88"/>
      <c r="X251" s="88"/>
      <c r="Y251" s="88"/>
    </row>
    <row r="252" spans="3:25" ht="12" customHeight="1" x14ac:dyDescent="0.3">
      <c r="C252" s="88"/>
      <c r="D252" s="98"/>
      <c r="E252" s="88"/>
      <c r="F252" s="88"/>
      <c r="G252" s="88"/>
      <c r="H252" s="88"/>
      <c r="I252" s="88"/>
      <c r="K252" s="88"/>
      <c r="L252" s="88"/>
      <c r="M252" s="88"/>
      <c r="N252" s="228"/>
      <c r="O252" s="88"/>
      <c r="P252" s="88"/>
      <c r="Q252" s="88"/>
      <c r="R252" s="88"/>
      <c r="W252" s="88"/>
      <c r="X252" s="88"/>
      <c r="Y252" s="88"/>
    </row>
    <row r="253" spans="3:25" ht="12" customHeight="1" x14ac:dyDescent="0.3">
      <c r="C253" s="88"/>
      <c r="D253" s="98"/>
      <c r="E253" s="88"/>
      <c r="F253" s="88"/>
      <c r="G253" s="88"/>
      <c r="H253" s="88"/>
      <c r="I253" s="88"/>
      <c r="K253" s="88"/>
      <c r="L253" s="88"/>
      <c r="M253" s="88"/>
      <c r="N253" s="228"/>
      <c r="O253" s="88"/>
      <c r="P253" s="88"/>
      <c r="Q253" s="88"/>
      <c r="R253" s="88"/>
      <c r="W253" s="88"/>
      <c r="X253" s="88"/>
      <c r="Y253" s="88"/>
    </row>
    <row r="254" spans="3:25" ht="12" customHeight="1" x14ac:dyDescent="0.3">
      <c r="C254" s="88"/>
      <c r="D254" s="98"/>
      <c r="E254" s="88"/>
      <c r="F254" s="88"/>
      <c r="G254" s="88"/>
      <c r="H254" s="88"/>
      <c r="I254" s="88"/>
      <c r="K254" s="88"/>
      <c r="L254" s="88"/>
      <c r="M254" s="88"/>
      <c r="N254" s="228"/>
      <c r="O254" s="88"/>
      <c r="P254" s="88"/>
      <c r="Q254" s="88"/>
      <c r="R254" s="88"/>
      <c r="W254" s="88"/>
      <c r="X254" s="88"/>
      <c r="Y254" s="88"/>
    </row>
    <row r="255" spans="3:25" ht="12" customHeight="1" x14ac:dyDescent="0.3">
      <c r="C255" s="88"/>
      <c r="D255" s="98"/>
      <c r="E255" s="88"/>
      <c r="F255" s="88"/>
      <c r="G255" s="88"/>
      <c r="H255" s="88"/>
      <c r="I255" s="88"/>
      <c r="K255" s="88"/>
      <c r="L255" s="88"/>
      <c r="M255" s="88"/>
      <c r="N255" s="228"/>
      <c r="O255" s="88"/>
      <c r="P255" s="88"/>
      <c r="Q255" s="88"/>
      <c r="R255" s="88"/>
      <c r="W255" s="88"/>
      <c r="X255" s="88"/>
      <c r="Y255" s="88"/>
    </row>
    <row r="256" spans="3:25" ht="12" customHeight="1" x14ac:dyDescent="0.3">
      <c r="C256" s="88"/>
      <c r="D256" s="98"/>
      <c r="E256" s="88"/>
      <c r="F256" s="88"/>
      <c r="G256" s="88"/>
      <c r="H256" s="88"/>
      <c r="I256" s="88"/>
      <c r="K256" s="88"/>
      <c r="L256" s="88"/>
      <c r="M256" s="88"/>
      <c r="N256" s="228"/>
      <c r="O256" s="88"/>
      <c r="P256" s="88"/>
      <c r="Q256" s="88"/>
      <c r="R256" s="88"/>
      <c r="W256" s="88"/>
      <c r="X256" s="88"/>
      <c r="Y256" s="88"/>
    </row>
    <row r="257" spans="3:25" ht="12" customHeight="1" x14ac:dyDescent="0.3">
      <c r="C257" s="88"/>
      <c r="D257" s="98"/>
      <c r="E257" s="88"/>
      <c r="F257" s="88"/>
      <c r="G257" s="88"/>
      <c r="H257" s="88"/>
      <c r="I257" s="88"/>
      <c r="K257" s="88"/>
      <c r="L257" s="88"/>
      <c r="M257" s="88"/>
      <c r="N257" s="228"/>
      <c r="O257" s="88"/>
      <c r="P257" s="88"/>
      <c r="Q257" s="88"/>
      <c r="R257" s="88"/>
      <c r="W257" s="88"/>
      <c r="X257" s="88"/>
      <c r="Y257" s="88"/>
    </row>
    <row r="258" spans="3:25" ht="12" customHeight="1" x14ac:dyDescent="0.3">
      <c r="C258" s="88"/>
      <c r="D258" s="98"/>
      <c r="E258" s="88"/>
      <c r="F258" s="88"/>
      <c r="G258" s="88"/>
      <c r="H258" s="88"/>
      <c r="I258" s="88"/>
      <c r="K258" s="88"/>
      <c r="L258" s="88"/>
      <c r="M258" s="88"/>
      <c r="N258" s="228"/>
      <c r="O258" s="88"/>
      <c r="P258" s="88"/>
      <c r="Q258" s="88"/>
      <c r="R258" s="88"/>
      <c r="W258" s="88"/>
      <c r="X258" s="88"/>
      <c r="Y258" s="88"/>
    </row>
    <row r="259" spans="3:25" ht="12" customHeight="1" x14ac:dyDescent="0.3">
      <c r="C259" s="88"/>
      <c r="D259" s="98"/>
      <c r="E259" s="88"/>
      <c r="F259" s="88"/>
      <c r="G259" s="88"/>
      <c r="H259" s="88"/>
      <c r="I259" s="88"/>
      <c r="K259" s="88"/>
      <c r="L259" s="88"/>
      <c r="M259" s="88"/>
      <c r="N259" s="228"/>
      <c r="O259" s="88"/>
      <c r="P259" s="88"/>
      <c r="Q259" s="88"/>
      <c r="R259" s="88"/>
      <c r="W259" s="88"/>
      <c r="X259" s="88"/>
      <c r="Y259" s="88"/>
    </row>
    <row r="260" spans="3:25" ht="12" customHeight="1" x14ac:dyDescent="0.3">
      <c r="C260" s="88"/>
      <c r="D260" s="98"/>
      <c r="E260" s="88"/>
      <c r="F260" s="88"/>
      <c r="G260" s="88"/>
      <c r="H260" s="88"/>
      <c r="I260" s="88"/>
      <c r="K260" s="88"/>
      <c r="L260" s="88"/>
      <c r="M260" s="88"/>
      <c r="N260" s="228"/>
      <c r="O260" s="88"/>
      <c r="P260" s="88"/>
      <c r="Q260" s="88"/>
      <c r="R260" s="88"/>
      <c r="W260" s="88"/>
      <c r="X260" s="88"/>
      <c r="Y260" s="88"/>
    </row>
    <row r="261" spans="3:25" ht="12" customHeight="1" x14ac:dyDescent="0.3">
      <c r="C261" s="88"/>
      <c r="D261" s="98"/>
      <c r="E261" s="88"/>
      <c r="F261" s="88"/>
      <c r="G261" s="88"/>
      <c r="H261" s="88"/>
      <c r="I261" s="88"/>
      <c r="K261" s="88"/>
      <c r="L261" s="88"/>
      <c r="M261" s="88"/>
      <c r="N261" s="228"/>
      <c r="O261" s="88"/>
      <c r="P261" s="88"/>
      <c r="Q261" s="88"/>
      <c r="R261" s="88"/>
      <c r="W261" s="88"/>
      <c r="X261" s="88"/>
      <c r="Y261" s="88"/>
    </row>
    <row r="262" spans="3:25" ht="12" customHeight="1" x14ac:dyDescent="0.3">
      <c r="C262" s="88"/>
      <c r="D262" s="98"/>
      <c r="E262" s="88"/>
      <c r="F262" s="88"/>
      <c r="G262" s="88"/>
      <c r="H262" s="88"/>
      <c r="I262" s="88"/>
      <c r="K262" s="88"/>
      <c r="L262" s="88"/>
      <c r="M262" s="88"/>
      <c r="N262" s="228"/>
      <c r="O262" s="88"/>
      <c r="P262" s="88"/>
      <c r="Q262" s="88"/>
      <c r="R262" s="88"/>
      <c r="W262" s="88"/>
      <c r="X262" s="88"/>
      <c r="Y262" s="88"/>
    </row>
    <row r="263" spans="3:25" ht="12" customHeight="1" x14ac:dyDescent="0.3">
      <c r="C263" s="88"/>
      <c r="D263" s="98"/>
      <c r="E263" s="88"/>
      <c r="F263" s="88"/>
      <c r="G263" s="88"/>
      <c r="H263" s="88"/>
      <c r="I263" s="88"/>
      <c r="K263" s="88"/>
      <c r="L263" s="88"/>
      <c r="M263" s="88"/>
      <c r="N263" s="228"/>
      <c r="O263" s="88"/>
      <c r="P263" s="88"/>
      <c r="Q263" s="88"/>
      <c r="R263" s="88"/>
      <c r="W263" s="88"/>
      <c r="X263" s="88"/>
      <c r="Y263" s="88"/>
    </row>
    <row r="264" spans="3:25" ht="12" customHeight="1" x14ac:dyDescent="0.3">
      <c r="C264" s="88"/>
      <c r="D264" s="98"/>
      <c r="E264" s="88"/>
      <c r="F264" s="88"/>
      <c r="G264" s="88"/>
      <c r="H264" s="88"/>
      <c r="I264" s="88"/>
      <c r="K264" s="88"/>
      <c r="L264" s="88"/>
      <c r="M264" s="88"/>
      <c r="N264" s="228"/>
      <c r="O264" s="88"/>
      <c r="P264" s="88"/>
      <c r="Q264" s="88"/>
      <c r="R264" s="88"/>
      <c r="W264" s="88"/>
      <c r="X264" s="88"/>
      <c r="Y264" s="88"/>
    </row>
    <row r="265" spans="3:25" ht="12" customHeight="1" x14ac:dyDescent="0.3">
      <c r="C265" s="88"/>
      <c r="D265" s="98"/>
      <c r="E265" s="88"/>
      <c r="F265" s="88"/>
      <c r="G265" s="88"/>
      <c r="H265" s="88"/>
      <c r="I265" s="88"/>
      <c r="K265" s="88"/>
      <c r="L265" s="88"/>
      <c r="M265" s="88"/>
      <c r="N265" s="228"/>
      <c r="O265" s="88"/>
      <c r="P265" s="88"/>
      <c r="Q265" s="88"/>
      <c r="R265" s="88"/>
      <c r="W265" s="88"/>
      <c r="X265" s="88"/>
      <c r="Y265" s="88"/>
    </row>
    <row r="266" spans="3:25" ht="12" customHeight="1" x14ac:dyDescent="0.3">
      <c r="C266" s="88"/>
      <c r="D266" s="98"/>
      <c r="E266" s="88"/>
      <c r="F266" s="88"/>
      <c r="G266" s="88"/>
      <c r="H266" s="88"/>
      <c r="I266" s="88"/>
      <c r="K266" s="88"/>
      <c r="L266" s="88"/>
      <c r="M266" s="88"/>
      <c r="N266" s="228"/>
      <c r="O266" s="88"/>
      <c r="P266" s="88"/>
      <c r="Q266" s="88"/>
      <c r="R266" s="88"/>
      <c r="W266" s="88"/>
      <c r="X266" s="88"/>
      <c r="Y266" s="88"/>
    </row>
    <row r="267" spans="3:25" ht="12" customHeight="1" x14ac:dyDescent="0.3">
      <c r="C267" s="88"/>
      <c r="D267" s="98"/>
      <c r="E267" s="88"/>
      <c r="F267" s="88"/>
      <c r="G267" s="88"/>
      <c r="H267" s="88"/>
      <c r="I267" s="88"/>
      <c r="K267" s="88"/>
      <c r="L267" s="88"/>
      <c r="M267" s="88"/>
      <c r="N267" s="228"/>
      <c r="O267" s="88"/>
      <c r="P267" s="88"/>
      <c r="Q267" s="88"/>
      <c r="R267" s="88"/>
      <c r="W267" s="88"/>
      <c r="X267" s="88"/>
      <c r="Y267" s="88"/>
    </row>
    <row r="268" spans="3:25" ht="12" customHeight="1" x14ac:dyDescent="0.3">
      <c r="C268" s="88"/>
      <c r="D268" s="98"/>
      <c r="E268" s="88"/>
      <c r="F268" s="88"/>
      <c r="G268" s="88"/>
      <c r="H268" s="88"/>
      <c r="I268" s="88"/>
      <c r="K268" s="88"/>
      <c r="L268" s="88"/>
      <c r="M268" s="88"/>
      <c r="N268" s="228"/>
      <c r="O268" s="88"/>
      <c r="P268" s="88"/>
      <c r="Q268" s="88"/>
      <c r="R268" s="88"/>
      <c r="W268" s="88"/>
      <c r="X268" s="88"/>
      <c r="Y268" s="88"/>
    </row>
    <row r="269" spans="3:25" ht="12" customHeight="1" x14ac:dyDescent="0.3">
      <c r="C269" s="88"/>
      <c r="D269" s="98"/>
      <c r="E269" s="88"/>
      <c r="F269" s="88"/>
      <c r="G269" s="88"/>
      <c r="H269" s="88"/>
      <c r="I269" s="88"/>
      <c r="K269" s="88"/>
      <c r="L269" s="88"/>
      <c r="M269" s="88"/>
      <c r="N269" s="228"/>
      <c r="O269" s="88"/>
      <c r="P269" s="88"/>
      <c r="Q269" s="88"/>
      <c r="R269" s="88"/>
      <c r="W269" s="88"/>
      <c r="X269" s="88"/>
      <c r="Y269" s="88"/>
    </row>
    <row r="270" spans="3:25" ht="12" customHeight="1" x14ac:dyDescent="0.3">
      <c r="C270" s="88"/>
      <c r="D270" s="98"/>
      <c r="E270" s="88"/>
      <c r="F270" s="88"/>
      <c r="G270" s="88"/>
      <c r="H270" s="88"/>
      <c r="I270" s="88"/>
      <c r="K270" s="88"/>
      <c r="L270" s="88"/>
      <c r="M270" s="88"/>
      <c r="N270" s="228"/>
      <c r="O270" s="88"/>
      <c r="P270" s="88"/>
      <c r="Q270" s="88"/>
      <c r="R270" s="88"/>
      <c r="W270" s="88"/>
      <c r="X270" s="88"/>
      <c r="Y270" s="88"/>
    </row>
    <row r="271" spans="3:25" ht="12" customHeight="1" x14ac:dyDescent="0.3">
      <c r="C271" s="88"/>
      <c r="D271" s="98"/>
      <c r="E271" s="88"/>
      <c r="F271" s="88"/>
      <c r="G271" s="88"/>
      <c r="H271" s="88"/>
      <c r="I271" s="88"/>
      <c r="K271" s="88"/>
      <c r="L271" s="88"/>
      <c r="M271" s="88"/>
      <c r="N271" s="228"/>
      <c r="O271" s="88"/>
      <c r="P271" s="88"/>
      <c r="Q271" s="88"/>
      <c r="R271" s="88"/>
      <c r="W271" s="88"/>
      <c r="X271" s="88"/>
      <c r="Y271" s="88"/>
    </row>
    <row r="272" spans="3:25" ht="12" customHeight="1" x14ac:dyDescent="0.3">
      <c r="C272" s="88"/>
      <c r="D272" s="98"/>
      <c r="E272" s="88"/>
      <c r="F272" s="88"/>
      <c r="G272" s="88"/>
      <c r="H272" s="88"/>
      <c r="I272" s="88"/>
      <c r="K272" s="88"/>
      <c r="L272" s="88"/>
      <c r="M272" s="88"/>
      <c r="N272" s="228"/>
      <c r="O272" s="88"/>
      <c r="P272" s="88"/>
      <c r="Q272" s="88"/>
      <c r="R272" s="88"/>
      <c r="W272" s="88"/>
      <c r="X272" s="88"/>
      <c r="Y272" s="88"/>
    </row>
    <row r="273" spans="3:25" ht="12" customHeight="1" x14ac:dyDescent="0.3">
      <c r="C273" s="88"/>
      <c r="D273" s="98"/>
      <c r="E273" s="88"/>
      <c r="F273" s="88"/>
      <c r="G273" s="88"/>
      <c r="H273" s="88"/>
      <c r="I273" s="88"/>
      <c r="K273" s="88"/>
      <c r="L273" s="88"/>
      <c r="M273" s="88"/>
      <c r="N273" s="228"/>
      <c r="O273" s="88"/>
      <c r="P273" s="88"/>
      <c r="Q273" s="88"/>
      <c r="R273" s="88"/>
      <c r="W273" s="88"/>
      <c r="X273" s="88"/>
      <c r="Y273" s="88"/>
    </row>
    <row r="274" spans="3:25" ht="12" customHeight="1" x14ac:dyDescent="0.3">
      <c r="C274" s="88"/>
      <c r="D274" s="98"/>
      <c r="E274" s="88"/>
      <c r="F274" s="88"/>
      <c r="G274" s="88"/>
      <c r="H274" s="88"/>
      <c r="I274" s="88"/>
      <c r="K274" s="88"/>
      <c r="L274" s="88"/>
      <c r="M274" s="88"/>
      <c r="N274" s="228"/>
      <c r="O274" s="88"/>
      <c r="P274" s="88"/>
      <c r="Q274" s="88"/>
      <c r="R274" s="88"/>
      <c r="W274" s="88"/>
      <c r="X274" s="88"/>
      <c r="Y274" s="88"/>
    </row>
    <row r="275" spans="3:25" ht="12" customHeight="1" x14ac:dyDescent="0.3">
      <c r="C275" s="88"/>
      <c r="D275" s="98"/>
      <c r="E275" s="88"/>
      <c r="F275" s="88"/>
      <c r="G275" s="88"/>
      <c r="H275" s="88"/>
      <c r="I275" s="88"/>
      <c r="K275" s="88"/>
      <c r="L275" s="88"/>
      <c r="M275" s="88"/>
      <c r="N275" s="228"/>
      <c r="O275" s="88"/>
      <c r="P275" s="88"/>
      <c r="Q275" s="88"/>
      <c r="R275" s="88"/>
      <c r="W275" s="88"/>
      <c r="X275" s="88"/>
      <c r="Y275" s="88"/>
    </row>
    <row r="276" spans="3:25" ht="12" customHeight="1" x14ac:dyDescent="0.3">
      <c r="C276" s="88"/>
      <c r="D276" s="98"/>
      <c r="E276" s="88"/>
      <c r="F276" s="88"/>
      <c r="G276" s="88"/>
      <c r="H276" s="88"/>
      <c r="I276" s="88"/>
      <c r="K276" s="88"/>
      <c r="L276" s="88"/>
      <c r="M276" s="88"/>
      <c r="N276" s="228"/>
      <c r="O276" s="88"/>
      <c r="P276" s="88"/>
      <c r="Q276" s="88"/>
      <c r="R276" s="88"/>
      <c r="W276" s="88"/>
      <c r="X276" s="88"/>
      <c r="Y276" s="88"/>
    </row>
    <row r="277" spans="3:25" ht="12" customHeight="1" x14ac:dyDescent="0.3">
      <c r="C277" s="88"/>
      <c r="D277" s="98"/>
      <c r="E277" s="88"/>
      <c r="F277" s="88"/>
      <c r="G277" s="88"/>
      <c r="H277" s="88"/>
      <c r="I277" s="88"/>
      <c r="K277" s="88"/>
      <c r="L277" s="88"/>
      <c r="M277" s="88"/>
      <c r="N277" s="228"/>
      <c r="O277" s="88"/>
      <c r="P277" s="88"/>
      <c r="Q277" s="88"/>
      <c r="R277" s="88"/>
      <c r="W277" s="88"/>
      <c r="X277" s="88"/>
      <c r="Y277" s="88"/>
    </row>
    <row r="278" spans="3:25" ht="12" customHeight="1" x14ac:dyDescent="0.3">
      <c r="C278" s="88"/>
      <c r="D278" s="98"/>
      <c r="E278" s="88"/>
      <c r="F278" s="88"/>
      <c r="G278" s="88"/>
      <c r="H278" s="88"/>
      <c r="I278" s="88"/>
      <c r="K278" s="88"/>
      <c r="L278" s="88"/>
      <c r="M278" s="88"/>
      <c r="N278" s="228"/>
      <c r="O278" s="88"/>
      <c r="P278" s="88"/>
      <c r="Q278" s="88"/>
      <c r="R278" s="88"/>
      <c r="W278" s="88"/>
      <c r="X278" s="88"/>
      <c r="Y278" s="88"/>
    </row>
    <row r="279" spans="3:25" ht="12" customHeight="1" x14ac:dyDescent="0.3">
      <c r="C279" s="88"/>
      <c r="D279" s="98"/>
      <c r="E279" s="88"/>
      <c r="F279" s="88"/>
      <c r="G279" s="88"/>
      <c r="H279" s="88"/>
      <c r="I279" s="88"/>
      <c r="K279" s="88"/>
      <c r="L279" s="88"/>
      <c r="M279" s="88"/>
      <c r="N279" s="228"/>
      <c r="O279" s="88"/>
      <c r="P279" s="88"/>
      <c r="Q279" s="88"/>
      <c r="R279" s="88"/>
      <c r="W279" s="88"/>
      <c r="X279" s="88"/>
      <c r="Y279" s="88"/>
    </row>
    <row r="280" spans="3:25" ht="12" customHeight="1" x14ac:dyDescent="0.3">
      <c r="C280" s="88"/>
      <c r="D280" s="98"/>
      <c r="E280" s="88"/>
      <c r="F280" s="88"/>
      <c r="G280" s="88"/>
      <c r="H280" s="88"/>
      <c r="I280" s="88"/>
      <c r="K280" s="88"/>
      <c r="L280" s="88"/>
      <c r="M280" s="88"/>
      <c r="N280" s="228"/>
      <c r="O280" s="88"/>
      <c r="P280" s="88"/>
      <c r="Q280" s="88"/>
      <c r="R280" s="88"/>
      <c r="W280" s="88"/>
      <c r="X280" s="88"/>
      <c r="Y280" s="88"/>
    </row>
    <row r="281" spans="3:25" ht="12" customHeight="1" x14ac:dyDescent="0.3">
      <c r="C281" s="88"/>
      <c r="D281" s="98"/>
      <c r="E281" s="88"/>
      <c r="F281" s="88"/>
      <c r="G281" s="88"/>
      <c r="H281" s="88"/>
      <c r="I281" s="88"/>
      <c r="K281" s="88"/>
      <c r="L281" s="88"/>
      <c r="M281" s="88"/>
      <c r="N281" s="228"/>
      <c r="O281" s="88"/>
      <c r="P281" s="88"/>
      <c r="Q281" s="88"/>
      <c r="R281" s="88"/>
      <c r="W281" s="88"/>
      <c r="X281" s="88"/>
      <c r="Y281" s="88"/>
    </row>
    <row r="282" spans="3:25" ht="12" customHeight="1" x14ac:dyDescent="0.3">
      <c r="C282" s="88"/>
      <c r="D282" s="98"/>
      <c r="E282" s="88"/>
      <c r="F282" s="88"/>
      <c r="G282" s="88"/>
      <c r="H282" s="88"/>
      <c r="I282" s="88"/>
      <c r="K282" s="88"/>
      <c r="L282" s="88"/>
      <c r="M282" s="88"/>
      <c r="N282" s="228"/>
      <c r="O282" s="88"/>
      <c r="P282" s="88"/>
      <c r="Q282" s="88"/>
      <c r="R282" s="88"/>
      <c r="W282" s="88"/>
      <c r="X282" s="88"/>
      <c r="Y282" s="88"/>
    </row>
    <row r="283" spans="3:25" ht="12" customHeight="1" x14ac:dyDescent="0.3">
      <c r="C283" s="88"/>
      <c r="D283" s="98"/>
      <c r="E283" s="88"/>
      <c r="F283" s="88"/>
      <c r="G283" s="88"/>
      <c r="H283" s="88"/>
      <c r="I283" s="88"/>
      <c r="K283" s="88"/>
      <c r="L283" s="88"/>
      <c r="M283" s="88"/>
      <c r="N283" s="228"/>
      <c r="O283" s="88"/>
      <c r="P283" s="88"/>
      <c r="Q283" s="88"/>
      <c r="R283" s="88"/>
      <c r="W283" s="88"/>
      <c r="X283" s="88"/>
      <c r="Y283" s="88"/>
    </row>
    <row r="284" spans="3:25" ht="12" customHeight="1" x14ac:dyDescent="0.3">
      <c r="C284" s="88"/>
      <c r="D284" s="98"/>
      <c r="E284" s="88"/>
      <c r="F284" s="88"/>
      <c r="G284" s="88"/>
      <c r="H284" s="88"/>
      <c r="I284" s="88"/>
      <c r="K284" s="88"/>
      <c r="L284" s="88"/>
      <c r="M284" s="88"/>
      <c r="N284" s="228"/>
      <c r="O284" s="88"/>
      <c r="P284" s="88"/>
      <c r="Q284" s="88"/>
      <c r="R284" s="88"/>
      <c r="W284" s="88"/>
      <c r="X284" s="88"/>
      <c r="Y284" s="88"/>
    </row>
    <row r="285" spans="3:25" ht="12" customHeight="1" x14ac:dyDescent="0.3">
      <c r="C285" s="88"/>
      <c r="D285" s="98"/>
      <c r="E285" s="88"/>
      <c r="F285" s="88"/>
      <c r="G285" s="88"/>
      <c r="H285" s="88"/>
      <c r="I285" s="88"/>
      <c r="K285" s="88"/>
      <c r="L285" s="88"/>
      <c r="M285" s="88"/>
      <c r="N285" s="228"/>
      <c r="O285" s="88"/>
      <c r="P285" s="88"/>
      <c r="Q285" s="88"/>
      <c r="R285" s="88"/>
      <c r="W285" s="88"/>
      <c r="X285" s="88"/>
      <c r="Y285" s="88"/>
    </row>
    <row r="286" spans="3:25" ht="12" customHeight="1" x14ac:dyDescent="0.3">
      <c r="C286" s="88"/>
      <c r="D286" s="98"/>
      <c r="E286" s="88"/>
      <c r="F286" s="88"/>
      <c r="G286" s="88"/>
      <c r="H286" s="88"/>
      <c r="I286" s="88"/>
      <c r="K286" s="88"/>
      <c r="L286" s="88"/>
      <c r="M286" s="88"/>
      <c r="N286" s="228"/>
      <c r="O286" s="88"/>
      <c r="P286" s="88"/>
      <c r="Q286" s="88"/>
      <c r="R286" s="88"/>
      <c r="W286" s="88"/>
      <c r="X286" s="88"/>
      <c r="Y286" s="88"/>
    </row>
    <row r="287" spans="3:25" ht="12" customHeight="1" x14ac:dyDescent="0.3">
      <c r="C287" s="88"/>
      <c r="D287" s="98"/>
      <c r="E287" s="88"/>
      <c r="F287" s="88"/>
      <c r="G287" s="88"/>
      <c r="H287" s="88"/>
      <c r="I287" s="88"/>
      <c r="K287" s="88"/>
      <c r="L287" s="88"/>
      <c r="M287" s="88"/>
      <c r="N287" s="228"/>
      <c r="O287" s="88"/>
      <c r="P287" s="88"/>
      <c r="Q287" s="88"/>
      <c r="R287" s="88"/>
      <c r="W287" s="88"/>
      <c r="X287" s="88"/>
      <c r="Y287" s="88"/>
    </row>
    <row r="288" spans="3:25" ht="12" customHeight="1" x14ac:dyDescent="0.3">
      <c r="C288" s="88"/>
      <c r="D288" s="98"/>
      <c r="E288" s="88"/>
      <c r="F288" s="88"/>
      <c r="G288" s="88"/>
      <c r="H288" s="88"/>
      <c r="I288" s="88"/>
      <c r="K288" s="88"/>
      <c r="L288" s="88"/>
      <c r="M288" s="88"/>
      <c r="N288" s="228"/>
      <c r="O288" s="88"/>
      <c r="P288" s="88"/>
      <c r="Q288" s="88"/>
      <c r="R288" s="88"/>
      <c r="W288" s="88"/>
      <c r="X288" s="88"/>
      <c r="Y288" s="88"/>
    </row>
    <row r="289" spans="3:25" ht="12" customHeight="1" x14ac:dyDescent="0.3">
      <c r="C289" s="88"/>
      <c r="D289" s="98"/>
      <c r="E289" s="88"/>
      <c r="F289" s="88"/>
      <c r="G289" s="88"/>
      <c r="H289" s="88"/>
      <c r="I289" s="88"/>
      <c r="K289" s="88"/>
      <c r="L289" s="88"/>
      <c r="M289" s="88"/>
      <c r="N289" s="228"/>
      <c r="O289" s="88"/>
      <c r="P289" s="88"/>
      <c r="Q289" s="88"/>
      <c r="R289" s="88"/>
      <c r="W289" s="88"/>
      <c r="X289" s="88"/>
      <c r="Y289" s="88"/>
    </row>
    <row r="290" spans="3:25" ht="12" customHeight="1" x14ac:dyDescent="0.3">
      <c r="C290" s="88"/>
      <c r="D290" s="98"/>
      <c r="E290" s="88"/>
      <c r="F290" s="88"/>
      <c r="G290" s="88"/>
      <c r="H290" s="88"/>
      <c r="I290" s="88"/>
      <c r="K290" s="88"/>
      <c r="L290" s="88"/>
      <c r="M290" s="88"/>
      <c r="N290" s="228"/>
      <c r="O290" s="88"/>
      <c r="P290" s="88"/>
      <c r="Q290" s="88"/>
      <c r="R290" s="88"/>
      <c r="W290" s="88"/>
      <c r="X290" s="88"/>
      <c r="Y290" s="88"/>
    </row>
    <row r="291" spans="3:25" ht="12" customHeight="1" x14ac:dyDescent="0.3">
      <c r="C291" s="88"/>
      <c r="D291" s="98"/>
      <c r="E291" s="88"/>
      <c r="F291" s="88"/>
      <c r="G291" s="88"/>
      <c r="H291" s="88"/>
      <c r="I291" s="88"/>
      <c r="K291" s="88"/>
      <c r="L291" s="88"/>
      <c r="M291" s="88"/>
      <c r="N291" s="228"/>
      <c r="O291" s="88"/>
      <c r="P291" s="88"/>
      <c r="Q291" s="88"/>
      <c r="R291" s="88"/>
      <c r="W291" s="88"/>
      <c r="X291" s="88"/>
      <c r="Y291" s="88"/>
    </row>
    <row r="292" spans="3:25" ht="12" customHeight="1" x14ac:dyDescent="0.3">
      <c r="C292" s="88"/>
      <c r="D292" s="98"/>
      <c r="E292" s="88"/>
      <c r="F292" s="88"/>
      <c r="G292" s="88"/>
      <c r="H292" s="88"/>
      <c r="I292" s="88"/>
      <c r="K292" s="88"/>
      <c r="L292" s="88"/>
      <c r="M292" s="88"/>
      <c r="N292" s="228"/>
      <c r="O292" s="88"/>
      <c r="P292" s="88"/>
      <c r="Q292" s="88"/>
      <c r="R292" s="88"/>
      <c r="W292" s="88"/>
      <c r="X292" s="88"/>
      <c r="Y292" s="88"/>
    </row>
    <row r="293" spans="3:25" ht="12" customHeight="1" x14ac:dyDescent="0.3">
      <c r="C293" s="88"/>
      <c r="D293" s="98"/>
      <c r="E293" s="88"/>
      <c r="F293" s="88"/>
      <c r="G293" s="88"/>
      <c r="H293" s="88"/>
      <c r="I293" s="88"/>
      <c r="K293" s="88"/>
      <c r="L293" s="88"/>
      <c r="M293" s="88"/>
      <c r="N293" s="228"/>
      <c r="O293" s="88"/>
      <c r="P293" s="88"/>
      <c r="Q293" s="88"/>
      <c r="R293" s="88"/>
      <c r="W293" s="88"/>
      <c r="X293" s="88"/>
      <c r="Y293" s="88"/>
    </row>
    <row r="294" spans="3:25" ht="12" customHeight="1" x14ac:dyDescent="0.3">
      <c r="C294" s="88"/>
      <c r="D294" s="98"/>
      <c r="E294" s="88"/>
      <c r="F294" s="88"/>
      <c r="G294" s="88"/>
      <c r="H294" s="88"/>
      <c r="I294" s="88"/>
      <c r="K294" s="88"/>
      <c r="L294" s="88"/>
      <c r="M294" s="88"/>
      <c r="N294" s="228"/>
      <c r="O294" s="88"/>
      <c r="P294" s="88"/>
      <c r="Q294" s="88"/>
      <c r="R294" s="88"/>
      <c r="W294" s="88"/>
      <c r="X294" s="88"/>
      <c r="Y294" s="88"/>
    </row>
    <row r="295" spans="3:25" ht="12" customHeight="1" x14ac:dyDescent="0.3">
      <c r="C295" s="88"/>
      <c r="D295" s="98"/>
      <c r="E295" s="88"/>
      <c r="F295" s="88"/>
      <c r="G295" s="88"/>
      <c r="H295" s="88"/>
      <c r="I295" s="88"/>
      <c r="K295" s="88"/>
      <c r="L295" s="88"/>
      <c r="M295" s="88"/>
      <c r="N295" s="228"/>
      <c r="O295" s="88"/>
      <c r="P295" s="88"/>
      <c r="Q295" s="88"/>
      <c r="R295" s="88"/>
      <c r="W295" s="88"/>
      <c r="X295" s="88"/>
      <c r="Y295" s="88"/>
    </row>
    <row r="296" spans="3:25" ht="12" customHeight="1" x14ac:dyDescent="0.3">
      <c r="C296" s="88"/>
      <c r="D296" s="98"/>
      <c r="E296" s="88"/>
      <c r="F296" s="88"/>
      <c r="G296" s="88"/>
      <c r="H296" s="88"/>
      <c r="I296" s="88"/>
      <c r="K296" s="88"/>
      <c r="L296" s="88"/>
      <c r="M296" s="88"/>
      <c r="N296" s="228"/>
      <c r="O296" s="88"/>
      <c r="P296" s="88"/>
      <c r="Q296" s="88"/>
      <c r="R296" s="88"/>
      <c r="W296" s="88"/>
      <c r="X296" s="88"/>
      <c r="Y296" s="88"/>
    </row>
    <row r="297" spans="3:25" ht="12" customHeight="1" x14ac:dyDescent="0.3">
      <c r="C297" s="88"/>
      <c r="D297" s="98"/>
      <c r="E297" s="88"/>
      <c r="F297" s="88"/>
      <c r="G297" s="88"/>
      <c r="H297" s="88"/>
      <c r="I297" s="88"/>
      <c r="K297" s="88"/>
      <c r="L297" s="88"/>
      <c r="M297" s="88"/>
      <c r="N297" s="228"/>
      <c r="O297" s="88"/>
      <c r="P297" s="88"/>
      <c r="Q297" s="88"/>
      <c r="R297" s="88"/>
      <c r="W297" s="88"/>
      <c r="X297" s="88"/>
      <c r="Y297" s="88"/>
    </row>
    <row r="298" spans="3:25" ht="12" customHeight="1" x14ac:dyDescent="0.3">
      <c r="C298" s="88"/>
      <c r="D298" s="98"/>
      <c r="E298" s="88"/>
      <c r="F298" s="88"/>
      <c r="G298" s="88"/>
      <c r="H298" s="88"/>
      <c r="I298" s="88"/>
      <c r="K298" s="88"/>
      <c r="L298" s="88"/>
      <c r="M298" s="88"/>
      <c r="N298" s="228"/>
      <c r="O298" s="88"/>
      <c r="P298" s="88"/>
      <c r="Q298" s="88"/>
      <c r="R298" s="88"/>
      <c r="W298" s="88"/>
      <c r="X298" s="88"/>
      <c r="Y298" s="88"/>
    </row>
    <row r="299" spans="3:25" ht="12" customHeight="1" x14ac:dyDescent="0.3">
      <c r="C299" s="88"/>
      <c r="D299" s="98"/>
      <c r="E299" s="88"/>
      <c r="F299" s="88"/>
      <c r="G299" s="88"/>
      <c r="H299" s="88"/>
      <c r="I299" s="88"/>
      <c r="K299" s="88"/>
      <c r="L299" s="88"/>
      <c r="M299" s="88"/>
      <c r="N299" s="228"/>
      <c r="O299" s="88"/>
      <c r="P299" s="88"/>
      <c r="Q299" s="88"/>
      <c r="R299" s="88"/>
      <c r="W299" s="88"/>
      <c r="X299" s="88"/>
      <c r="Y299" s="88"/>
    </row>
    <row r="300" spans="3:25" ht="12" customHeight="1" x14ac:dyDescent="0.3">
      <c r="C300" s="88"/>
      <c r="D300" s="98"/>
      <c r="E300" s="88"/>
      <c r="F300" s="88"/>
      <c r="G300" s="88"/>
      <c r="H300" s="88"/>
      <c r="I300" s="88"/>
      <c r="K300" s="88"/>
      <c r="L300" s="88"/>
      <c r="M300" s="88"/>
      <c r="N300" s="228"/>
      <c r="O300" s="88"/>
      <c r="P300" s="88"/>
      <c r="Q300" s="88"/>
      <c r="R300" s="88"/>
      <c r="W300" s="88"/>
      <c r="X300" s="88"/>
      <c r="Y300" s="88"/>
    </row>
    <row r="301" spans="3:25" ht="12" customHeight="1" x14ac:dyDescent="0.3">
      <c r="C301" s="88"/>
      <c r="D301" s="98"/>
      <c r="E301" s="88"/>
      <c r="F301" s="88"/>
      <c r="G301" s="88"/>
      <c r="H301" s="88"/>
      <c r="I301" s="88"/>
      <c r="K301" s="88"/>
      <c r="L301" s="88"/>
      <c r="M301" s="88"/>
      <c r="N301" s="228"/>
      <c r="O301" s="88"/>
      <c r="P301" s="88"/>
      <c r="Q301" s="88"/>
      <c r="R301" s="88"/>
      <c r="W301" s="88"/>
      <c r="X301" s="88"/>
      <c r="Y301" s="88"/>
    </row>
    <row r="302" spans="3:25" ht="12" customHeight="1" x14ac:dyDescent="0.3">
      <c r="C302" s="88"/>
      <c r="D302" s="98"/>
      <c r="E302" s="88"/>
      <c r="F302" s="88"/>
      <c r="G302" s="88"/>
      <c r="H302" s="88"/>
      <c r="I302" s="88"/>
      <c r="K302" s="88"/>
      <c r="L302" s="88"/>
      <c r="M302" s="88"/>
      <c r="N302" s="228"/>
      <c r="O302" s="88"/>
      <c r="P302" s="88"/>
      <c r="Q302" s="88"/>
      <c r="R302" s="88"/>
      <c r="W302" s="88"/>
      <c r="X302" s="88"/>
      <c r="Y302" s="88"/>
    </row>
    <row r="303" spans="3:25" ht="12" customHeight="1" x14ac:dyDescent="0.3">
      <c r="C303" s="88"/>
      <c r="D303" s="98"/>
      <c r="E303" s="88"/>
      <c r="F303" s="88"/>
      <c r="G303" s="88"/>
      <c r="H303" s="88"/>
      <c r="I303" s="88"/>
      <c r="K303" s="88"/>
      <c r="L303" s="88"/>
      <c r="M303" s="88"/>
      <c r="N303" s="228"/>
      <c r="O303" s="88"/>
      <c r="P303" s="88"/>
      <c r="Q303" s="88"/>
      <c r="R303" s="88"/>
      <c r="W303" s="88"/>
      <c r="X303" s="88"/>
      <c r="Y303" s="88"/>
    </row>
    <row r="304" spans="3:25" ht="12" customHeight="1" x14ac:dyDescent="0.3">
      <c r="C304" s="88"/>
      <c r="D304" s="98"/>
      <c r="E304" s="88"/>
      <c r="F304" s="88"/>
      <c r="G304" s="88"/>
      <c r="H304" s="88"/>
      <c r="I304" s="88"/>
      <c r="K304" s="88"/>
      <c r="L304" s="88"/>
      <c r="M304" s="88"/>
      <c r="N304" s="228"/>
      <c r="O304" s="88"/>
      <c r="P304" s="88"/>
      <c r="Q304" s="88"/>
      <c r="R304" s="88"/>
      <c r="W304" s="88"/>
      <c r="X304" s="88"/>
      <c r="Y304" s="88"/>
    </row>
    <row r="305" spans="3:25" ht="12" customHeight="1" x14ac:dyDescent="0.3">
      <c r="C305" s="88"/>
      <c r="D305" s="98"/>
      <c r="E305" s="88"/>
      <c r="F305" s="88"/>
      <c r="G305" s="88"/>
      <c r="H305" s="88"/>
      <c r="I305" s="88"/>
      <c r="K305" s="88"/>
      <c r="L305" s="88"/>
      <c r="M305" s="88"/>
      <c r="N305" s="228"/>
      <c r="O305" s="88"/>
      <c r="P305" s="88"/>
      <c r="Q305" s="88"/>
      <c r="R305" s="88"/>
      <c r="W305" s="88"/>
      <c r="X305" s="88"/>
      <c r="Y305" s="88"/>
    </row>
    <row r="306" spans="3:25" ht="12" customHeight="1" x14ac:dyDescent="0.3">
      <c r="C306" s="88"/>
      <c r="D306" s="98"/>
      <c r="E306" s="88"/>
      <c r="F306" s="88"/>
      <c r="G306" s="88"/>
      <c r="H306" s="88"/>
      <c r="I306" s="88"/>
      <c r="K306" s="88"/>
      <c r="L306" s="88"/>
      <c r="M306" s="88"/>
      <c r="N306" s="228"/>
      <c r="O306" s="88"/>
      <c r="P306" s="88"/>
      <c r="Q306" s="88"/>
      <c r="R306" s="88"/>
      <c r="W306" s="88"/>
      <c r="X306" s="88"/>
      <c r="Y306" s="88"/>
    </row>
    <row r="307" spans="3:25" ht="12" customHeight="1" x14ac:dyDescent="0.3">
      <c r="C307" s="88"/>
      <c r="D307" s="98"/>
      <c r="E307" s="88"/>
      <c r="F307" s="88"/>
      <c r="G307" s="88"/>
      <c r="H307" s="88"/>
      <c r="I307" s="88"/>
      <c r="K307" s="88"/>
      <c r="L307" s="88"/>
      <c r="M307" s="88"/>
      <c r="N307" s="228"/>
      <c r="O307" s="88"/>
      <c r="P307" s="88"/>
      <c r="Q307" s="88"/>
      <c r="R307" s="88"/>
      <c r="W307" s="88"/>
      <c r="X307" s="88"/>
      <c r="Y307" s="88"/>
    </row>
    <row r="308" spans="3:25" ht="12" customHeight="1" x14ac:dyDescent="0.3">
      <c r="C308" s="88"/>
      <c r="D308" s="98"/>
      <c r="E308" s="88"/>
      <c r="F308" s="88"/>
      <c r="G308" s="88"/>
      <c r="H308" s="88"/>
      <c r="I308" s="88"/>
      <c r="K308" s="88"/>
      <c r="L308" s="88"/>
      <c r="M308" s="88"/>
      <c r="N308" s="228"/>
      <c r="O308" s="88"/>
      <c r="P308" s="88"/>
      <c r="Q308" s="88"/>
      <c r="R308" s="88"/>
      <c r="W308" s="88"/>
      <c r="X308" s="88"/>
      <c r="Y308" s="88"/>
    </row>
    <row r="309" spans="3:25" ht="12" customHeight="1" x14ac:dyDescent="0.3">
      <c r="C309" s="88"/>
      <c r="D309" s="98"/>
      <c r="E309" s="88"/>
      <c r="F309" s="88"/>
      <c r="G309" s="88"/>
      <c r="H309" s="88"/>
      <c r="I309" s="88"/>
      <c r="K309" s="88"/>
      <c r="L309" s="88"/>
      <c r="M309" s="88"/>
      <c r="N309" s="228"/>
      <c r="O309" s="88"/>
      <c r="P309" s="88"/>
      <c r="Q309" s="88"/>
      <c r="R309" s="88"/>
      <c r="W309" s="88"/>
      <c r="X309" s="88"/>
      <c r="Y309" s="88"/>
    </row>
    <row r="310" spans="3:25" ht="12" customHeight="1" x14ac:dyDescent="0.3">
      <c r="C310" s="88"/>
      <c r="D310" s="98"/>
      <c r="E310" s="88"/>
      <c r="F310" s="88"/>
      <c r="G310" s="88"/>
      <c r="H310" s="88"/>
      <c r="I310" s="88"/>
      <c r="K310" s="88"/>
      <c r="L310" s="88"/>
      <c r="M310" s="88"/>
      <c r="N310" s="228"/>
      <c r="O310" s="88"/>
      <c r="P310" s="88"/>
      <c r="Q310" s="88"/>
      <c r="R310" s="88"/>
      <c r="W310" s="88"/>
      <c r="X310" s="88"/>
      <c r="Y310" s="88"/>
    </row>
    <row r="311" spans="3:25" ht="12" customHeight="1" x14ac:dyDescent="0.3">
      <c r="C311" s="88"/>
      <c r="D311" s="98"/>
      <c r="E311" s="88"/>
      <c r="F311" s="88"/>
      <c r="G311" s="88"/>
      <c r="H311" s="88"/>
      <c r="I311" s="88"/>
      <c r="K311" s="88"/>
      <c r="L311" s="88"/>
      <c r="M311" s="88"/>
      <c r="N311" s="228"/>
      <c r="O311" s="88"/>
      <c r="P311" s="88"/>
      <c r="Q311" s="88"/>
      <c r="R311" s="88"/>
      <c r="W311" s="88"/>
      <c r="X311" s="88"/>
      <c r="Y311" s="88"/>
    </row>
    <row r="312" spans="3:25" ht="12" customHeight="1" x14ac:dyDescent="0.3">
      <c r="C312" s="88"/>
      <c r="D312" s="98"/>
      <c r="E312" s="88"/>
      <c r="F312" s="88"/>
      <c r="G312" s="88"/>
      <c r="H312" s="88"/>
      <c r="I312" s="88"/>
      <c r="K312" s="88"/>
      <c r="L312" s="88"/>
      <c r="M312" s="88"/>
      <c r="N312" s="228"/>
      <c r="O312" s="88"/>
      <c r="P312" s="88"/>
      <c r="Q312" s="88"/>
      <c r="R312" s="88"/>
      <c r="W312" s="88"/>
      <c r="X312" s="88"/>
      <c r="Y312" s="88"/>
    </row>
    <row r="313" spans="3:25" ht="12" customHeight="1" x14ac:dyDescent="0.3">
      <c r="C313" s="88"/>
      <c r="D313" s="98"/>
      <c r="E313" s="88"/>
      <c r="F313" s="88"/>
      <c r="G313" s="88"/>
      <c r="H313" s="88"/>
      <c r="I313" s="88"/>
      <c r="K313" s="88"/>
      <c r="L313" s="88"/>
      <c r="M313" s="88"/>
      <c r="N313" s="228"/>
      <c r="O313" s="88"/>
      <c r="P313" s="88"/>
      <c r="Q313" s="88"/>
      <c r="R313" s="88"/>
      <c r="W313" s="88"/>
      <c r="X313" s="88"/>
      <c r="Y313" s="88"/>
    </row>
    <row r="314" spans="3:25" ht="12" customHeight="1" x14ac:dyDescent="0.3">
      <c r="C314" s="88"/>
      <c r="D314" s="98"/>
      <c r="E314" s="88"/>
      <c r="F314" s="88"/>
      <c r="G314" s="88"/>
      <c r="H314" s="88"/>
      <c r="I314" s="88"/>
      <c r="K314" s="88"/>
      <c r="L314" s="88"/>
      <c r="M314" s="88"/>
      <c r="N314" s="228"/>
      <c r="O314" s="88"/>
      <c r="P314" s="88"/>
      <c r="Q314" s="88"/>
      <c r="R314" s="88"/>
      <c r="W314" s="88"/>
      <c r="X314" s="88"/>
      <c r="Y314" s="88"/>
    </row>
    <row r="315" spans="3:25" ht="12" customHeight="1" x14ac:dyDescent="0.3">
      <c r="C315" s="88"/>
      <c r="D315" s="98"/>
      <c r="E315" s="88"/>
      <c r="F315" s="88"/>
      <c r="G315" s="88"/>
      <c r="H315" s="88"/>
      <c r="I315" s="88"/>
      <c r="K315" s="88"/>
      <c r="L315" s="88"/>
      <c r="M315" s="88"/>
      <c r="N315" s="228"/>
      <c r="O315" s="88"/>
      <c r="P315" s="88"/>
      <c r="Q315" s="88"/>
      <c r="R315" s="88"/>
      <c r="W315" s="88"/>
      <c r="X315" s="88"/>
      <c r="Y315" s="88"/>
    </row>
    <row r="316" spans="3:25" ht="12" customHeight="1" x14ac:dyDescent="0.3">
      <c r="C316" s="88"/>
      <c r="D316" s="98"/>
      <c r="E316" s="88"/>
      <c r="F316" s="88"/>
      <c r="G316" s="88"/>
      <c r="H316" s="88"/>
      <c r="I316" s="88"/>
      <c r="K316" s="88"/>
      <c r="L316" s="88"/>
      <c r="M316" s="88"/>
      <c r="N316" s="228"/>
      <c r="O316" s="88"/>
      <c r="P316" s="88"/>
      <c r="Q316" s="88"/>
      <c r="R316" s="88"/>
      <c r="W316" s="88"/>
      <c r="X316" s="88"/>
      <c r="Y316" s="88"/>
    </row>
    <row r="317" spans="3:25" ht="12" customHeight="1" x14ac:dyDescent="0.3">
      <c r="C317" s="88"/>
      <c r="D317" s="98"/>
      <c r="E317" s="88"/>
      <c r="F317" s="88"/>
      <c r="G317" s="88"/>
      <c r="H317" s="88"/>
      <c r="I317" s="88"/>
      <c r="K317" s="88"/>
      <c r="L317" s="88"/>
      <c r="M317" s="88"/>
      <c r="N317" s="228"/>
      <c r="O317" s="88"/>
      <c r="P317" s="88"/>
      <c r="Q317" s="88"/>
      <c r="R317" s="88"/>
      <c r="W317" s="88"/>
      <c r="X317" s="88"/>
      <c r="Y317" s="88"/>
    </row>
    <row r="318" spans="3:25" ht="12" customHeight="1" x14ac:dyDescent="0.3">
      <c r="C318" s="88"/>
      <c r="D318" s="98"/>
      <c r="E318" s="88"/>
      <c r="F318" s="88"/>
      <c r="G318" s="88"/>
      <c r="H318" s="88"/>
      <c r="I318" s="88"/>
      <c r="K318" s="88"/>
      <c r="L318" s="88"/>
      <c r="M318" s="88"/>
      <c r="N318" s="228"/>
      <c r="O318" s="88"/>
      <c r="P318" s="88"/>
      <c r="Q318" s="88"/>
      <c r="R318" s="88"/>
      <c r="W318" s="88"/>
      <c r="X318" s="88"/>
      <c r="Y318" s="88"/>
    </row>
    <row r="319" spans="3:25" ht="12" customHeight="1" x14ac:dyDescent="0.3">
      <c r="C319" s="88"/>
      <c r="D319" s="98"/>
      <c r="E319" s="88"/>
      <c r="F319" s="88"/>
      <c r="G319" s="88"/>
      <c r="H319" s="88"/>
      <c r="I319" s="88"/>
      <c r="K319" s="88"/>
      <c r="L319" s="88"/>
      <c r="M319" s="88"/>
      <c r="N319" s="228"/>
      <c r="O319" s="88"/>
      <c r="P319" s="88"/>
      <c r="Q319" s="88"/>
      <c r="R319" s="88"/>
      <c r="W319" s="88"/>
      <c r="X319" s="88"/>
      <c r="Y319" s="88"/>
    </row>
    <row r="320" spans="3:25" ht="12" customHeight="1" x14ac:dyDescent="0.3">
      <c r="C320" s="88"/>
      <c r="D320" s="98"/>
      <c r="E320" s="88"/>
      <c r="F320" s="88"/>
      <c r="G320" s="88"/>
      <c r="H320" s="88"/>
      <c r="I320" s="88"/>
      <c r="K320" s="88"/>
      <c r="L320" s="88"/>
      <c r="M320" s="88"/>
      <c r="N320" s="228"/>
      <c r="O320" s="88"/>
      <c r="P320" s="88"/>
      <c r="Q320" s="88"/>
      <c r="R320" s="88"/>
      <c r="W320" s="88"/>
      <c r="X320" s="88"/>
      <c r="Y320" s="88"/>
    </row>
    <row r="321" spans="3:25" ht="12" customHeight="1" x14ac:dyDescent="0.3">
      <c r="C321" s="88"/>
      <c r="D321" s="98"/>
      <c r="E321" s="88"/>
      <c r="F321" s="88"/>
      <c r="G321" s="88"/>
      <c r="H321" s="88"/>
      <c r="I321" s="88"/>
      <c r="K321" s="88"/>
      <c r="L321" s="88"/>
      <c r="M321" s="88"/>
      <c r="N321" s="228"/>
      <c r="O321" s="88"/>
      <c r="P321" s="88"/>
      <c r="Q321" s="88"/>
      <c r="R321" s="88"/>
      <c r="W321" s="88"/>
      <c r="X321" s="88"/>
      <c r="Y321" s="88"/>
    </row>
    <row r="322" spans="3:25" ht="12" customHeight="1" x14ac:dyDescent="0.3">
      <c r="C322" s="88"/>
      <c r="D322" s="98"/>
      <c r="E322" s="88"/>
      <c r="F322" s="88"/>
      <c r="G322" s="88"/>
      <c r="H322" s="88"/>
      <c r="I322" s="88"/>
      <c r="K322" s="88"/>
      <c r="L322" s="88"/>
      <c r="M322" s="88"/>
      <c r="N322" s="228"/>
      <c r="O322" s="88"/>
      <c r="P322" s="88"/>
      <c r="Q322" s="88"/>
      <c r="R322" s="88"/>
      <c r="W322" s="88"/>
      <c r="X322" s="88"/>
      <c r="Y322" s="88"/>
    </row>
    <row r="323" spans="3:25" ht="12" customHeight="1" x14ac:dyDescent="0.3">
      <c r="C323" s="88"/>
      <c r="D323" s="98"/>
      <c r="E323" s="88"/>
      <c r="F323" s="88"/>
      <c r="G323" s="88"/>
      <c r="H323" s="88"/>
      <c r="I323" s="88"/>
      <c r="K323" s="88"/>
      <c r="L323" s="88"/>
      <c r="M323" s="88"/>
      <c r="N323" s="228"/>
      <c r="O323" s="88"/>
      <c r="P323" s="88"/>
      <c r="Q323" s="88"/>
      <c r="R323" s="88"/>
      <c r="W323" s="88"/>
      <c r="X323" s="88"/>
      <c r="Y323" s="88"/>
    </row>
    <row r="324" spans="3:25" ht="12" customHeight="1" x14ac:dyDescent="0.3">
      <c r="C324" s="88"/>
      <c r="D324" s="98"/>
      <c r="E324" s="88"/>
      <c r="F324" s="88"/>
      <c r="G324" s="88"/>
      <c r="H324" s="88"/>
      <c r="I324" s="88"/>
      <c r="K324" s="88"/>
      <c r="L324" s="88"/>
      <c r="M324" s="88"/>
      <c r="N324" s="228"/>
      <c r="O324" s="88"/>
      <c r="P324" s="88"/>
      <c r="Q324" s="88"/>
      <c r="R324" s="88"/>
      <c r="W324" s="88"/>
      <c r="X324" s="88"/>
      <c r="Y324" s="88"/>
    </row>
    <row r="325" spans="3:25" ht="12" customHeight="1" x14ac:dyDescent="0.3">
      <c r="C325" s="88"/>
      <c r="D325" s="98"/>
      <c r="E325" s="88"/>
      <c r="F325" s="88"/>
      <c r="G325" s="88"/>
      <c r="H325" s="88"/>
      <c r="I325" s="88"/>
      <c r="K325" s="88"/>
      <c r="L325" s="88"/>
      <c r="M325" s="88"/>
      <c r="N325" s="228"/>
      <c r="O325" s="88"/>
      <c r="P325" s="88"/>
      <c r="Q325" s="88"/>
      <c r="R325" s="88"/>
      <c r="W325" s="88"/>
      <c r="X325" s="88"/>
      <c r="Y325" s="88"/>
    </row>
    <row r="326" spans="3:25" ht="12" customHeight="1" x14ac:dyDescent="0.3">
      <c r="C326" s="88"/>
      <c r="D326" s="98"/>
      <c r="E326" s="88"/>
      <c r="F326" s="88"/>
      <c r="G326" s="88"/>
      <c r="H326" s="88"/>
      <c r="I326" s="88"/>
      <c r="K326" s="88"/>
      <c r="L326" s="88"/>
      <c r="M326" s="88"/>
      <c r="N326" s="228"/>
      <c r="O326" s="88"/>
      <c r="P326" s="88"/>
      <c r="Q326" s="88"/>
      <c r="R326" s="88"/>
      <c r="W326" s="88"/>
      <c r="X326" s="88"/>
      <c r="Y326" s="88"/>
    </row>
    <row r="327" spans="3:25" ht="12" customHeight="1" x14ac:dyDescent="0.3">
      <c r="C327" s="88"/>
      <c r="D327" s="98"/>
      <c r="E327" s="88"/>
      <c r="F327" s="88"/>
      <c r="G327" s="88"/>
      <c r="H327" s="88"/>
      <c r="I327" s="88"/>
      <c r="K327" s="88"/>
      <c r="L327" s="88"/>
      <c r="M327" s="88"/>
      <c r="N327" s="228"/>
      <c r="O327" s="88"/>
      <c r="P327" s="88"/>
      <c r="Q327" s="88"/>
      <c r="R327" s="88"/>
      <c r="W327" s="88"/>
      <c r="X327" s="88"/>
      <c r="Y327" s="88"/>
    </row>
    <row r="328" spans="3:25" ht="12" customHeight="1" x14ac:dyDescent="0.3">
      <c r="C328" s="88"/>
      <c r="D328" s="98"/>
      <c r="E328" s="88"/>
      <c r="F328" s="88"/>
      <c r="G328" s="88"/>
      <c r="H328" s="88"/>
      <c r="I328" s="88"/>
      <c r="K328" s="88"/>
      <c r="L328" s="88"/>
      <c r="M328" s="88"/>
      <c r="N328" s="228"/>
      <c r="O328" s="88"/>
      <c r="P328" s="88"/>
      <c r="Q328" s="88"/>
      <c r="R328" s="88"/>
      <c r="W328" s="88"/>
      <c r="X328" s="88"/>
      <c r="Y328" s="88"/>
    </row>
    <row r="329" spans="3:25" ht="12" customHeight="1" x14ac:dyDescent="0.3">
      <c r="C329" s="88"/>
      <c r="D329" s="98"/>
      <c r="E329" s="88"/>
      <c r="F329" s="88"/>
      <c r="G329" s="88"/>
      <c r="H329" s="88"/>
      <c r="I329" s="88"/>
      <c r="K329" s="88"/>
      <c r="L329" s="88"/>
      <c r="M329" s="88"/>
      <c r="N329" s="228"/>
      <c r="O329" s="88"/>
      <c r="P329" s="88"/>
      <c r="Q329" s="88"/>
      <c r="R329" s="88"/>
      <c r="W329" s="88"/>
      <c r="X329" s="88"/>
      <c r="Y329" s="88"/>
    </row>
    <row r="330" spans="3:25" ht="12" customHeight="1" x14ac:dyDescent="0.3">
      <c r="C330" s="88"/>
      <c r="D330" s="98"/>
      <c r="E330" s="88"/>
      <c r="F330" s="88"/>
      <c r="G330" s="88"/>
      <c r="H330" s="88"/>
      <c r="I330" s="88"/>
      <c r="K330" s="88"/>
      <c r="L330" s="88"/>
      <c r="M330" s="88"/>
      <c r="N330" s="228"/>
      <c r="O330" s="88"/>
      <c r="P330" s="88"/>
      <c r="Q330" s="88"/>
      <c r="R330" s="88"/>
      <c r="W330" s="88"/>
      <c r="X330" s="88"/>
      <c r="Y330" s="88"/>
    </row>
    <row r="331" spans="3:25" ht="12" customHeight="1" x14ac:dyDescent="0.3">
      <c r="C331" s="88"/>
      <c r="D331" s="98"/>
      <c r="E331" s="88"/>
      <c r="F331" s="88"/>
      <c r="G331" s="88"/>
      <c r="H331" s="88"/>
      <c r="I331" s="88"/>
      <c r="K331" s="88"/>
      <c r="L331" s="88"/>
      <c r="M331" s="88"/>
      <c r="N331" s="228"/>
      <c r="O331" s="88"/>
      <c r="P331" s="88"/>
      <c r="Q331" s="88"/>
      <c r="R331" s="88"/>
      <c r="W331" s="88"/>
      <c r="X331" s="88"/>
      <c r="Y331" s="88"/>
    </row>
    <row r="332" spans="3:25" ht="12" customHeight="1" x14ac:dyDescent="0.3">
      <c r="C332" s="88"/>
      <c r="D332" s="98"/>
      <c r="E332" s="88"/>
      <c r="F332" s="88"/>
      <c r="G332" s="88"/>
      <c r="H332" s="88"/>
      <c r="I332" s="88"/>
      <c r="K332" s="88"/>
      <c r="L332" s="88"/>
      <c r="M332" s="88"/>
      <c r="N332" s="228"/>
      <c r="O332" s="88"/>
      <c r="P332" s="88"/>
      <c r="Q332" s="88"/>
      <c r="R332" s="88"/>
      <c r="W332" s="88"/>
      <c r="X332" s="88"/>
      <c r="Y332" s="88"/>
    </row>
    <row r="333" spans="3:25" ht="12" customHeight="1" x14ac:dyDescent="0.3">
      <c r="C333" s="88"/>
      <c r="D333" s="98"/>
      <c r="E333" s="88"/>
      <c r="F333" s="88"/>
      <c r="G333" s="88"/>
      <c r="H333" s="88"/>
      <c r="I333" s="88"/>
      <c r="K333" s="88"/>
      <c r="L333" s="88"/>
      <c r="M333" s="88"/>
      <c r="N333" s="228"/>
      <c r="O333" s="88"/>
      <c r="P333" s="88"/>
      <c r="Q333" s="88"/>
      <c r="R333" s="88"/>
      <c r="W333" s="88"/>
      <c r="X333" s="88"/>
      <c r="Y333" s="88"/>
    </row>
    <row r="334" spans="3:25" ht="12" customHeight="1" x14ac:dyDescent="0.3">
      <c r="C334" s="88"/>
      <c r="D334" s="98"/>
      <c r="E334" s="88"/>
      <c r="F334" s="88"/>
      <c r="G334" s="88"/>
      <c r="H334" s="88"/>
      <c r="I334" s="88"/>
      <c r="K334" s="88"/>
      <c r="L334" s="88"/>
      <c r="M334" s="88"/>
      <c r="N334" s="228"/>
      <c r="O334" s="88"/>
      <c r="P334" s="88"/>
      <c r="Q334" s="88"/>
      <c r="R334" s="88"/>
      <c r="W334" s="88"/>
      <c r="X334" s="88"/>
      <c r="Y334" s="88"/>
    </row>
    <row r="335" spans="3:25" ht="12" customHeight="1" x14ac:dyDescent="0.3">
      <c r="C335" s="88"/>
      <c r="D335" s="98"/>
      <c r="E335" s="88"/>
      <c r="F335" s="88"/>
      <c r="G335" s="88"/>
      <c r="H335" s="88"/>
      <c r="I335" s="88"/>
      <c r="K335" s="88"/>
      <c r="L335" s="88"/>
      <c r="M335" s="88"/>
      <c r="N335" s="228"/>
      <c r="O335" s="88"/>
      <c r="P335" s="88"/>
      <c r="Q335" s="88"/>
      <c r="R335" s="88"/>
      <c r="W335" s="88"/>
      <c r="X335" s="88"/>
      <c r="Y335" s="88"/>
    </row>
    <row r="336" spans="3:25" ht="12" customHeight="1" x14ac:dyDescent="0.3">
      <c r="C336" s="88"/>
      <c r="D336" s="98"/>
      <c r="E336" s="88"/>
      <c r="F336" s="88"/>
      <c r="G336" s="88"/>
      <c r="H336" s="88"/>
      <c r="I336" s="88"/>
      <c r="K336" s="88"/>
      <c r="L336" s="88"/>
      <c r="M336" s="88"/>
      <c r="N336" s="228"/>
      <c r="O336" s="88"/>
      <c r="P336" s="88"/>
      <c r="Q336" s="88"/>
      <c r="R336" s="88"/>
      <c r="W336" s="88"/>
      <c r="X336" s="88"/>
      <c r="Y336" s="88"/>
    </row>
    <row r="337" spans="3:25" ht="12" customHeight="1" x14ac:dyDescent="0.3">
      <c r="C337" s="88"/>
      <c r="D337" s="98"/>
      <c r="E337" s="88"/>
      <c r="F337" s="88"/>
      <c r="G337" s="88"/>
      <c r="H337" s="88"/>
      <c r="I337" s="88"/>
      <c r="K337" s="88"/>
      <c r="L337" s="88"/>
      <c r="M337" s="88"/>
      <c r="N337" s="228"/>
      <c r="O337" s="88"/>
      <c r="P337" s="88"/>
      <c r="Q337" s="88"/>
      <c r="R337" s="88"/>
      <c r="W337" s="88"/>
      <c r="X337" s="88"/>
      <c r="Y337" s="88"/>
    </row>
    <row r="338" spans="3:25" ht="12" customHeight="1" x14ac:dyDescent="0.3">
      <c r="C338" s="88"/>
      <c r="D338" s="98"/>
      <c r="E338" s="88"/>
      <c r="F338" s="88"/>
      <c r="G338" s="88"/>
      <c r="H338" s="88"/>
      <c r="I338" s="88"/>
      <c r="K338" s="88"/>
      <c r="L338" s="88"/>
      <c r="M338" s="88"/>
      <c r="N338" s="228"/>
      <c r="O338" s="88"/>
      <c r="P338" s="88"/>
      <c r="Q338" s="88"/>
      <c r="R338" s="88"/>
      <c r="W338" s="88"/>
      <c r="X338" s="88"/>
      <c r="Y338" s="88"/>
    </row>
    <row r="339" spans="3:25" ht="12" customHeight="1" x14ac:dyDescent="0.3">
      <c r="C339" s="88"/>
      <c r="D339" s="98"/>
      <c r="E339" s="88"/>
      <c r="F339" s="88"/>
      <c r="G339" s="88"/>
      <c r="H339" s="88"/>
      <c r="I339" s="88"/>
      <c r="K339" s="88"/>
      <c r="L339" s="88"/>
      <c r="M339" s="88"/>
      <c r="N339" s="228"/>
      <c r="O339" s="88"/>
      <c r="P339" s="88"/>
      <c r="Q339" s="88"/>
      <c r="R339" s="88"/>
      <c r="W339" s="88"/>
      <c r="X339" s="88"/>
      <c r="Y339" s="88"/>
    </row>
    <row r="340" spans="3:25" ht="12" customHeight="1" x14ac:dyDescent="0.3">
      <c r="C340" s="88"/>
      <c r="D340" s="98"/>
      <c r="E340" s="88"/>
      <c r="F340" s="88"/>
      <c r="G340" s="88"/>
      <c r="H340" s="88"/>
      <c r="I340" s="88"/>
      <c r="K340" s="88"/>
      <c r="L340" s="88"/>
      <c r="M340" s="88"/>
      <c r="N340" s="228"/>
      <c r="O340" s="88"/>
      <c r="P340" s="88"/>
      <c r="Q340" s="88"/>
      <c r="R340" s="88"/>
      <c r="W340" s="88"/>
      <c r="X340" s="88"/>
      <c r="Y340" s="88"/>
    </row>
    <row r="341" spans="3:25" ht="12" customHeight="1" x14ac:dyDescent="0.3">
      <c r="C341" s="88"/>
      <c r="D341" s="98"/>
      <c r="E341" s="88"/>
      <c r="F341" s="88"/>
      <c r="G341" s="88"/>
      <c r="H341" s="88"/>
      <c r="I341" s="88"/>
      <c r="K341" s="88"/>
      <c r="L341" s="88"/>
      <c r="M341" s="88"/>
      <c r="N341" s="228"/>
      <c r="O341" s="88"/>
      <c r="P341" s="88"/>
      <c r="Q341" s="88"/>
      <c r="R341" s="88"/>
      <c r="W341" s="88"/>
      <c r="X341" s="88"/>
      <c r="Y341" s="88"/>
    </row>
    <row r="342" spans="3:25" ht="12" customHeight="1" x14ac:dyDescent="0.3">
      <c r="C342" s="88"/>
      <c r="D342" s="98"/>
      <c r="E342" s="88"/>
      <c r="F342" s="88"/>
      <c r="G342" s="88"/>
      <c r="H342" s="88"/>
      <c r="I342" s="88"/>
      <c r="K342" s="88"/>
      <c r="L342" s="88"/>
      <c r="M342" s="88"/>
      <c r="N342" s="228"/>
      <c r="O342" s="88"/>
      <c r="P342" s="88"/>
      <c r="Q342" s="88"/>
      <c r="R342" s="88"/>
      <c r="W342" s="88"/>
      <c r="X342" s="88"/>
      <c r="Y342" s="88"/>
    </row>
    <row r="343" spans="3:25" ht="12" customHeight="1" x14ac:dyDescent="0.3">
      <c r="C343" s="88"/>
      <c r="D343" s="98"/>
      <c r="E343" s="88"/>
      <c r="F343" s="88"/>
      <c r="G343" s="88"/>
      <c r="H343" s="88"/>
      <c r="I343" s="88"/>
      <c r="K343" s="88"/>
      <c r="L343" s="88"/>
      <c r="M343" s="88"/>
      <c r="N343" s="228"/>
      <c r="O343" s="88"/>
      <c r="P343" s="88"/>
      <c r="Q343" s="88"/>
      <c r="R343" s="88"/>
      <c r="W343" s="88"/>
      <c r="X343" s="88"/>
      <c r="Y343" s="88"/>
    </row>
    <row r="344" spans="3:25" ht="12" customHeight="1" x14ac:dyDescent="0.3">
      <c r="C344" s="88"/>
      <c r="D344" s="98"/>
      <c r="E344" s="88"/>
      <c r="F344" s="88"/>
      <c r="G344" s="88"/>
      <c r="H344" s="88"/>
      <c r="I344" s="88"/>
      <c r="K344" s="88"/>
      <c r="L344" s="88"/>
      <c r="M344" s="88"/>
      <c r="N344" s="228"/>
      <c r="O344" s="88"/>
      <c r="P344" s="88"/>
      <c r="Q344" s="88"/>
      <c r="R344" s="88"/>
      <c r="W344" s="88"/>
      <c r="X344" s="88"/>
      <c r="Y344" s="88"/>
    </row>
    <row r="345" spans="3:25" ht="12" customHeight="1" x14ac:dyDescent="0.3">
      <c r="C345" s="88"/>
      <c r="D345" s="98"/>
      <c r="E345" s="88"/>
      <c r="F345" s="88"/>
      <c r="G345" s="88"/>
      <c r="H345" s="88"/>
      <c r="I345" s="88"/>
      <c r="K345" s="88"/>
      <c r="L345" s="88"/>
      <c r="M345" s="88"/>
      <c r="N345" s="228"/>
      <c r="O345" s="88"/>
      <c r="P345" s="88"/>
      <c r="Q345" s="88"/>
      <c r="R345" s="88"/>
      <c r="W345" s="88"/>
      <c r="X345" s="88"/>
      <c r="Y345" s="88"/>
    </row>
    <row r="346" spans="3:25" ht="12" customHeight="1" x14ac:dyDescent="0.3">
      <c r="C346" s="88"/>
      <c r="D346" s="98"/>
      <c r="E346" s="88"/>
      <c r="F346" s="88"/>
      <c r="G346" s="88"/>
      <c r="H346" s="88"/>
      <c r="I346" s="88"/>
      <c r="K346" s="88"/>
      <c r="L346" s="88"/>
      <c r="M346" s="88"/>
      <c r="N346" s="228"/>
      <c r="O346" s="88"/>
      <c r="P346" s="88"/>
      <c r="Q346" s="88"/>
      <c r="R346" s="88"/>
      <c r="W346" s="88"/>
      <c r="X346" s="88"/>
      <c r="Y346" s="88"/>
    </row>
    <row r="347" spans="3:25" ht="12" customHeight="1" x14ac:dyDescent="0.3">
      <c r="C347" s="88"/>
      <c r="D347" s="98"/>
      <c r="E347" s="88"/>
      <c r="F347" s="88"/>
      <c r="G347" s="88"/>
      <c r="H347" s="88"/>
      <c r="I347" s="88"/>
      <c r="K347" s="88"/>
      <c r="L347" s="88"/>
      <c r="M347" s="88"/>
      <c r="N347" s="228"/>
      <c r="O347" s="88"/>
      <c r="P347" s="88"/>
      <c r="Q347" s="88"/>
      <c r="R347" s="88"/>
      <c r="W347" s="88"/>
      <c r="X347" s="88"/>
      <c r="Y347" s="88"/>
    </row>
    <row r="348" spans="3:25" ht="12" customHeight="1" x14ac:dyDescent="0.3">
      <c r="C348" s="88"/>
      <c r="D348" s="98"/>
      <c r="E348" s="88"/>
      <c r="F348" s="88"/>
      <c r="G348" s="88"/>
      <c r="H348" s="88"/>
      <c r="I348" s="88"/>
      <c r="K348" s="88"/>
      <c r="L348" s="88"/>
      <c r="M348" s="88"/>
      <c r="N348" s="228"/>
      <c r="O348" s="88"/>
      <c r="P348" s="88"/>
      <c r="Q348" s="88"/>
      <c r="R348" s="88"/>
      <c r="W348" s="88"/>
      <c r="X348" s="88"/>
      <c r="Y348" s="88"/>
    </row>
    <row r="349" spans="3:25" ht="12" customHeight="1" x14ac:dyDescent="0.3">
      <c r="C349" s="88"/>
      <c r="D349" s="98"/>
      <c r="E349" s="88"/>
      <c r="F349" s="88"/>
      <c r="G349" s="88"/>
      <c r="H349" s="88"/>
      <c r="I349" s="88"/>
      <c r="K349" s="88"/>
      <c r="L349" s="88"/>
      <c r="M349" s="88"/>
      <c r="N349" s="228"/>
      <c r="O349" s="88"/>
      <c r="P349" s="88"/>
      <c r="Q349" s="88"/>
      <c r="R349" s="88"/>
      <c r="W349" s="88"/>
      <c r="X349" s="88"/>
      <c r="Y349" s="88"/>
    </row>
    <row r="350" spans="3:25" ht="12" customHeight="1" x14ac:dyDescent="0.3">
      <c r="C350" s="88"/>
      <c r="D350" s="98"/>
      <c r="E350" s="88"/>
      <c r="F350" s="88"/>
      <c r="G350" s="88"/>
      <c r="H350" s="88"/>
      <c r="I350" s="88"/>
      <c r="K350" s="88"/>
      <c r="L350" s="88"/>
      <c r="M350" s="88"/>
      <c r="N350" s="228"/>
      <c r="O350" s="88"/>
      <c r="P350" s="88"/>
      <c r="Q350" s="88"/>
      <c r="R350" s="88"/>
      <c r="W350" s="88"/>
      <c r="X350" s="88"/>
      <c r="Y350" s="88"/>
    </row>
    <row r="351" spans="3:25" ht="12" customHeight="1" x14ac:dyDescent="0.3">
      <c r="C351" s="88"/>
      <c r="D351" s="98"/>
      <c r="E351" s="88"/>
      <c r="F351" s="88"/>
      <c r="G351" s="88"/>
      <c r="H351" s="88"/>
      <c r="I351" s="88"/>
      <c r="K351" s="88"/>
      <c r="L351" s="88"/>
      <c r="M351" s="88"/>
      <c r="N351" s="228"/>
      <c r="O351" s="88"/>
      <c r="P351" s="88"/>
      <c r="Q351" s="88"/>
      <c r="R351" s="88"/>
      <c r="W351" s="88"/>
      <c r="X351" s="88"/>
      <c r="Y351" s="88"/>
    </row>
    <row r="352" spans="3:25" ht="12" customHeight="1" x14ac:dyDescent="0.3">
      <c r="C352" s="88"/>
      <c r="D352" s="98"/>
      <c r="E352" s="88"/>
      <c r="F352" s="88"/>
      <c r="G352" s="88"/>
      <c r="H352" s="88"/>
      <c r="I352" s="88"/>
      <c r="K352" s="88"/>
      <c r="L352" s="88"/>
      <c r="M352" s="88"/>
      <c r="N352" s="228"/>
      <c r="O352" s="88"/>
      <c r="P352" s="88"/>
      <c r="Q352" s="88"/>
      <c r="R352" s="88"/>
      <c r="W352" s="88"/>
      <c r="X352" s="88"/>
      <c r="Y352" s="88"/>
    </row>
    <row r="353" spans="3:25" ht="12" customHeight="1" x14ac:dyDescent="0.3">
      <c r="C353" s="88"/>
      <c r="D353" s="98"/>
      <c r="E353" s="88"/>
      <c r="F353" s="88"/>
      <c r="G353" s="88"/>
      <c r="H353" s="88"/>
      <c r="I353" s="88"/>
      <c r="K353" s="88"/>
      <c r="L353" s="88"/>
      <c r="M353" s="88"/>
      <c r="N353" s="228"/>
      <c r="O353" s="88"/>
      <c r="P353" s="88"/>
      <c r="Q353" s="88"/>
      <c r="R353" s="88"/>
      <c r="W353" s="88"/>
      <c r="X353" s="88"/>
      <c r="Y353" s="88"/>
    </row>
    <row r="354" spans="3:25" ht="12" customHeight="1" x14ac:dyDescent="0.3">
      <c r="C354" s="88"/>
      <c r="D354" s="98"/>
      <c r="E354" s="88"/>
      <c r="F354" s="88"/>
      <c r="G354" s="88"/>
      <c r="H354" s="88"/>
      <c r="I354" s="88"/>
      <c r="K354" s="88"/>
      <c r="L354" s="88"/>
      <c r="M354" s="88"/>
      <c r="N354" s="228"/>
      <c r="O354" s="88"/>
      <c r="P354" s="88"/>
      <c r="Q354" s="88"/>
      <c r="R354" s="88"/>
      <c r="W354" s="88"/>
      <c r="X354" s="88"/>
      <c r="Y354" s="88"/>
    </row>
    <row r="355" spans="3:25" ht="12" customHeight="1" x14ac:dyDescent="0.3">
      <c r="C355" s="88"/>
      <c r="D355" s="98"/>
      <c r="E355" s="88"/>
      <c r="F355" s="88"/>
      <c r="G355" s="88"/>
      <c r="H355" s="88"/>
      <c r="I355" s="88"/>
      <c r="K355" s="88"/>
      <c r="L355" s="88"/>
      <c r="M355" s="88"/>
      <c r="N355" s="228"/>
      <c r="O355" s="88"/>
      <c r="P355" s="88"/>
      <c r="Q355" s="88"/>
      <c r="R355" s="88"/>
      <c r="W355" s="88"/>
      <c r="X355" s="88"/>
      <c r="Y355" s="88"/>
    </row>
    <row r="356" spans="3:25" ht="12" customHeight="1" x14ac:dyDescent="0.3">
      <c r="C356" s="88"/>
      <c r="D356" s="98"/>
      <c r="E356" s="88"/>
      <c r="F356" s="88"/>
      <c r="G356" s="88"/>
      <c r="H356" s="88"/>
      <c r="I356" s="88"/>
      <c r="K356" s="88"/>
      <c r="L356" s="88"/>
      <c r="M356" s="88"/>
      <c r="N356" s="228"/>
      <c r="O356" s="88"/>
      <c r="P356" s="88"/>
      <c r="Q356" s="88"/>
      <c r="R356" s="88"/>
      <c r="W356" s="88"/>
      <c r="X356" s="88"/>
      <c r="Y356" s="88"/>
    </row>
    <row r="357" spans="3:25" ht="12" customHeight="1" x14ac:dyDescent="0.3">
      <c r="C357" s="88"/>
      <c r="D357" s="98"/>
      <c r="E357" s="88"/>
      <c r="F357" s="88"/>
      <c r="G357" s="88"/>
      <c r="H357" s="88"/>
      <c r="I357" s="88"/>
      <c r="K357" s="88"/>
      <c r="L357" s="88"/>
      <c r="M357" s="88"/>
      <c r="N357" s="228"/>
      <c r="O357" s="88"/>
      <c r="P357" s="88"/>
      <c r="Q357" s="88"/>
      <c r="R357" s="88"/>
      <c r="W357" s="88"/>
      <c r="X357" s="88"/>
      <c r="Y357" s="88"/>
    </row>
    <row r="358" spans="3:25" ht="12" customHeight="1" x14ac:dyDescent="0.3">
      <c r="C358" s="88"/>
      <c r="D358" s="98"/>
      <c r="E358" s="88"/>
      <c r="F358" s="88"/>
      <c r="G358" s="88"/>
      <c r="H358" s="88"/>
      <c r="I358" s="88"/>
      <c r="K358" s="88"/>
      <c r="L358" s="88"/>
      <c r="M358" s="88"/>
      <c r="N358" s="228"/>
      <c r="O358" s="88"/>
      <c r="P358" s="88"/>
      <c r="Q358" s="88"/>
      <c r="R358" s="88"/>
      <c r="W358" s="88"/>
      <c r="X358" s="88"/>
      <c r="Y358" s="88"/>
    </row>
    <row r="359" spans="3:25" ht="12" customHeight="1" x14ac:dyDescent="0.3">
      <c r="C359" s="88"/>
      <c r="D359" s="98"/>
      <c r="E359" s="88"/>
      <c r="F359" s="88"/>
      <c r="G359" s="88"/>
      <c r="H359" s="88"/>
      <c r="I359" s="88"/>
      <c r="K359" s="88"/>
      <c r="L359" s="88"/>
      <c r="M359" s="88"/>
      <c r="N359" s="228"/>
      <c r="O359" s="88"/>
      <c r="P359" s="88"/>
      <c r="Q359" s="88"/>
      <c r="R359" s="88"/>
      <c r="W359" s="88"/>
      <c r="X359" s="88"/>
      <c r="Y359" s="88"/>
    </row>
    <row r="360" spans="3:25" ht="12" customHeight="1" x14ac:dyDescent="0.3">
      <c r="C360" s="88"/>
      <c r="D360" s="98"/>
      <c r="E360" s="88"/>
      <c r="F360" s="88"/>
      <c r="G360" s="88"/>
      <c r="H360" s="88"/>
      <c r="I360" s="88"/>
      <c r="K360" s="88"/>
      <c r="L360" s="88"/>
      <c r="M360" s="88"/>
      <c r="N360" s="228"/>
      <c r="O360" s="88"/>
      <c r="P360" s="88"/>
      <c r="Q360" s="88"/>
      <c r="R360" s="88"/>
      <c r="W360" s="88"/>
      <c r="X360" s="88"/>
      <c r="Y360" s="88"/>
    </row>
    <row r="361" spans="3:25" ht="12" customHeight="1" x14ac:dyDescent="0.3">
      <c r="C361" s="88"/>
      <c r="D361" s="98"/>
      <c r="E361" s="88"/>
      <c r="F361" s="88"/>
      <c r="G361" s="88"/>
      <c r="H361" s="88"/>
      <c r="I361" s="88"/>
      <c r="K361" s="88"/>
      <c r="L361" s="88"/>
      <c r="M361" s="88"/>
      <c r="N361" s="228"/>
      <c r="O361" s="88"/>
      <c r="P361" s="88"/>
      <c r="Q361" s="88"/>
      <c r="R361" s="88"/>
      <c r="W361" s="88"/>
      <c r="X361" s="88"/>
      <c r="Y361" s="88"/>
    </row>
    <row r="362" spans="3:25" ht="12" customHeight="1" x14ac:dyDescent="0.3">
      <c r="C362" s="88"/>
      <c r="D362" s="98"/>
      <c r="E362" s="88"/>
      <c r="F362" s="88"/>
      <c r="G362" s="88"/>
      <c r="H362" s="88"/>
      <c r="I362" s="88"/>
      <c r="K362" s="88"/>
      <c r="L362" s="88"/>
      <c r="M362" s="88"/>
      <c r="N362" s="228"/>
      <c r="O362" s="88"/>
      <c r="P362" s="88"/>
      <c r="Q362" s="88"/>
      <c r="R362" s="88"/>
      <c r="W362" s="88"/>
      <c r="X362" s="88"/>
      <c r="Y362" s="88"/>
    </row>
    <row r="363" spans="3:25" ht="12" customHeight="1" x14ac:dyDescent="0.3">
      <c r="C363" s="88"/>
      <c r="D363" s="98"/>
      <c r="E363" s="88"/>
      <c r="F363" s="88"/>
      <c r="G363" s="88"/>
      <c r="H363" s="88"/>
      <c r="I363" s="88"/>
      <c r="K363" s="88"/>
      <c r="L363" s="88"/>
      <c r="M363" s="88"/>
      <c r="N363" s="228"/>
      <c r="O363" s="88"/>
      <c r="P363" s="88"/>
      <c r="Q363" s="88"/>
      <c r="R363" s="88"/>
      <c r="W363" s="88"/>
      <c r="X363" s="88"/>
      <c r="Y363" s="88"/>
    </row>
    <row r="364" spans="3:25" ht="12" customHeight="1" x14ac:dyDescent="0.3">
      <c r="C364" s="88"/>
      <c r="D364" s="98"/>
      <c r="E364" s="88"/>
      <c r="F364" s="88"/>
      <c r="G364" s="88"/>
      <c r="H364" s="88"/>
      <c r="I364" s="88"/>
      <c r="K364" s="88"/>
      <c r="L364" s="88"/>
      <c r="M364" s="88"/>
      <c r="N364" s="228"/>
      <c r="O364" s="88"/>
      <c r="P364" s="88"/>
      <c r="Q364" s="88"/>
      <c r="R364" s="88"/>
      <c r="W364" s="88"/>
      <c r="X364" s="88"/>
      <c r="Y364" s="88"/>
    </row>
    <row r="365" spans="3:25" ht="12" customHeight="1" x14ac:dyDescent="0.3">
      <c r="C365" s="88"/>
      <c r="D365" s="98"/>
      <c r="E365" s="88"/>
      <c r="F365" s="88"/>
      <c r="G365" s="88"/>
      <c r="H365" s="88"/>
      <c r="I365" s="88"/>
      <c r="K365" s="88"/>
      <c r="L365" s="88"/>
      <c r="M365" s="88"/>
      <c r="N365" s="228"/>
      <c r="O365" s="88"/>
      <c r="P365" s="88"/>
      <c r="Q365" s="88"/>
      <c r="R365" s="88"/>
      <c r="W365" s="88"/>
      <c r="X365" s="88"/>
      <c r="Y365" s="88"/>
    </row>
    <row r="366" spans="3:25" ht="12" customHeight="1" x14ac:dyDescent="0.3">
      <c r="C366" s="88"/>
      <c r="D366" s="98"/>
      <c r="E366" s="88"/>
      <c r="F366" s="88"/>
      <c r="G366" s="88"/>
      <c r="H366" s="88"/>
      <c r="I366" s="88"/>
      <c r="K366" s="88"/>
      <c r="L366" s="88"/>
      <c r="M366" s="88"/>
      <c r="N366" s="228"/>
      <c r="O366" s="88"/>
      <c r="P366" s="88"/>
      <c r="Q366" s="88"/>
      <c r="R366" s="88"/>
      <c r="W366" s="88"/>
      <c r="X366" s="88"/>
      <c r="Y366" s="88"/>
    </row>
    <row r="367" spans="3:25" ht="12" customHeight="1" x14ac:dyDescent="0.3">
      <c r="C367" s="88"/>
      <c r="D367" s="98"/>
      <c r="E367" s="88"/>
      <c r="F367" s="88"/>
      <c r="G367" s="88"/>
      <c r="H367" s="88"/>
      <c r="I367" s="88"/>
      <c r="K367" s="88"/>
      <c r="L367" s="88"/>
      <c r="M367" s="88"/>
      <c r="N367" s="228"/>
      <c r="O367" s="88"/>
      <c r="P367" s="88"/>
      <c r="Q367" s="88"/>
      <c r="R367" s="88"/>
      <c r="W367" s="88"/>
      <c r="X367" s="88"/>
      <c r="Y367" s="88"/>
    </row>
    <row r="368" spans="3:25" ht="12" customHeight="1" x14ac:dyDescent="0.3">
      <c r="C368" s="88"/>
      <c r="D368" s="98"/>
      <c r="E368" s="88"/>
      <c r="F368" s="88"/>
      <c r="G368" s="88"/>
      <c r="H368" s="88"/>
      <c r="I368" s="88"/>
      <c r="K368" s="88"/>
      <c r="L368" s="88"/>
      <c r="M368" s="88"/>
      <c r="N368" s="228"/>
      <c r="O368" s="88"/>
      <c r="P368" s="88"/>
      <c r="Q368" s="88"/>
      <c r="R368" s="88"/>
      <c r="W368" s="88"/>
      <c r="X368" s="88"/>
      <c r="Y368" s="88"/>
    </row>
    <row r="369" spans="3:25" ht="12" customHeight="1" x14ac:dyDescent="0.3">
      <c r="C369" s="88"/>
      <c r="D369" s="98"/>
      <c r="E369" s="88"/>
      <c r="F369" s="88"/>
      <c r="G369" s="88"/>
      <c r="H369" s="88"/>
      <c r="I369" s="88"/>
      <c r="K369" s="88"/>
      <c r="L369" s="88"/>
      <c r="M369" s="88"/>
      <c r="N369" s="228"/>
      <c r="O369" s="88"/>
      <c r="P369" s="88"/>
      <c r="Q369" s="88"/>
      <c r="R369" s="88"/>
      <c r="W369" s="88"/>
      <c r="X369" s="88"/>
      <c r="Y369" s="88"/>
    </row>
    <row r="370" spans="3:25" ht="12" customHeight="1" x14ac:dyDescent="0.3">
      <c r="C370" s="88"/>
      <c r="D370" s="98"/>
      <c r="E370" s="88"/>
      <c r="F370" s="88"/>
      <c r="G370" s="88"/>
      <c r="H370" s="88"/>
      <c r="I370" s="88"/>
      <c r="K370" s="88"/>
      <c r="L370" s="88"/>
      <c r="M370" s="88"/>
      <c r="N370" s="228"/>
      <c r="O370" s="88"/>
      <c r="P370" s="88"/>
      <c r="Q370" s="88"/>
      <c r="R370" s="88"/>
      <c r="W370" s="88"/>
      <c r="X370" s="88"/>
      <c r="Y370" s="88"/>
    </row>
    <row r="371" spans="3:25" ht="12" customHeight="1" x14ac:dyDescent="0.3">
      <c r="C371" s="88"/>
      <c r="D371" s="98"/>
      <c r="E371" s="88"/>
      <c r="F371" s="88"/>
      <c r="G371" s="88"/>
      <c r="H371" s="88"/>
      <c r="I371" s="88"/>
      <c r="K371" s="88"/>
      <c r="L371" s="88"/>
      <c r="M371" s="88"/>
      <c r="N371" s="228"/>
      <c r="O371" s="88"/>
      <c r="P371" s="88"/>
      <c r="Q371" s="88"/>
      <c r="R371" s="88"/>
      <c r="W371" s="88"/>
      <c r="X371" s="88"/>
      <c r="Y371" s="88"/>
    </row>
    <row r="372" spans="3:25" ht="12" customHeight="1" x14ac:dyDescent="0.3">
      <c r="C372" s="88"/>
      <c r="D372" s="98"/>
      <c r="E372" s="88"/>
      <c r="F372" s="88"/>
      <c r="G372" s="88"/>
      <c r="H372" s="88"/>
      <c r="I372" s="88"/>
      <c r="K372" s="88"/>
      <c r="L372" s="88"/>
      <c r="M372" s="88"/>
      <c r="N372" s="228"/>
      <c r="O372" s="88"/>
      <c r="P372" s="88"/>
      <c r="Q372" s="88"/>
      <c r="R372" s="88"/>
      <c r="W372" s="88"/>
      <c r="X372" s="88"/>
      <c r="Y372" s="88"/>
    </row>
    <row r="373" spans="3:25" ht="12" customHeight="1" x14ac:dyDescent="0.3">
      <c r="C373" s="88"/>
      <c r="D373" s="98"/>
      <c r="E373" s="88"/>
      <c r="F373" s="88"/>
      <c r="G373" s="88"/>
      <c r="H373" s="88"/>
      <c r="I373" s="88"/>
      <c r="K373" s="88"/>
      <c r="L373" s="88"/>
      <c r="M373" s="88"/>
      <c r="N373" s="228"/>
      <c r="O373" s="88"/>
      <c r="P373" s="88"/>
      <c r="Q373" s="88"/>
      <c r="R373" s="88"/>
      <c r="W373" s="88"/>
      <c r="X373" s="88"/>
      <c r="Y373" s="88"/>
    </row>
    <row r="374" spans="3:25" ht="12" customHeight="1" x14ac:dyDescent="0.3">
      <c r="C374" s="88"/>
      <c r="D374" s="98"/>
      <c r="E374" s="88"/>
      <c r="F374" s="88"/>
      <c r="G374" s="88"/>
      <c r="H374" s="88"/>
      <c r="I374" s="88"/>
      <c r="K374" s="88"/>
      <c r="L374" s="88"/>
      <c r="M374" s="88"/>
      <c r="N374" s="228"/>
      <c r="O374" s="88"/>
      <c r="P374" s="88"/>
      <c r="Q374" s="88"/>
      <c r="R374" s="88"/>
      <c r="W374" s="88"/>
      <c r="X374" s="88"/>
      <c r="Y374" s="88"/>
    </row>
    <row r="375" spans="3:25" ht="12" customHeight="1" x14ac:dyDescent="0.3">
      <c r="C375" s="88"/>
      <c r="D375" s="98"/>
      <c r="E375" s="88"/>
      <c r="F375" s="88"/>
      <c r="G375" s="88"/>
      <c r="H375" s="88"/>
      <c r="I375" s="88"/>
      <c r="K375" s="88"/>
      <c r="L375" s="88"/>
      <c r="M375" s="88"/>
      <c r="N375" s="228"/>
      <c r="O375" s="88"/>
      <c r="P375" s="88"/>
      <c r="Q375" s="88"/>
      <c r="R375" s="88"/>
      <c r="W375" s="88"/>
      <c r="X375" s="88"/>
      <c r="Y375" s="88"/>
    </row>
    <row r="376" spans="3:25" ht="12" customHeight="1" x14ac:dyDescent="0.3">
      <c r="C376" s="88"/>
      <c r="D376" s="98"/>
      <c r="E376" s="88"/>
      <c r="F376" s="88"/>
      <c r="G376" s="88"/>
      <c r="H376" s="88"/>
      <c r="I376" s="88"/>
      <c r="K376" s="88"/>
      <c r="L376" s="88"/>
      <c r="M376" s="88"/>
      <c r="N376" s="228"/>
      <c r="O376" s="88"/>
      <c r="P376" s="88"/>
      <c r="Q376" s="88"/>
      <c r="R376" s="88"/>
      <c r="W376" s="88"/>
      <c r="X376" s="88"/>
      <c r="Y376" s="88"/>
    </row>
    <row r="377" spans="3:25" ht="12" customHeight="1" x14ac:dyDescent="0.3">
      <c r="C377" s="88"/>
      <c r="D377" s="98"/>
      <c r="E377" s="88"/>
      <c r="F377" s="88"/>
      <c r="G377" s="88"/>
      <c r="H377" s="88"/>
      <c r="I377" s="88"/>
      <c r="K377" s="88"/>
      <c r="L377" s="88"/>
      <c r="M377" s="88"/>
      <c r="N377" s="228"/>
      <c r="O377" s="88"/>
      <c r="P377" s="88"/>
      <c r="Q377" s="88"/>
      <c r="R377" s="88"/>
      <c r="W377" s="88"/>
      <c r="X377" s="88"/>
      <c r="Y377" s="88"/>
    </row>
    <row r="378" spans="3:25" ht="12" customHeight="1" x14ac:dyDescent="0.3">
      <c r="C378" s="88"/>
      <c r="D378" s="98"/>
      <c r="E378" s="88"/>
      <c r="F378" s="88"/>
      <c r="G378" s="88"/>
      <c r="H378" s="88"/>
      <c r="I378" s="88"/>
      <c r="K378" s="88"/>
      <c r="L378" s="88"/>
      <c r="M378" s="88"/>
      <c r="N378" s="228"/>
      <c r="O378" s="88"/>
      <c r="P378" s="88"/>
      <c r="Q378" s="88"/>
      <c r="R378" s="88"/>
      <c r="W378" s="88"/>
      <c r="X378" s="88"/>
      <c r="Y378" s="88"/>
    </row>
    <row r="379" spans="3:25" ht="12" customHeight="1" x14ac:dyDescent="0.3">
      <c r="C379" s="88"/>
      <c r="D379" s="98"/>
      <c r="E379" s="88"/>
      <c r="F379" s="88"/>
      <c r="G379" s="88"/>
      <c r="H379" s="88"/>
      <c r="I379" s="88"/>
      <c r="K379" s="88"/>
      <c r="L379" s="88"/>
      <c r="M379" s="88"/>
      <c r="N379" s="228"/>
      <c r="O379" s="88"/>
      <c r="P379" s="88"/>
      <c r="Q379" s="88"/>
      <c r="R379" s="88"/>
      <c r="W379" s="88"/>
      <c r="X379" s="88"/>
      <c r="Y379" s="88"/>
    </row>
    <row r="380" spans="3:25" ht="12" customHeight="1" x14ac:dyDescent="0.3">
      <c r="C380" s="88"/>
      <c r="D380" s="98"/>
      <c r="E380" s="88"/>
      <c r="F380" s="88"/>
      <c r="G380" s="88"/>
      <c r="H380" s="88"/>
      <c r="I380" s="88"/>
      <c r="K380" s="88"/>
      <c r="L380" s="88"/>
      <c r="M380" s="88"/>
      <c r="N380" s="228"/>
      <c r="O380" s="88"/>
      <c r="P380" s="88"/>
      <c r="Q380" s="88"/>
      <c r="R380" s="88"/>
      <c r="W380" s="88"/>
      <c r="X380" s="88"/>
      <c r="Y380" s="88"/>
    </row>
    <row r="381" spans="3:25" ht="12" customHeight="1" x14ac:dyDescent="0.3">
      <c r="C381" s="88"/>
      <c r="D381" s="98"/>
      <c r="E381" s="88"/>
      <c r="F381" s="88"/>
      <c r="G381" s="88"/>
      <c r="H381" s="88"/>
      <c r="I381" s="88"/>
      <c r="K381" s="88"/>
      <c r="L381" s="88"/>
      <c r="M381" s="88"/>
      <c r="N381" s="228"/>
      <c r="O381" s="88"/>
      <c r="P381" s="88"/>
      <c r="Q381" s="88"/>
      <c r="R381" s="88"/>
      <c r="W381" s="88"/>
      <c r="X381" s="88"/>
      <c r="Y381" s="88"/>
    </row>
    <row r="382" spans="3:25" ht="12" customHeight="1" x14ac:dyDescent="0.3">
      <c r="C382" s="88"/>
      <c r="D382" s="98"/>
      <c r="E382" s="88"/>
      <c r="F382" s="88"/>
      <c r="G382" s="88"/>
      <c r="H382" s="88"/>
      <c r="I382" s="88"/>
      <c r="K382" s="88"/>
      <c r="L382" s="88"/>
      <c r="M382" s="88"/>
      <c r="N382" s="228"/>
      <c r="O382" s="88"/>
      <c r="P382" s="88"/>
      <c r="Q382" s="88"/>
      <c r="R382" s="88"/>
      <c r="W382" s="88"/>
      <c r="X382" s="88"/>
      <c r="Y382" s="88"/>
    </row>
    <row r="383" spans="3:25" ht="12" customHeight="1" x14ac:dyDescent="0.3">
      <c r="C383" s="88"/>
      <c r="D383" s="98"/>
      <c r="E383" s="88"/>
      <c r="F383" s="88"/>
      <c r="G383" s="88"/>
      <c r="H383" s="88"/>
      <c r="I383" s="88"/>
      <c r="K383" s="88"/>
      <c r="L383" s="88"/>
      <c r="M383" s="88"/>
      <c r="N383" s="228"/>
      <c r="O383" s="88"/>
      <c r="P383" s="88"/>
      <c r="Q383" s="88"/>
      <c r="R383" s="88"/>
      <c r="W383" s="88"/>
      <c r="X383" s="88"/>
      <c r="Y383" s="88"/>
    </row>
    <row r="384" spans="3:25" ht="12" customHeight="1" x14ac:dyDescent="0.3">
      <c r="C384" s="88"/>
      <c r="D384" s="98"/>
      <c r="E384" s="88"/>
      <c r="F384" s="88"/>
      <c r="G384" s="88"/>
      <c r="H384" s="88"/>
      <c r="I384" s="88"/>
      <c r="K384" s="88"/>
      <c r="L384" s="88"/>
      <c r="M384" s="88"/>
      <c r="N384" s="228"/>
      <c r="O384" s="88"/>
      <c r="P384" s="88"/>
      <c r="Q384" s="88"/>
      <c r="R384" s="88"/>
      <c r="W384" s="88"/>
      <c r="X384" s="88"/>
      <c r="Y384" s="88"/>
    </row>
    <row r="385" spans="3:25" ht="12" customHeight="1" x14ac:dyDescent="0.3">
      <c r="C385" s="88"/>
      <c r="D385" s="98"/>
      <c r="E385" s="88"/>
      <c r="F385" s="88"/>
      <c r="G385" s="88"/>
      <c r="H385" s="88"/>
      <c r="I385" s="88"/>
      <c r="K385" s="88"/>
      <c r="L385" s="88"/>
      <c r="M385" s="88"/>
      <c r="N385" s="228"/>
      <c r="O385" s="88"/>
      <c r="P385" s="88"/>
      <c r="Q385" s="88"/>
      <c r="R385" s="88"/>
      <c r="W385" s="88"/>
      <c r="X385" s="88"/>
      <c r="Y385" s="88"/>
    </row>
    <row r="386" spans="3:25" ht="12" customHeight="1" x14ac:dyDescent="0.3">
      <c r="C386" s="88"/>
      <c r="D386" s="98"/>
      <c r="E386" s="88"/>
      <c r="F386" s="88"/>
      <c r="G386" s="88"/>
      <c r="H386" s="88"/>
      <c r="I386" s="88"/>
      <c r="K386" s="88"/>
      <c r="L386" s="88"/>
      <c r="M386" s="88"/>
      <c r="N386" s="228"/>
      <c r="O386" s="88"/>
      <c r="P386" s="88"/>
      <c r="Q386" s="88"/>
      <c r="R386" s="88"/>
      <c r="W386" s="88"/>
      <c r="X386" s="88"/>
      <c r="Y386" s="88"/>
    </row>
    <row r="387" spans="3:25" ht="12" customHeight="1" x14ac:dyDescent="0.3">
      <c r="C387" s="88"/>
      <c r="D387" s="98"/>
      <c r="E387" s="88"/>
      <c r="F387" s="88"/>
      <c r="G387" s="88"/>
      <c r="H387" s="88"/>
      <c r="I387" s="88"/>
      <c r="K387" s="88"/>
      <c r="L387" s="88"/>
      <c r="M387" s="88"/>
      <c r="N387" s="228"/>
      <c r="O387" s="88"/>
      <c r="P387" s="88"/>
      <c r="Q387" s="88"/>
      <c r="R387" s="88"/>
      <c r="W387" s="88"/>
      <c r="X387" s="88"/>
      <c r="Y387" s="88"/>
    </row>
    <row r="388" spans="3:25" ht="12" customHeight="1" x14ac:dyDescent="0.3">
      <c r="C388" s="88"/>
      <c r="D388" s="98"/>
      <c r="E388" s="88"/>
      <c r="F388" s="88"/>
      <c r="G388" s="88"/>
      <c r="H388" s="88"/>
      <c r="I388" s="88"/>
      <c r="K388" s="88"/>
      <c r="L388" s="88"/>
      <c r="M388" s="88"/>
      <c r="N388" s="228"/>
      <c r="O388" s="88"/>
      <c r="P388" s="88"/>
      <c r="Q388" s="88"/>
      <c r="R388" s="88"/>
      <c r="W388" s="88"/>
      <c r="X388" s="88"/>
      <c r="Y388" s="88"/>
    </row>
    <row r="389" spans="3:25" ht="12" customHeight="1" x14ac:dyDescent="0.3">
      <c r="C389" s="88"/>
      <c r="D389" s="98"/>
      <c r="E389" s="88"/>
      <c r="F389" s="88"/>
      <c r="G389" s="88"/>
      <c r="H389" s="88"/>
      <c r="I389" s="88"/>
      <c r="K389" s="88"/>
      <c r="L389" s="88"/>
      <c r="M389" s="88"/>
      <c r="N389" s="228"/>
      <c r="O389" s="88"/>
      <c r="P389" s="88"/>
      <c r="Q389" s="88"/>
      <c r="R389" s="88"/>
      <c r="W389" s="88"/>
      <c r="X389" s="88"/>
      <c r="Y389" s="88"/>
    </row>
    <row r="390" spans="3:25" ht="12" customHeight="1" x14ac:dyDescent="0.3">
      <c r="C390" s="88"/>
      <c r="D390" s="98"/>
      <c r="E390" s="88"/>
      <c r="F390" s="88"/>
      <c r="G390" s="88"/>
      <c r="H390" s="88"/>
      <c r="I390" s="88"/>
      <c r="K390" s="88"/>
      <c r="L390" s="88"/>
      <c r="M390" s="88"/>
      <c r="N390" s="228"/>
      <c r="O390" s="88"/>
      <c r="P390" s="88"/>
      <c r="Q390" s="88"/>
      <c r="R390" s="88"/>
      <c r="W390" s="88"/>
      <c r="X390" s="88"/>
      <c r="Y390" s="88"/>
    </row>
    <row r="391" spans="3:25" ht="12" customHeight="1" x14ac:dyDescent="0.3">
      <c r="C391" s="88"/>
      <c r="D391" s="98"/>
      <c r="E391" s="88"/>
      <c r="F391" s="88"/>
      <c r="G391" s="88"/>
      <c r="H391" s="88"/>
      <c r="I391" s="88"/>
      <c r="K391" s="88"/>
      <c r="L391" s="88"/>
      <c r="M391" s="88"/>
      <c r="N391" s="228"/>
      <c r="O391" s="88"/>
      <c r="P391" s="88"/>
      <c r="Q391" s="88"/>
      <c r="R391" s="88"/>
      <c r="W391" s="88"/>
      <c r="X391" s="88"/>
      <c r="Y391" s="88"/>
    </row>
    <row r="392" spans="3:25" ht="12" customHeight="1" x14ac:dyDescent="0.3">
      <c r="C392" s="88"/>
      <c r="D392" s="98"/>
      <c r="E392" s="88"/>
      <c r="F392" s="88"/>
      <c r="G392" s="88"/>
      <c r="H392" s="88"/>
      <c r="I392" s="88"/>
      <c r="K392" s="88"/>
      <c r="L392" s="88"/>
      <c r="M392" s="88"/>
      <c r="N392" s="228"/>
      <c r="O392" s="88"/>
      <c r="P392" s="88"/>
      <c r="Q392" s="88"/>
      <c r="R392" s="88"/>
      <c r="W392" s="88"/>
      <c r="X392" s="88"/>
      <c r="Y392" s="88"/>
    </row>
    <row r="393" spans="3:25" ht="12" customHeight="1" x14ac:dyDescent="0.3">
      <c r="C393" s="88"/>
      <c r="D393" s="98"/>
      <c r="E393" s="88"/>
      <c r="F393" s="88"/>
      <c r="G393" s="88"/>
      <c r="H393" s="88"/>
      <c r="I393" s="88"/>
      <c r="K393" s="88"/>
      <c r="L393" s="88"/>
      <c r="M393" s="88"/>
      <c r="N393" s="228"/>
      <c r="O393" s="88"/>
      <c r="P393" s="88"/>
      <c r="Q393" s="88"/>
      <c r="R393" s="88"/>
      <c r="W393" s="88"/>
      <c r="X393" s="88"/>
      <c r="Y393" s="88"/>
    </row>
    <row r="394" spans="3:25" ht="12" customHeight="1" x14ac:dyDescent="0.3">
      <c r="C394" s="88"/>
      <c r="D394" s="98"/>
      <c r="E394" s="88"/>
      <c r="F394" s="88"/>
      <c r="G394" s="88"/>
      <c r="H394" s="88"/>
      <c r="I394" s="88"/>
      <c r="K394" s="88"/>
      <c r="L394" s="88"/>
      <c r="M394" s="88"/>
      <c r="N394" s="228"/>
      <c r="O394" s="88"/>
      <c r="P394" s="88"/>
      <c r="Q394" s="88"/>
      <c r="R394" s="88"/>
      <c r="W394" s="88"/>
      <c r="X394" s="88"/>
      <c r="Y394" s="88"/>
    </row>
    <row r="395" spans="3:25" ht="12" customHeight="1" x14ac:dyDescent="0.3">
      <c r="C395" s="88"/>
      <c r="D395" s="98"/>
      <c r="E395" s="88"/>
      <c r="F395" s="88"/>
      <c r="G395" s="88"/>
      <c r="H395" s="88"/>
      <c r="I395" s="88"/>
      <c r="K395" s="88"/>
      <c r="L395" s="88"/>
      <c r="M395" s="88"/>
      <c r="N395" s="228"/>
      <c r="O395" s="88"/>
      <c r="P395" s="88"/>
      <c r="Q395" s="88"/>
      <c r="R395" s="88"/>
      <c r="W395" s="88"/>
      <c r="X395" s="88"/>
      <c r="Y395" s="88"/>
    </row>
    <row r="396" spans="3:25" ht="12" customHeight="1" x14ac:dyDescent="0.3">
      <c r="C396" s="88"/>
      <c r="D396" s="98"/>
      <c r="E396" s="88"/>
      <c r="F396" s="88"/>
      <c r="G396" s="88"/>
      <c r="H396" s="88"/>
      <c r="I396" s="88"/>
      <c r="K396" s="88"/>
      <c r="L396" s="88"/>
      <c r="M396" s="88"/>
      <c r="N396" s="228"/>
      <c r="O396" s="88"/>
      <c r="P396" s="88"/>
      <c r="Q396" s="88"/>
      <c r="R396" s="88"/>
      <c r="W396" s="88"/>
      <c r="X396" s="88"/>
      <c r="Y396" s="88"/>
    </row>
    <row r="397" spans="3:25" ht="12" customHeight="1" x14ac:dyDescent="0.3">
      <c r="C397" s="88"/>
      <c r="D397" s="98"/>
      <c r="E397" s="88"/>
      <c r="F397" s="88"/>
      <c r="G397" s="88"/>
      <c r="H397" s="88"/>
      <c r="I397" s="88"/>
      <c r="K397" s="88"/>
      <c r="L397" s="88"/>
      <c r="M397" s="88"/>
      <c r="N397" s="228"/>
      <c r="O397" s="88"/>
      <c r="P397" s="88"/>
      <c r="Q397" s="88"/>
      <c r="R397" s="88"/>
      <c r="W397" s="88"/>
      <c r="X397" s="88"/>
      <c r="Y397" s="88"/>
    </row>
    <row r="398" spans="3:25" ht="12" customHeight="1" x14ac:dyDescent="0.3">
      <c r="C398" s="88"/>
      <c r="D398" s="98"/>
      <c r="E398" s="88"/>
      <c r="F398" s="88"/>
      <c r="G398" s="88"/>
      <c r="H398" s="88"/>
      <c r="I398" s="88"/>
      <c r="K398" s="88"/>
      <c r="L398" s="88"/>
      <c r="M398" s="88"/>
      <c r="N398" s="228"/>
      <c r="O398" s="88"/>
      <c r="P398" s="88"/>
      <c r="Q398" s="88"/>
      <c r="R398" s="88"/>
      <c r="W398" s="88"/>
      <c r="X398" s="88"/>
      <c r="Y398" s="88"/>
    </row>
    <row r="399" spans="3:25" ht="12" customHeight="1" x14ac:dyDescent="0.3">
      <c r="C399" s="88"/>
      <c r="D399" s="98"/>
      <c r="E399" s="88"/>
      <c r="F399" s="88"/>
      <c r="G399" s="88"/>
      <c r="H399" s="88"/>
      <c r="I399" s="88"/>
      <c r="K399" s="88"/>
      <c r="L399" s="88"/>
      <c r="M399" s="88"/>
      <c r="N399" s="228"/>
      <c r="O399" s="88"/>
      <c r="P399" s="88"/>
      <c r="Q399" s="88"/>
      <c r="R399" s="88"/>
      <c r="W399" s="88"/>
      <c r="X399" s="88"/>
      <c r="Y399" s="88"/>
    </row>
    <row r="400" spans="3:25" ht="12" customHeight="1" x14ac:dyDescent="0.3">
      <c r="C400" s="88"/>
      <c r="D400" s="98"/>
      <c r="E400" s="88"/>
      <c r="F400" s="88"/>
      <c r="G400" s="88"/>
      <c r="H400" s="88"/>
      <c r="I400" s="88"/>
      <c r="K400" s="88"/>
      <c r="L400" s="88"/>
      <c r="M400" s="88"/>
      <c r="N400" s="228"/>
      <c r="O400" s="88"/>
      <c r="P400" s="88"/>
      <c r="Q400" s="88"/>
      <c r="R400" s="88"/>
      <c r="W400" s="88"/>
      <c r="X400" s="88"/>
      <c r="Y400" s="88"/>
    </row>
    <row r="401" spans="3:25" ht="12" customHeight="1" x14ac:dyDescent="0.3">
      <c r="C401" s="88"/>
      <c r="D401" s="98"/>
      <c r="E401" s="88"/>
      <c r="F401" s="88"/>
      <c r="G401" s="88"/>
      <c r="H401" s="88"/>
      <c r="I401" s="88"/>
      <c r="K401" s="88"/>
      <c r="L401" s="88"/>
      <c r="M401" s="88"/>
      <c r="N401" s="228"/>
      <c r="O401" s="88"/>
      <c r="P401" s="88"/>
      <c r="Q401" s="88"/>
      <c r="R401" s="88"/>
      <c r="W401" s="88"/>
      <c r="X401" s="88"/>
      <c r="Y401" s="88"/>
    </row>
    <row r="402" spans="3:25" ht="12" customHeight="1" x14ac:dyDescent="0.3">
      <c r="C402" s="88"/>
      <c r="D402" s="98"/>
      <c r="E402" s="88"/>
      <c r="F402" s="88"/>
      <c r="G402" s="88"/>
      <c r="H402" s="88"/>
      <c r="I402" s="88"/>
      <c r="K402" s="88"/>
      <c r="L402" s="88"/>
      <c r="M402" s="88"/>
      <c r="N402" s="228"/>
      <c r="O402" s="88"/>
      <c r="P402" s="88"/>
      <c r="Q402" s="88"/>
      <c r="R402" s="88"/>
      <c r="W402" s="88"/>
      <c r="X402" s="88"/>
      <c r="Y402" s="88"/>
    </row>
    <row r="403" spans="3:25" ht="12" customHeight="1" x14ac:dyDescent="0.3">
      <c r="C403" s="88"/>
      <c r="D403" s="98"/>
      <c r="E403" s="88"/>
      <c r="F403" s="88"/>
      <c r="G403" s="88"/>
      <c r="H403" s="88"/>
      <c r="I403" s="88"/>
      <c r="K403" s="88"/>
      <c r="L403" s="88"/>
      <c r="M403" s="88"/>
      <c r="N403" s="228"/>
      <c r="O403" s="88"/>
      <c r="P403" s="88"/>
      <c r="Q403" s="88"/>
      <c r="R403" s="88"/>
      <c r="W403" s="88"/>
      <c r="X403" s="88"/>
      <c r="Y403" s="88"/>
    </row>
    <row r="404" spans="3:25" ht="12" customHeight="1" x14ac:dyDescent="0.3">
      <c r="C404" s="88"/>
      <c r="D404" s="98"/>
      <c r="E404" s="88"/>
      <c r="F404" s="88"/>
      <c r="G404" s="88"/>
      <c r="H404" s="88"/>
      <c r="I404" s="88"/>
      <c r="K404" s="88"/>
      <c r="L404" s="88"/>
      <c r="M404" s="88"/>
      <c r="N404" s="228"/>
      <c r="O404" s="88"/>
      <c r="P404" s="88"/>
      <c r="Q404" s="88"/>
      <c r="R404" s="88"/>
      <c r="W404" s="88"/>
      <c r="X404" s="88"/>
      <c r="Y404" s="88"/>
    </row>
    <row r="405" spans="3:25" ht="12" customHeight="1" x14ac:dyDescent="0.3">
      <c r="C405" s="88"/>
      <c r="D405" s="98"/>
      <c r="E405" s="88"/>
      <c r="F405" s="88"/>
      <c r="G405" s="88"/>
      <c r="H405" s="88"/>
      <c r="I405" s="88"/>
      <c r="K405" s="88"/>
      <c r="L405" s="88"/>
      <c r="M405" s="88"/>
      <c r="N405" s="228"/>
      <c r="O405" s="88"/>
      <c r="P405" s="88"/>
      <c r="Q405" s="88"/>
      <c r="R405" s="88"/>
      <c r="W405" s="88"/>
      <c r="X405" s="88"/>
      <c r="Y405" s="88"/>
    </row>
    <row r="406" spans="3:25" ht="12" customHeight="1" x14ac:dyDescent="0.3">
      <c r="C406" s="88"/>
      <c r="D406" s="98"/>
      <c r="E406" s="88"/>
      <c r="F406" s="88"/>
      <c r="G406" s="88"/>
      <c r="H406" s="88"/>
      <c r="I406" s="88"/>
      <c r="K406" s="88"/>
      <c r="L406" s="88"/>
      <c r="M406" s="88"/>
      <c r="N406" s="228"/>
      <c r="O406" s="88"/>
      <c r="P406" s="88"/>
      <c r="Q406" s="88"/>
      <c r="R406" s="88"/>
      <c r="W406" s="88"/>
      <c r="X406" s="88"/>
      <c r="Y406" s="88"/>
    </row>
    <row r="407" spans="3:25" ht="12" customHeight="1" x14ac:dyDescent="0.3">
      <c r="C407" s="88"/>
      <c r="D407" s="98"/>
      <c r="E407" s="88"/>
      <c r="F407" s="88"/>
      <c r="G407" s="88"/>
      <c r="H407" s="88"/>
      <c r="I407" s="88"/>
      <c r="K407" s="88"/>
      <c r="L407" s="88"/>
      <c r="M407" s="88"/>
      <c r="N407" s="228"/>
      <c r="O407" s="88"/>
      <c r="P407" s="88"/>
      <c r="Q407" s="88"/>
      <c r="R407" s="88"/>
      <c r="W407" s="88"/>
      <c r="X407" s="88"/>
      <c r="Y407" s="88"/>
    </row>
    <row r="408" spans="3:25" ht="12" customHeight="1" x14ac:dyDescent="0.3">
      <c r="C408" s="88"/>
      <c r="D408" s="98"/>
      <c r="E408" s="88"/>
      <c r="F408" s="88"/>
      <c r="G408" s="88"/>
      <c r="H408" s="88"/>
      <c r="I408" s="88"/>
      <c r="K408" s="88"/>
      <c r="L408" s="88"/>
      <c r="M408" s="88"/>
      <c r="N408" s="228"/>
      <c r="O408" s="88"/>
      <c r="P408" s="88"/>
      <c r="Q408" s="88"/>
      <c r="R408" s="88"/>
      <c r="W408" s="88"/>
      <c r="X408" s="88"/>
      <c r="Y408" s="88"/>
    </row>
    <row r="409" spans="3:25" ht="12" customHeight="1" x14ac:dyDescent="0.3">
      <c r="C409" s="88"/>
      <c r="D409" s="98"/>
      <c r="E409" s="88"/>
      <c r="F409" s="88"/>
      <c r="G409" s="88"/>
      <c r="H409" s="88"/>
      <c r="I409" s="88"/>
      <c r="K409" s="88"/>
      <c r="L409" s="88"/>
      <c r="M409" s="88"/>
      <c r="N409" s="228"/>
      <c r="O409" s="88"/>
      <c r="P409" s="88"/>
      <c r="Q409" s="88"/>
      <c r="R409" s="88"/>
      <c r="W409" s="88"/>
      <c r="X409" s="88"/>
      <c r="Y409" s="88"/>
    </row>
    <row r="410" spans="3:25" ht="12" customHeight="1" x14ac:dyDescent="0.3">
      <c r="C410" s="88"/>
      <c r="D410" s="98"/>
      <c r="E410" s="88"/>
      <c r="F410" s="88"/>
      <c r="G410" s="88"/>
      <c r="H410" s="88"/>
      <c r="I410" s="88"/>
      <c r="K410" s="88"/>
      <c r="L410" s="88"/>
      <c r="M410" s="88"/>
      <c r="N410" s="228"/>
      <c r="O410" s="88"/>
      <c r="P410" s="88"/>
      <c r="Q410" s="88"/>
      <c r="R410" s="88"/>
      <c r="W410" s="88"/>
      <c r="X410" s="88"/>
      <c r="Y410" s="88"/>
    </row>
    <row r="411" spans="3:25" ht="12" customHeight="1" x14ac:dyDescent="0.3">
      <c r="C411" s="88"/>
      <c r="D411" s="98"/>
      <c r="E411" s="88"/>
      <c r="F411" s="88"/>
      <c r="G411" s="88"/>
      <c r="H411" s="88"/>
      <c r="I411" s="88"/>
      <c r="K411" s="88"/>
      <c r="L411" s="88"/>
      <c r="M411" s="88"/>
      <c r="N411" s="228"/>
      <c r="O411" s="88"/>
      <c r="P411" s="88"/>
      <c r="Q411" s="88"/>
      <c r="R411" s="88"/>
      <c r="W411" s="88"/>
      <c r="X411" s="88"/>
      <c r="Y411" s="88"/>
    </row>
    <row r="412" spans="3:25" ht="12" customHeight="1" x14ac:dyDescent="0.3">
      <c r="C412" s="88"/>
      <c r="D412" s="98"/>
      <c r="E412" s="88"/>
      <c r="F412" s="88"/>
      <c r="G412" s="88"/>
      <c r="H412" s="88"/>
      <c r="I412" s="88"/>
      <c r="K412" s="88"/>
      <c r="L412" s="88"/>
      <c r="M412" s="88"/>
      <c r="N412" s="228"/>
      <c r="O412" s="88"/>
      <c r="P412" s="88"/>
      <c r="Q412" s="88"/>
      <c r="R412" s="88"/>
      <c r="W412" s="88"/>
      <c r="X412" s="88"/>
      <c r="Y412" s="88"/>
    </row>
    <row r="413" spans="3:25" ht="12" customHeight="1" x14ac:dyDescent="0.3">
      <c r="C413" s="88"/>
      <c r="D413" s="98"/>
      <c r="E413" s="88"/>
      <c r="F413" s="88"/>
      <c r="G413" s="88"/>
      <c r="H413" s="88"/>
      <c r="I413" s="88"/>
      <c r="K413" s="88"/>
      <c r="L413" s="88"/>
      <c r="M413" s="88"/>
      <c r="N413" s="228"/>
      <c r="O413" s="88"/>
      <c r="P413" s="88"/>
      <c r="Q413" s="88"/>
      <c r="R413" s="88"/>
      <c r="W413" s="88"/>
      <c r="X413" s="88"/>
      <c r="Y413" s="88"/>
    </row>
    <row r="414" spans="3:25" ht="12" customHeight="1" x14ac:dyDescent="0.3">
      <c r="C414" s="88"/>
      <c r="D414" s="98"/>
      <c r="E414" s="88"/>
      <c r="F414" s="88"/>
      <c r="G414" s="88"/>
      <c r="H414" s="88"/>
      <c r="I414" s="88"/>
      <c r="K414" s="88"/>
      <c r="L414" s="88"/>
      <c r="M414" s="88"/>
      <c r="N414" s="228"/>
      <c r="O414" s="88"/>
      <c r="P414" s="88"/>
      <c r="Q414" s="88"/>
      <c r="R414" s="88"/>
      <c r="W414" s="88"/>
      <c r="X414" s="88"/>
      <c r="Y414" s="88"/>
    </row>
    <row r="415" spans="3:25" ht="12" customHeight="1" x14ac:dyDescent="0.3">
      <c r="C415" s="88"/>
      <c r="D415" s="98"/>
      <c r="E415" s="88"/>
      <c r="F415" s="88"/>
      <c r="G415" s="88"/>
      <c r="H415" s="88"/>
      <c r="I415" s="88"/>
      <c r="K415" s="88"/>
      <c r="L415" s="88"/>
      <c r="M415" s="88"/>
      <c r="N415" s="228"/>
      <c r="O415" s="88"/>
      <c r="P415" s="88"/>
      <c r="Q415" s="88"/>
      <c r="R415" s="88"/>
      <c r="W415" s="88"/>
      <c r="X415" s="88"/>
      <c r="Y415" s="88"/>
    </row>
    <row r="416" spans="3:25" ht="12" customHeight="1" x14ac:dyDescent="0.3">
      <c r="C416" s="88"/>
      <c r="D416" s="98"/>
      <c r="E416" s="88"/>
      <c r="F416" s="88"/>
      <c r="G416" s="88"/>
      <c r="H416" s="88"/>
      <c r="I416" s="88"/>
      <c r="K416" s="88"/>
      <c r="L416" s="88"/>
      <c r="M416" s="88"/>
      <c r="N416" s="228"/>
      <c r="O416" s="88"/>
      <c r="P416" s="88"/>
      <c r="Q416" s="88"/>
      <c r="R416" s="88"/>
      <c r="W416" s="88"/>
      <c r="X416" s="88"/>
      <c r="Y416" s="88"/>
    </row>
    <row r="417" spans="3:25" ht="12" customHeight="1" x14ac:dyDescent="0.3">
      <c r="C417" s="88"/>
      <c r="D417" s="98"/>
      <c r="E417" s="88"/>
      <c r="F417" s="88"/>
      <c r="G417" s="88"/>
      <c r="H417" s="88"/>
      <c r="I417" s="88"/>
      <c r="K417" s="88"/>
      <c r="L417" s="88"/>
      <c r="M417" s="88"/>
      <c r="N417" s="228"/>
      <c r="O417" s="88"/>
      <c r="P417" s="88"/>
      <c r="Q417" s="88"/>
      <c r="R417" s="88"/>
      <c r="W417" s="88"/>
      <c r="X417" s="88"/>
      <c r="Y417" s="88"/>
    </row>
    <row r="418" spans="3:25" ht="12" customHeight="1" x14ac:dyDescent="0.3">
      <c r="C418" s="88"/>
      <c r="D418" s="98"/>
      <c r="E418" s="88"/>
      <c r="F418" s="88"/>
      <c r="G418" s="88"/>
      <c r="H418" s="88"/>
      <c r="I418" s="88"/>
      <c r="K418" s="88"/>
      <c r="L418" s="88"/>
      <c r="M418" s="88"/>
      <c r="N418" s="228"/>
      <c r="O418" s="88"/>
      <c r="P418" s="88"/>
      <c r="Q418" s="88"/>
      <c r="R418" s="88"/>
      <c r="W418" s="88"/>
      <c r="X418" s="88"/>
      <c r="Y418" s="88"/>
    </row>
    <row r="419" spans="3:25" ht="12" customHeight="1" x14ac:dyDescent="0.3">
      <c r="C419" s="88"/>
      <c r="D419" s="98"/>
      <c r="E419" s="88"/>
      <c r="F419" s="88"/>
      <c r="G419" s="88"/>
      <c r="H419" s="88"/>
      <c r="I419" s="88"/>
      <c r="K419" s="88"/>
      <c r="L419" s="88"/>
      <c r="M419" s="88"/>
      <c r="N419" s="228"/>
      <c r="O419" s="88"/>
      <c r="P419" s="88"/>
      <c r="Q419" s="88"/>
      <c r="R419" s="88"/>
      <c r="W419" s="88"/>
      <c r="X419" s="88"/>
      <c r="Y419" s="88"/>
    </row>
    <row r="420" spans="3:25" ht="12" customHeight="1" x14ac:dyDescent="0.3">
      <c r="C420" s="88"/>
      <c r="D420" s="98"/>
      <c r="E420" s="88"/>
      <c r="F420" s="88"/>
      <c r="G420" s="88"/>
      <c r="H420" s="88"/>
      <c r="I420" s="88"/>
      <c r="K420" s="88"/>
      <c r="L420" s="88"/>
      <c r="M420" s="88"/>
      <c r="N420" s="228"/>
      <c r="O420" s="88"/>
      <c r="P420" s="88"/>
      <c r="Q420" s="88"/>
      <c r="R420" s="88"/>
      <c r="W420" s="88"/>
      <c r="X420" s="88"/>
      <c r="Y420" s="88"/>
    </row>
    <row r="421" spans="3:25" ht="12" customHeight="1" x14ac:dyDescent="0.3">
      <c r="C421" s="88"/>
      <c r="D421" s="98"/>
      <c r="E421" s="88"/>
      <c r="F421" s="88"/>
      <c r="G421" s="88"/>
      <c r="H421" s="88"/>
      <c r="I421" s="88"/>
      <c r="K421" s="88"/>
      <c r="L421" s="88"/>
      <c r="M421" s="88"/>
      <c r="N421" s="228"/>
      <c r="O421" s="88"/>
      <c r="P421" s="88"/>
      <c r="Q421" s="88"/>
      <c r="R421" s="88"/>
      <c r="W421" s="88"/>
      <c r="X421" s="88"/>
      <c r="Y421" s="88"/>
    </row>
    <row r="422" spans="3:25" ht="12" customHeight="1" x14ac:dyDescent="0.3">
      <c r="C422" s="88"/>
      <c r="D422" s="98"/>
      <c r="E422" s="88"/>
      <c r="F422" s="88"/>
      <c r="G422" s="88"/>
      <c r="H422" s="88"/>
      <c r="I422" s="88"/>
      <c r="K422" s="88"/>
      <c r="L422" s="88"/>
      <c r="M422" s="88"/>
      <c r="N422" s="228"/>
      <c r="O422" s="88"/>
      <c r="P422" s="88"/>
      <c r="Q422" s="88"/>
      <c r="R422" s="88"/>
      <c r="W422" s="88"/>
      <c r="X422" s="88"/>
      <c r="Y422" s="88"/>
    </row>
    <row r="423" spans="3:25" ht="12" customHeight="1" x14ac:dyDescent="0.3">
      <c r="C423" s="88"/>
      <c r="D423" s="98"/>
      <c r="E423" s="88"/>
      <c r="F423" s="88"/>
      <c r="G423" s="88"/>
      <c r="H423" s="88"/>
      <c r="I423" s="88"/>
      <c r="K423" s="88"/>
      <c r="L423" s="88"/>
      <c r="M423" s="88"/>
      <c r="N423" s="228"/>
      <c r="O423" s="88"/>
      <c r="P423" s="88"/>
      <c r="Q423" s="88"/>
      <c r="R423" s="88"/>
      <c r="W423" s="88"/>
      <c r="X423" s="88"/>
      <c r="Y423" s="88"/>
    </row>
    <row r="424" spans="3:25" ht="12" customHeight="1" x14ac:dyDescent="0.3">
      <c r="C424" s="88"/>
      <c r="D424" s="98"/>
      <c r="E424" s="88"/>
      <c r="F424" s="88"/>
      <c r="G424" s="88"/>
      <c r="H424" s="88"/>
      <c r="I424" s="88"/>
      <c r="K424" s="88"/>
      <c r="L424" s="88"/>
      <c r="M424" s="88"/>
      <c r="N424" s="228"/>
      <c r="O424" s="88"/>
      <c r="P424" s="88"/>
      <c r="Q424" s="88"/>
      <c r="R424" s="88"/>
      <c r="W424" s="88"/>
      <c r="X424" s="88"/>
      <c r="Y424" s="88"/>
    </row>
    <row r="425" spans="3:25" ht="12" customHeight="1" x14ac:dyDescent="0.3">
      <c r="C425" s="88"/>
      <c r="D425" s="98"/>
      <c r="E425" s="88"/>
      <c r="F425" s="88"/>
      <c r="G425" s="88"/>
      <c r="H425" s="88"/>
      <c r="I425" s="88"/>
      <c r="K425" s="88"/>
      <c r="L425" s="88"/>
      <c r="M425" s="88"/>
      <c r="N425" s="228"/>
      <c r="O425" s="88"/>
      <c r="P425" s="88"/>
      <c r="Q425" s="88"/>
      <c r="R425" s="88"/>
      <c r="W425" s="88"/>
      <c r="X425" s="88"/>
      <c r="Y425" s="88"/>
    </row>
    <row r="426" spans="3:25" ht="12" customHeight="1" x14ac:dyDescent="0.3">
      <c r="C426" s="88"/>
      <c r="D426" s="98"/>
      <c r="E426" s="88"/>
      <c r="F426" s="88"/>
      <c r="G426" s="88"/>
      <c r="H426" s="88"/>
      <c r="I426" s="88"/>
      <c r="K426" s="88"/>
      <c r="L426" s="88"/>
      <c r="M426" s="88"/>
      <c r="N426" s="228"/>
      <c r="O426" s="88"/>
      <c r="P426" s="88"/>
      <c r="Q426" s="88"/>
      <c r="R426" s="88"/>
      <c r="W426" s="88"/>
      <c r="X426" s="88"/>
      <c r="Y426" s="88"/>
    </row>
    <row r="427" spans="3:25" ht="12" customHeight="1" x14ac:dyDescent="0.3">
      <c r="C427" s="88"/>
      <c r="D427" s="98"/>
      <c r="E427" s="88"/>
      <c r="F427" s="88"/>
      <c r="G427" s="88"/>
      <c r="H427" s="88"/>
      <c r="I427" s="88"/>
      <c r="K427" s="88"/>
      <c r="L427" s="88"/>
      <c r="M427" s="88"/>
      <c r="N427" s="228"/>
      <c r="O427" s="88"/>
      <c r="P427" s="88"/>
      <c r="Q427" s="88"/>
      <c r="R427" s="88"/>
      <c r="W427" s="88"/>
      <c r="X427" s="88"/>
      <c r="Y427" s="88"/>
    </row>
    <row r="428" spans="3:25" ht="12" customHeight="1" x14ac:dyDescent="0.3">
      <c r="C428" s="88"/>
      <c r="D428" s="98"/>
      <c r="E428" s="88"/>
      <c r="F428" s="88"/>
      <c r="G428" s="88"/>
      <c r="H428" s="88"/>
      <c r="I428" s="88"/>
      <c r="K428" s="88"/>
      <c r="L428" s="88"/>
      <c r="M428" s="88"/>
      <c r="N428" s="228"/>
      <c r="O428" s="88"/>
      <c r="P428" s="88"/>
      <c r="Q428" s="88"/>
      <c r="R428" s="88"/>
      <c r="W428" s="88"/>
      <c r="X428" s="88"/>
      <c r="Y428" s="88"/>
    </row>
    <row r="429" spans="3:25" ht="12" customHeight="1" x14ac:dyDescent="0.3">
      <c r="C429" s="88"/>
      <c r="D429" s="98"/>
      <c r="E429" s="88"/>
      <c r="F429" s="88"/>
      <c r="G429" s="88"/>
      <c r="H429" s="88"/>
      <c r="I429" s="88"/>
      <c r="K429" s="88"/>
      <c r="L429" s="88"/>
      <c r="M429" s="88"/>
      <c r="N429" s="228"/>
      <c r="O429" s="88"/>
      <c r="P429" s="88"/>
      <c r="Q429" s="88"/>
      <c r="R429" s="88"/>
      <c r="W429" s="88"/>
      <c r="X429" s="88"/>
      <c r="Y429" s="88"/>
    </row>
    <row r="430" spans="3:25" ht="12" customHeight="1" x14ac:dyDescent="0.3">
      <c r="C430" s="88"/>
      <c r="D430" s="98"/>
      <c r="E430" s="88"/>
      <c r="F430" s="88"/>
      <c r="G430" s="88"/>
      <c r="H430" s="88"/>
      <c r="I430" s="88"/>
      <c r="K430" s="88"/>
      <c r="L430" s="88"/>
      <c r="M430" s="88"/>
      <c r="N430" s="228"/>
      <c r="O430" s="88"/>
      <c r="P430" s="88"/>
      <c r="Q430" s="88"/>
      <c r="R430" s="88"/>
      <c r="W430" s="88"/>
      <c r="X430" s="88"/>
      <c r="Y430" s="88"/>
    </row>
    <row r="431" spans="3:25" ht="12" customHeight="1" x14ac:dyDescent="0.3">
      <c r="C431" s="88"/>
      <c r="D431" s="98"/>
      <c r="E431" s="88"/>
      <c r="F431" s="88"/>
      <c r="G431" s="88"/>
      <c r="H431" s="88"/>
      <c r="I431" s="88"/>
      <c r="K431" s="88"/>
      <c r="L431" s="88"/>
      <c r="M431" s="88"/>
      <c r="N431" s="228"/>
      <c r="O431" s="88"/>
      <c r="P431" s="88"/>
      <c r="Q431" s="88"/>
      <c r="R431" s="88"/>
      <c r="W431" s="88"/>
      <c r="X431" s="88"/>
      <c r="Y431" s="88"/>
    </row>
    <row r="432" spans="3:25" ht="12" customHeight="1" x14ac:dyDescent="0.3">
      <c r="C432" s="88"/>
      <c r="D432" s="98"/>
      <c r="E432" s="88"/>
      <c r="F432" s="88"/>
      <c r="G432" s="88"/>
      <c r="H432" s="88"/>
      <c r="I432" s="88"/>
      <c r="K432" s="88"/>
      <c r="L432" s="88"/>
      <c r="M432" s="88"/>
      <c r="N432" s="228"/>
      <c r="O432" s="88"/>
      <c r="P432" s="88"/>
      <c r="Q432" s="88"/>
      <c r="R432" s="88"/>
      <c r="W432" s="88"/>
      <c r="X432" s="88"/>
      <c r="Y432" s="88"/>
    </row>
    <row r="433" spans="3:25" ht="12" customHeight="1" x14ac:dyDescent="0.3">
      <c r="C433" s="88"/>
      <c r="D433" s="98"/>
      <c r="E433" s="88"/>
      <c r="F433" s="88"/>
      <c r="G433" s="88"/>
      <c r="H433" s="88"/>
      <c r="I433" s="88"/>
      <c r="K433" s="88"/>
      <c r="L433" s="88"/>
      <c r="M433" s="88"/>
      <c r="N433" s="228"/>
      <c r="O433" s="88"/>
      <c r="P433" s="88"/>
      <c r="Q433" s="88"/>
      <c r="R433" s="88"/>
      <c r="W433" s="88"/>
      <c r="X433" s="88"/>
      <c r="Y433" s="88"/>
    </row>
    <row r="434" spans="3:25" ht="12" customHeight="1" x14ac:dyDescent="0.3">
      <c r="C434" s="88"/>
      <c r="D434" s="98"/>
      <c r="E434" s="88"/>
      <c r="F434" s="88"/>
      <c r="G434" s="88"/>
      <c r="H434" s="88"/>
      <c r="I434" s="88"/>
      <c r="K434" s="88"/>
      <c r="L434" s="88"/>
      <c r="M434" s="88"/>
      <c r="N434" s="228"/>
      <c r="O434" s="88"/>
      <c r="P434" s="88"/>
      <c r="Q434" s="88"/>
      <c r="R434" s="88"/>
      <c r="W434" s="88"/>
      <c r="X434" s="88"/>
      <c r="Y434" s="88"/>
    </row>
    <row r="435" spans="3:25" ht="12" customHeight="1" x14ac:dyDescent="0.3">
      <c r="C435" s="88"/>
      <c r="D435" s="98"/>
      <c r="E435" s="88"/>
      <c r="F435" s="88"/>
      <c r="G435" s="88"/>
      <c r="H435" s="88"/>
      <c r="I435" s="88"/>
      <c r="K435" s="88"/>
      <c r="L435" s="88"/>
      <c r="M435" s="88"/>
      <c r="N435" s="228"/>
      <c r="O435" s="88"/>
      <c r="P435" s="88"/>
      <c r="Q435" s="88"/>
      <c r="R435" s="88"/>
      <c r="W435" s="88"/>
      <c r="X435" s="88"/>
      <c r="Y435" s="88"/>
    </row>
    <row r="436" spans="3:25" ht="12" customHeight="1" x14ac:dyDescent="0.3">
      <c r="C436" s="88"/>
      <c r="D436" s="98"/>
      <c r="E436" s="88"/>
      <c r="F436" s="88"/>
      <c r="G436" s="88"/>
      <c r="H436" s="88"/>
      <c r="I436" s="88"/>
      <c r="K436" s="88"/>
      <c r="L436" s="88"/>
      <c r="M436" s="88"/>
      <c r="N436" s="228"/>
      <c r="O436" s="88"/>
      <c r="P436" s="88"/>
      <c r="Q436" s="88"/>
      <c r="R436" s="88"/>
      <c r="W436" s="88"/>
      <c r="X436" s="88"/>
      <c r="Y436" s="88"/>
    </row>
    <row r="437" spans="3:25" ht="12" customHeight="1" x14ac:dyDescent="0.3">
      <c r="C437" s="88"/>
      <c r="D437" s="98"/>
      <c r="E437" s="88"/>
      <c r="F437" s="88"/>
      <c r="G437" s="88"/>
      <c r="H437" s="88"/>
      <c r="I437" s="88"/>
      <c r="K437" s="88"/>
      <c r="L437" s="88"/>
      <c r="M437" s="88"/>
      <c r="N437" s="228"/>
      <c r="O437" s="88"/>
      <c r="P437" s="88"/>
      <c r="Q437" s="88"/>
      <c r="R437" s="88"/>
      <c r="W437" s="88"/>
      <c r="X437" s="88"/>
      <c r="Y437" s="88"/>
    </row>
    <row r="438" spans="3:25" ht="12" customHeight="1" x14ac:dyDescent="0.3">
      <c r="C438" s="88"/>
      <c r="D438" s="98"/>
      <c r="E438" s="88"/>
      <c r="F438" s="88"/>
      <c r="G438" s="88"/>
      <c r="H438" s="88"/>
      <c r="I438" s="88"/>
      <c r="K438" s="88"/>
      <c r="L438" s="88"/>
      <c r="M438" s="88"/>
      <c r="N438" s="228"/>
      <c r="O438" s="88"/>
      <c r="P438" s="88"/>
      <c r="Q438" s="88"/>
      <c r="R438" s="88"/>
      <c r="W438" s="88"/>
      <c r="X438" s="88"/>
      <c r="Y438" s="88"/>
    </row>
    <row r="439" spans="3:25" ht="12" customHeight="1" x14ac:dyDescent="0.3">
      <c r="C439" s="88"/>
      <c r="D439" s="98"/>
      <c r="E439" s="88"/>
      <c r="F439" s="88"/>
      <c r="G439" s="88"/>
      <c r="H439" s="88"/>
      <c r="I439" s="88"/>
      <c r="K439" s="88"/>
      <c r="L439" s="88"/>
      <c r="M439" s="88"/>
      <c r="N439" s="228"/>
      <c r="O439" s="88"/>
      <c r="P439" s="88"/>
      <c r="Q439" s="88"/>
      <c r="R439" s="88"/>
      <c r="W439" s="88"/>
      <c r="X439" s="88"/>
      <c r="Y439" s="88"/>
    </row>
    <row r="440" spans="3:25" ht="12" customHeight="1" x14ac:dyDescent="0.3">
      <c r="C440" s="88"/>
      <c r="D440" s="98"/>
      <c r="E440" s="88"/>
      <c r="F440" s="88"/>
      <c r="G440" s="88"/>
      <c r="H440" s="88"/>
      <c r="I440" s="88"/>
      <c r="K440" s="88"/>
      <c r="L440" s="88"/>
      <c r="M440" s="88"/>
      <c r="N440" s="228"/>
      <c r="O440" s="88"/>
      <c r="P440" s="88"/>
      <c r="Q440" s="88"/>
      <c r="R440" s="88"/>
      <c r="W440" s="88"/>
      <c r="X440" s="88"/>
      <c r="Y440" s="88"/>
    </row>
    <row r="441" spans="3:25" ht="12" customHeight="1" x14ac:dyDescent="0.3">
      <c r="C441" s="88"/>
      <c r="D441" s="98"/>
      <c r="E441" s="88"/>
      <c r="F441" s="88"/>
      <c r="G441" s="88"/>
      <c r="H441" s="88"/>
      <c r="I441" s="88"/>
      <c r="K441" s="88"/>
      <c r="L441" s="88"/>
      <c r="M441" s="88"/>
      <c r="N441" s="228"/>
      <c r="O441" s="88"/>
      <c r="P441" s="88"/>
      <c r="Q441" s="88"/>
      <c r="R441" s="88"/>
      <c r="W441" s="88"/>
      <c r="X441" s="88"/>
      <c r="Y441" s="88"/>
    </row>
    <row r="442" spans="3:25" ht="12" customHeight="1" x14ac:dyDescent="0.3">
      <c r="C442" s="88"/>
      <c r="D442" s="98"/>
      <c r="E442" s="88"/>
      <c r="F442" s="88"/>
      <c r="G442" s="88"/>
      <c r="H442" s="88"/>
      <c r="I442" s="88"/>
      <c r="K442" s="88"/>
      <c r="L442" s="88"/>
      <c r="M442" s="88"/>
      <c r="N442" s="228"/>
      <c r="O442" s="88"/>
      <c r="P442" s="88"/>
      <c r="Q442" s="88"/>
      <c r="R442" s="88"/>
      <c r="W442" s="88"/>
      <c r="X442" s="88"/>
      <c r="Y442" s="88"/>
    </row>
    <row r="443" spans="3:25" ht="12" customHeight="1" x14ac:dyDescent="0.3">
      <c r="C443" s="88"/>
      <c r="D443" s="98"/>
      <c r="E443" s="88"/>
      <c r="F443" s="88"/>
      <c r="G443" s="88"/>
      <c r="H443" s="88"/>
      <c r="I443" s="88"/>
      <c r="K443" s="88"/>
      <c r="L443" s="88"/>
      <c r="M443" s="88"/>
      <c r="N443" s="228"/>
      <c r="O443" s="88"/>
      <c r="P443" s="88"/>
      <c r="Q443" s="88"/>
      <c r="R443" s="88"/>
      <c r="W443" s="88"/>
      <c r="X443" s="88"/>
      <c r="Y443" s="88"/>
    </row>
    <row r="444" spans="3:25" ht="12" customHeight="1" x14ac:dyDescent="0.3">
      <c r="C444" s="88"/>
      <c r="D444" s="98"/>
      <c r="E444" s="88"/>
      <c r="F444" s="88"/>
      <c r="G444" s="88"/>
      <c r="H444" s="88"/>
      <c r="I444" s="88"/>
      <c r="K444" s="88"/>
      <c r="L444" s="88"/>
      <c r="M444" s="88"/>
      <c r="N444" s="228"/>
      <c r="O444" s="88"/>
      <c r="P444" s="88"/>
      <c r="Q444" s="88"/>
      <c r="R444" s="88"/>
      <c r="W444" s="88"/>
      <c r="X444" s="88"/>
      <c r="Y444" s="88"/>
    </row>
    <row r="445" spans="3:25" ht="12" customHeight="1" x14ac:dyDescent="0.3">
      <c r="C445" s="88"/>
      <c r="D445" s="98"/>
      <c r="E445" s="88"/>
      <c r="F445" s="88"/>
      <c r="G445" s="88"/>
      <c r="H445" s="88"/>
      <c r="I445" s="88"/>
      <c r="K445" s="88"/>
      <c r="L445" s="88"/>
      <c r="M445" s="88"/>
      <c r="N445" s="228"/>
      <c r="O445" s="88"/>
      <c r="P445" s="88"/>
      <c r="Q445" s="88"/>
      <c r="R445" s="88"/>
      <c r="W445" s="88"/>
      <c r="X445" s="88"/>
      <c r="Y445" s="88"/>
    </row>
    <row r="446" spans="3:25" ht="12" customHeight="1" x14ac:dyDescent="0.3">
      <c r="C446" s="88"/>
      <c r="D446" s="98"/>
      <c r="E446" s="88"/>
      <c r="F446" s="88"/>
      <c r="G446" s="88"/>
      <c r="H446" s="88"/>
      <c r="I446" s="88"/>
      <c r="K446" s="88"/>
      <c r="L446" s="88"/>
      <c r="M446" s="88"/>
      <c r="N446" s="228"/>
      <c r="O446" s="88"/>
      <c r="P446" s="88"/>
      <c r="Q446" s="88"/>
      <c r="R446" s="88"/>
      <c r="W446" s="88"/>
      <c r="X446" s="88"/>
      <c r="Y446" s="88"/>
    </row>
    <row r="447" spans="3:25" ht="12" customHeight="1" x14ac:dyDescent="0.3">
      <c r="C447" s="88"/>
      <c r="D447" s="98"/>
      <c r="E447" s="88"/>
      <c r="F447" s="88"/>
      <c r="G447" s="88"/>
      <c r="H447" s="88"/>
      <c r="I447" s="88"/>
      <c r="K447" s="88"/>
      <c r="L447" s="88"/>
      <c r="M447" s="88"/>
      <c r="N447" s="228"/>
      <c r="O447" s="88"/>
      <c r="P447" s="88"/>
      <c r="Q447" s="88"/>
      <c r="R447" s="88"/>
      <c r="W447" s="88"/>
      <c r="X447" s="88"/>
      <c r="Y447" s="88"/>
    </row>
    <row r="448" spans="3:25" ht="12" customHeight="1" x14ac:dyDescent="0.3">
      <c r="C448" s="88"/>
      <c r="D448" s="98"/>
      <c r="E448" s="88"/>
      <c r="F448" s="88"/>
      <c r="G448" s="88"/>
      <c r="H448" s="88"/>
      <c r="I448" s="88"/>
      <c r="K448" s="88"/>
      <c r="L448" s="88"/>
      <c r="M448" s="88"/>
      <c r="N448" s="228"/>
      <c r="O448" s="88"/>
      <c r="P448" s="88"/>
      <c r="Q448" s="88"/>
      <c r="R448" s="88"/>
      <c r="W448" s="88"/>
      <c r="X448" s="88"/>
      <c r="Y448" s="88"/>
    </row>
    <row r="449" spans="3:25" ht="12" customHeight="1" x14ac:dyDescent="0.3">
      <c r="C449" s="88"/>
      <c r="D449" s="98"/>
      <c r="E449" s="88"/>
      <c r="F449" s="88"/>
      <c r="G449" s="88"/>
      <c r="H449" s="88"/>
      <c r="I449" s="88"/>
      <c r="K449" s="88"/>
      <c r="L449" s="88"/>
      <c r="M449" s="88"/>
      <c r="N449" s="228"/>
      <c r="O449" s="88"/>
      <c r="P449" s="88"/>
      <c r="Q449" s="88"/>
      <c r="R449" s="88"/>
      <c r="W449" s="88"/>
      <c r="X449" s="88"/>
      <c r="Y449" s="88"/>
    </row>
    <row r="450" spans="3:25" ht="12" customHeight="1" x14ac:dyDescent="0.3">
      <c r="C450" s="88"/>
      <c r="D450" s="98"/>
      <c r="E450" s="88"/>
      <c r="F450" s="88"/>
      <c r="G450" s="88"/>
      <c r="H450" s="88"/>
      <c r="I450" s="88"/>
      <c r="K450" s="88"/>
      <c r="L450" s="88"/>
      <c r="M450" s="88"/>
      <c r="N450" s="228"/>
      <c r="O450" s="88"/>
      <c r="P450" s="88"/>
      <c r="Q450" s="88"/>
      <c r="R450" s="88"/>
      <c r="W450" s="88"/>
      <c r="X450" s="88"/>
      <c r="Y450" s="88"/>
    </row>
    <row r="451" spans="3:25" ht="12" customHeight="1" x14ac:dyDescent="0.3">
      <c r="C451" s="88"/>
      <c r="D451" s="98"/>
      <c r="E451" s="88"/>
      <c r="F451" s="88"/>
      <c r="G451" s="88"/>
      <c r="H451" s="88"/>
      <c r="I451" s="88"/>
      <c r="K451" s="88"/>
      <c r="L451" s="88"/>
      <c r="M451" s="88"/>
      <c r="N451" s="228"/>
      <c r="O451" s="88"/>
      <c r="P451" s="88"/>
      <c r="Q451" s="88"/>
      <c r="R451" s="88"/>
      <c r="W451" s="88"/>
      <c r="X451" s="88"/>
      <c r="Y451" s="88"/>
    </row>
    <row r="452" spans="3:25" ht="12" customHeight="1" x14ac:dyDescent="0.3">
      <c r="C452" s="88"/>
      <c r="D452" s="98"/>
      <c r="E452" s="88"/>
      <c r="F452" s="88"/>
      <c r="G452" s="88"/>
      <c r="H452" s="88"/>
      <c r="I452" s="88"/>
      <c r="K452" s="88"/>
      <c r="L452" s="88"/>
      <c r="M452" s="88"/>
      <c r="N452" s="228"/>
      <c r="O452" s="88"/>
      <c r="P452" s="88"/>
      <c r="Q452" s="88"/>
      <c r="R452" s="88"/>
      <c r="W452" s="88"/>
      <c r="X452" s="88"/>
      <c r="Y452" s="88"/>
    </row>
    <row r="453" spans="3:25" ht="12" customHeight="1" x14ac:dyDescent="0.3">
      <c r="C453" s="88"/>
      <c r="D453" s="98"/>
      <c r="E453" s="88"/>
      <c r="F453" s="88"/>
      <c r="G453" s="88"/>
      <c r="H453" s="88"/>
      <c r="I453" s="88"/>
      <c r="K453" s="88"/>
      <c r="L453" s="88"/>
      <c r="M453" s="88"/>
      <c r="N453" s="228"/>
      <c r="O453" s="88"/>
      <c r="P453" s="88"/>
      <c r="Q453" s="88"/>
      <c r="R453" s="88"/>
      <c r="W453" s="88"/>
      <c r="X453" s="88"/>
      <c r="Y453" s="88"/>
    </row>
    <row r="454" spans="3:25" ht="12" customHeight="1" x14ac:dyDescent="0.3">
      <c r="C454" s="88"/>
      <c r="D454" s="98"/>
      <c r="E454" s="88"/>
      <c r="F454" s="88"/>
      <c r="G454" s="88"/>
      <c r="H454" s="88"/>
      <c r="I454" s="88"/>
      <c r="K454" s="88"/>
      <c r="L454" s="88"/>
      <c r="M454" s="88"/>
      <c r="N454" s="228"/>
      <c r="O454" s="88"/>
      <c r="P454" s="88"/>
      <c r="Q454" s="88"/>
      <c r="R454" s="88"/>
      <c r="W454" s="88"/>
      <c r="X454" s="88"/>
      <c r="Y454" s="88"/>
    </row>
    <row r="455" spans="3:25" ht="12" customHeight="1" x14ac:dyDescent="0.3">
      <c r="C455" s="88"/>
      <c r="D455" s="98"/>
      <c r="E455" s="88"/>
      <c r="F455" s="88"/>
      <c r="G455" s="88"/>
      <c r="H455" s="88"/>
      <c r="I455" s="88"/>
      <c r="K455" s="88"/>
      <c r="L455" s="88"/>
      <c r="M455" s="88"/>
      <c r="N455" s="228"/>
      <c r="O455" s="88"/>
      <c r="P455" s="88"/>
      <c r="Q455" s="88"/>
      <c r="R455" s="88"/>
      <c r="W455" s="88"/>
      <c r="X455" s="88"/>
      <c r="Y455" s="88"/>
    </row>
    <row r="456" spans="3:25" ht="12" customHeight="1" x14ac:dyDescent="0.3">
      <c r="C456" s="88"/>
      <c r="D456" s="98"/>
      <c r="E456" s="88"/>
      <c r="F456" s="88"/>
      <c r="G456" s="88"/>
      <c r="H456" s="88"/>
      <c r="I456" s="88"/>
      <c r="K456" s="88"/>
      <c r="L456" s="88"/>
      <c r="M456" s="88"/>
      <c r="N456" s="228"/>
      <c r="O456" s="88"/>
      <c r="P456" s="88"/>
      <c r="Q456" s="88"/>
      <c r="R456" s="88"/>
      <c r="W456" s="88"/>
      <c r="X456" s="88"/>
      <c r="Y456" s="88"/>
    </row>
    <row r="457" spans="3:25" ht="12" customHeight="1" x14ac:dyDescent="0.3">
      <c r="C457" s="88"/>
      <c r="D457" s="98"/>
      <c r="E457" s="88"/>
      <c r="F457" s="88"/>
      <c r="G457" s="88"/>
      <c r="H457" s="88"/>
      <c r="I457" s="88"/>
      <c r="K457" s="88"/>
      <c r="L457" s="88"/>
      <c r="M457" s="88"/>
      <c r="N457" s="228"/>
      <c r="O457" s="88"/>
      <c r="P457" s="88"/>
      <c r="Q457" s="88"/>
      <c r="R457" s="88"/>
      <c r="W457" s="88"/>
      <c r="X457" s="88"/>
      <c r="Y457" s="88"/>
    </row>
    <row r="458" spans="3:25" ht="12" customHeight="1" x14ac:dyDescent="0.3">
      <c r="C458" s="88"/>
      <c r="D458" s="98"/>
      <c r="E458" s="88"/>
      <c r="F458" s="88"/>
      <c r="G458" s="88"/>
      <c r="H458" s="88"/>
      <c r="I458" s="88"/>
      <c r="K458" s="88"/>
      <c r="L458" s="88"/>
      <c r="M458" s="88"/>
      <c r="N458" s="228"/>
      <c r="O458" s="88"/>
      <c r="P458" s="88"/>
      <c r="Q458" s="88"/>
      <c r="R458" s="88"/>
      <c r="W458" s="88"/>
      <c r="X458" s="88"/>
      <c r="Y458" s="88"/>
    </row>
    <row r="459" spans="3:25" ht="12" customHeight="1" x14ac:dyDescent="0.3">
      <c r="C459" s="88"/>
      <c r="D459" s="98"/>
      <c r="E459" s="88"/>
      <c r="F459" s="88"/>
      <c r="G459" s="88"/>
      <c r="H459" s="88"/>
      <c r="I459" s="88"/>
      <c r="K459" s="88"/>
      <c r="L459" s="88"/>
      <c r="M459" s="88"/>
      <c r="N459" s="228"/>
      <c r="O459" s="88"/>
      <c r="P459" s="88"/>
      <c r="Q459" s="88"/>
      <c r="R459" s="88"/>
      <c r="W459" s="88"/>
      <c r="X459" s="88"/>
      <c r="Y459" s="88"/>
    </row>
    <row r="460" spans="3:25" ht="12" customHeight="1" x14ac:dyDescent="0.3">
      <c r="C460" s="88"/>
      <c r="D460" s="98"/>
      <c r="E460" s="88"/>
      <c r="F460" s="88"/>
      <c r="G460" s="88"/>
      <c r="H460" s="88"/>
      <c r="I460" s="88"/>
      <c r="K460" s="88"/>
      <c r="L460" s="88"/>
      <c r="M460" s="88"/>
      <c r="N460" s="228"/>
      <c r="O460" s="88"/>
      <c r="P460" s="88"/>
      <c r="Q460" s="88"/>
      <c r="R460" s="88"/>
      <c r="W460" s="88"/>
      <c r="X460" s="88"/>
      <c r="Y460" s="88"/>
    </row>
    <row r="461" spans="3:25" ht="12" customHeight="1" x14ac:dyDescent="0.3">
      <c r="C461" s="88"/>
      <c r="D461" s="98"/>
      <c r="E461" s="88"/>
      <c r="F461" s="88"/>
      <c r="G461" s="88"/>
      <c r="H461" s="88"/>
      <c r="I461" s="88"/>
      <c r="K461" s="88"/>
      <c r="L461" s="88"/>
      <c r="M461" s="88"/>
      <c r="N461" s="228"/>
      <c r="O461" s="88"/>
      <c r="P461" s="88"/>
      <c r="Q461" s="88"/>
      <c r="R461" s="88"/>
      <c r="W461" s="88"/>
      <c r="X461" s="88"/>
      <c r="Y461" s="88"/>
    </row>
    <row r="462" spans="3:25" ht="12" customHeight="1" x14ac:dyDescent="0.3">
      <c r="C462" s="88"/>
      <c r="D462" s="98"/>
      <c r="E462" s="88"/>
      <c r="F462" s="88"/>
      <c r="G462" s="88"/>
      <c r="H462" s="88"/>
      <c r="I462" s="88"/>
      <c r="K462" s="88"/>
      <c r="L462" s="88"/>
      <c r="M462" s="88"/>
      <c r="N462" s="228"/>
      <c r="O462" s="88"/>
      <c r="P462" s="88"/>
      <c r="Q462" s="88"/>
      <c r="R462" s="88"/>
      <c r="W462" s="88"/>
      <c r="X462" s="88"/>
      <c r="Y462" s="88"/>
    </row>
    <row r="463" spans="3:25" ht="12" customHeight="1" x14ac:dyDescent="0.3">
      <c r="C463" s="88"/>
      <c r="D463" s="98"/>
      <c r="E463" s="88"/>
      <c r="F463" s="88"/>
      <c r="G463" s="88"/>
      <c r="H463" s="88"/>
      <c r="I463" s="88"/>
      <c r="K463" s="88"/>
      <c r="L463" s="88"/>
      <c r="M463" s="88"/>
      <c r="N463" s="228"/>
      <c r="O463" s="88"/>
      <c r="P463" s="88"/>
      <c r="Q463" s="88"/>
      <c r="R463" s="88"/>
      <c r="W463" s="88"/>
      <c r="X463" s="88"/>
      <c r="Y463" s="88"/>
    </row>
    <row r="464" spans="3:25" ht="12" customHeight="1" x14ac:dyDescent="0.3">
      <c r="C464" s="88"/>
      <c r="D464" s="98"/>
      <c r="E464" s="88"/>
      <c r="F464" s="88"/>
      <c r="G464" s="88"/>
      <c r="H464" s="88"/>
      <c r="I464" s="88"/>
      <c r="K464" s="88"/>
      <c r="L464" s="88"/>
      <c r="M464" s="88"/>
      <c r="N464" s="228"/>
      <c r="O464" s="88"/>
      <c r="P464" s="88"/>
      <c r="Q464" s="88"/>
      <c r="R464" s="88"/>
      <c r="W464" s="88"/>
      <c r="X464" s="88"/>
      <c r="Y464" s="88"/>
    </row>
    <row r="465" spans="3:25" ht="12" customHeight="1" x14ac:dyDescent="0.3">
      <c r="C465" s="88"/>
      <c r="D465" s="98"/>
      <c r="E465" s="88"/>
      <c r="F465" s="88"/>
      <c r="G465" s="88"/>
      <c r="H465" s="88"/>
      <c r="I465" s="88"/>
      <c r="K465" s="88"/>
      <c r="L465" s="88"/>
      <c r="M465" s="88"/>
      <c r="N465" s="228"/>
      <c r="O465" s="88"/>
      <c r="P465" s="88"/>
      <c r="Q465" s="88"/>
      <c r="R465" s="88"/>
      <c r="W465" s="88"/>
      <c r="X465" s="88"/>
      <c r="Y465" s="88"/>
    </row>
    <row r="466" spans="3:25" ht="12" customHeight="1" x14ac:dyDescent="0.3">
      <c r="C466" s="88"/>
      <c r="D466" s="98"/>
      <c r="E466" s="88"/>
      <c r="F466" s="88"/>
      <c r="G466" s="88"/>
      <c r="H466" s="88"/>
      <c r="I466" s="88"/>
      <c r="K466" s="88"/>
      <c r="L466" s="88"/>
      <c r="M466" s="88"/>
      <c r="N466" s="228"/>
      <c r="O466" s="88"/>
      <c r="P466" s="88"/>
      <c r="Q466" s="88"/>
      <c r="R466" s="88"/>
      <c r="W466" s="88"/>
      <c r="X466" s="88"/>
      <c r="Y466" s="88"/>
    </row>
    <row r="467" spans="3:25" ht="12" customHeight="1" x14ac:dyDescent="0.3">
      <c r="C467" s="88"/>
      <c r="D467" s="98"/>
      <c r="E467" s="88"/>
      <c r="F467" s="88"/>
      <c r="G467" s="88"/>
      <c r="H467" s="88"/>
      <c r="I467" s="88"/>
      <c r="K467" s="88"/>
      <c r="L467" s="88"/>
      <c r="M467" s="88"/>
      <c r="N467" s="228"/>
      <c r="O467" s="88"/>
      <c r="P467" s="88"/>
      <c r="Q467" s="88"/>
      <c r="R467" s="88"/>
      <c r="W467" s="88"/>
      <c r="X467" s="88"/>
      <c r="Y467" s="88"/>
    </row>
    <row r="468" spans="3:25" ht="12" customHeight="1" x14ac:dyDescent="0.3">
      <c r="C468" s="88"/>
      <c r="D468" s="98"/>
      <c r="E468" s="88"/>
      <c r="F468" s="88"/>
      <c r="G468" s="88"/>
      <c r="H468" s="88"/>
      <c r="I468" s="88"/>
      <c r="K468" s="88"/>
      <c r="L468" s="88"/>
      <c r="M468" s="88"/>
      <c r="N468" s="228"/>
      <c r="O468" s="88"/>
      <c r="P468" s="88"/>
      <c r="Q468" s="88"/>
      <c r="R468" s="88"/>
      <c r="W468" s="88"/>
      <c r="X468" s="88"/>
      <c r="Y468" s="88"/>
    </row>
    <row r="469" spans="3:25" ht="12" customHeight="1" x14ac:dyDescent="0.3">
      <c r="C469" s="88"/>
      <c r="D469" s="98"/>
      <c r="E469" s="88"/>
      <c r="F469" s="88"/>
      <c r="G469" s="88"/>
      <c r="H469" s="88"/>
      <c r="I469" s="88"/>
      <c r="K469" s="88"/>
      <c r="L469" s="88"/>
      <c r="M469" s="88"/>
      <c r="N469" s="228"/>
      <c r="O469" s="88"/>
      <c r="P469" s="88"/>
      <c r="Q469" s="88"/>
      <c r="R469" s="88"/>
      <c r="W469" s="88"/>
      <c r="X469" s="88"/>
      <c r="Y469" s="88"/>
    </row>
    <row r="470" spans="3:25" ht="12" customHeight="1" x14ac:dyDescent="0.3">
      <c r="C470" s="88"/>
      <c r="D470" s="98"/>
      <c r="E470" s="88"/>
      <c r="F470" s="88"/>
      <c r="G470" s="88"/>
      <c r="H470" s="88"/>
      <c r="I470" s="88"/>
      <c r="K470" s="88"/>
      <c r="L470" s="88"/>
      <c r="M470" s="88"/>
      <c r="N470" s="228"/>
      <c r="O470" s="88"/>
      <c r="P470" s="88"/>
      <c r="Q470" s="88"/>
      <c r="R470" s="88"/>
      <c r="W470" s="88"/>
      <c r="X470" s="88"/>
      <c r="Y470" s="88"/>
    </row>
    <row r="471" spans="3:25" ht="12" customHeight="1" x14ac:dyDescent="0.3">
      <c r="C471" s="88"/>
      <c r="D471" s="98"/>
      <c r="E471" s="88"/>
      <c r="F471" s="88"/>
      <c r="G471" s="88"/>
      <c r="H471" s="88"/>
      <c r="I471" s="88"/>
      <c r="K471" s="88"/>
      <c r="L471" s="88"/>
      <c r="M471" s="88"/>
      <c r="N471" s="228"/>
      <c r="O471" s="88"/>
      <c r="P471" s="88"/>
      <c r="Q471" s="88"/>
      <c r="R471" s="88"/>
      <c r="W471" s="88"/>
      <c r="X471" s="88"/>
      <c r="Y471" s="88"/>
    </row>
    <row r="472" spans="3:25" ht="12" customHeight="1" x14ac:dyDescent="0.3">
      <c r="C472" s="88"/>
      <c r="D472" s="98"/>
      <c r="E472" s="88"/>
      <c r="F472" s="88"/>
      <c r="G472" s="88"/>
      <c r="H472" s="88"/>
      <c r="I472" s="88"/>
      <c r="K472" s="88"/>
      <c r="L472" s="88"/>
      <c r="M472" s="88"/>
      <c r="N472" s="228"/>
      <c r="O472" s="88"/>
      <c r="P472" s="88"/>
      <c r="Q472" s="88"/>
      <c r="R472" s="88"/>
      <c r="W472" s="88"/>
      <c r="X472" s="88"/>
      <c r="Y472" s="88"/>
    </row>
    <row r="473" spans="3:25" ht="12" customHeight="1" x14ac:dyDescent="0.3">
      <c r="C473" s="88"/>
      <c r="D473" s="98"/>
      <c r="E473" s="88"/>
      <c r="F473" s="88"/>
      <c r="G473" s="88"/>
      <c r="H473" s="88"/>
      <c r="I473" s="88"/>
      <c r="K473" s="88"/>
      <c r="L473" s="88"/>
      <c r="M473" s="88"/>
      <c r="N473" s="228"/>
      <c r="O473" s="88"/>
      <c r="P473" s="88"/>
      <c r="Q473" s="88"/>
      <c r="R473" s="88"/>
      <c r="W473" s="88"/>
      <c r="X473" s="88"/>
      <c r="Y473" s="88"/>
    </row>
    <row r="474" spans="3:25" ht="12" customHeight="1" x14ac:dyDescent="0.3">
      <c r="C474" s="88"/>
      <c r="D474" s="98"/>
      <c r="E474" s="88"/>
      <c r="F474" s="88"/>
      <c r="G474" s="88"/>
      <c r="H474" s="88"/>
      <c r="I474" s="88"/>
      <c r="K474" s="88"/>
      <c r="L474" s="88"/>
      <c r="M474" s="88"/>
      <c r="N474" s="228"/>
      <c r="O474" s="88"/>
      <c r="P474" s="88"/>
      <c r="Q474" s="88"/>
      <c r="R474" s="88"/>
      <c r="W474" s="88"/>
      <c r="X474" s="88"/>
      <c r="Y474" s="88"/>
    </row>
    <row r="475" spans="3:25" ht="12" customHeight="1" x14ac:dyDescent="0.3">
      <c r="C475" s="88"/>
      <c r="D475" s="98"/>
      <c r="E475" s="88"/>
      <c r="F475" s="88"/>
      <c r="G475" s="88"/>
      <c r="H475" s="88"/>
      <c r="I475" s="88"/>
      <c r="K475" s="88"/>
      <c r="L475" s="88"/>
      <c r="M475" s="88"/>
      <c r="N475" s="228"/>
      <c r="O475" s="88"/>
      <c r="P475" s="88"/>
      <c r="Q475" s="88"/>
      <c r="R475" s="88"/>
      <c r="W475" s="88"/>
      <c r="X475" s="88"/>
      <c r="Y475" s="88"/>
    </row>
    <row r="476" spans="3:25" ht="12" customHeight="1" x14ac:dyDescent="0.3">
      <c r="C476" s="88"/>
      <c r="D476" s="98"/>
      <c r="E476" s="88"/>
      <c r="F476" s="88"/>
      <c r="G476" s="88"/>
      <c r="H476" s="88"/>
      <c r="I476" s="88"/>
      <c r="K476" s="88"/>
      <c r="L476" s="88"/>
      <c r="M476" s="88"/>
      <c r="N476" s="228"/>
      <c r="O476" s="88"/>
      <c r="P476" s="88"/>
      <c r="Q476" s="88"/>
      <c r="R476" s="88"/>
      <c r="W476" s="88"/>
      <c r="X476" s="88"/>
      <c r="Y476" s="88"/>
    </row>
    <row r="477" spans="3:25" ht="12" customHeight="1" x14ac:dyDescent="0.3">
      <c r="C477" s="88"/>
      <c r="D477" s="98"/>
      <c r="E477" s="88"/>
      <c r="F477" s="88"/>
      <c r="G477" s="88"/>
      <c r="H477" s="88"/>
      <c r="I477" s="88"/>
      <c r="K477" s="88"/>
      <c r="L477" s="88"/>
      <c r="M477" s="88"/>
      <c r="N477" s="228"/>
      <c r="O477" s="88"/>
      <c r="P477" s="88"/>
      <c r="Q477" s="88"/>
      <c r="R477" s="88"/>
      <c r="W477" s="88"/>
      <c r="X477" s="88"/>
      <c r="Y477" s="88"/>
    </row>
    <row r="478" spans="3:25" ht="12" customHeight="1" x14ac:dyDescent="0.3">
      <c r="C478" s="88"/>
      <c r="D478" s="98"/>
      <c r="E478" s="88"/>
      <c r="F478" s="88"/>
      <c r="G478" s="88"/>
      <c r="H478" s="88"/>
      <c r="I478" s="88"/>
      <c r="K478" s="88"/>
      <c r="L478" s="88"/>
      <c r="M478" s="88"/>
      <c r="N478" s="228"/>
      <c r="O478" s="88"/>
      <c r="P478" s="88"/>
      <c r="Q478" s="88"/>
      <c r="R478" s="88"/>
      <c r="W478" s="88"/>
      <c r="X478" s="88"/>
      <c r="Y478" s="88"/>
    </row>
    <row r="479" spans="3:25" ht="12" customHeight="1" x14ac:dyDescent="0.3">
      <c r="C479" s="88"/>
      <c r="D479" s="98"/>
      <c r="E479" s="88"/>
      <c r="F479" s="88"/>
      <c r="G479" s="88"/>
      <c r="H479" s="88"/>
      <c r="I479" s="88"/>
      <c r="K479" s="88"/>
      <c r="L479" s="88"/>
      <c r="M479" s="88"/>
      <c r="N479" s="228"/>
      <c r="O479" s="88"/>
      <c r="P479" s="88"/>
      <c r="Q479" s="88"/>
      <c r="R479" s="88"/>
      <c r="W479" s="88"/>
      <c r="X479" s="88"/>
      <c r="Y479" s="88"/>
    </row>
    <row r="480" spans="3:25" ht="12" customHeight="1" x14ac:dyDescent="0.3">
      <c r="C480" s="88"/>
      <c r="D480" s="98"/>
      <c r="E480" s="88"/>
      <c r="F480" s="88"/>
      <c r="G480" s="88"/>
      <c r="H480" s="88"/>
      <c r="I480" s="88"/>
      <c r="K480" s="88"/>
      <c r="L480" s="88"/>
      <c r="M480" s="88"/>
      <c r="N480" s="228"/>
      <c r="O480" s="88"/>
      <c r="P480" s="88"/>
      <c r="Q480" s="88"/>
      <c r="R480" s="88"/>
      <c r="W480" s="88"/>
      <c r="X480" s="88"/>
      <c r="Y480" s="88"/>
    </row>
    <row r="481" spans="2:25" ht="12" customHeight="1" x14ac:dyDescent="0.3">
      <c r="C481" s="88"/>
      <c r="D481" s="98"/>
      <c r="E481" s="88"/>
      <c r="F481" s="88"/>
      <c r="G481" s="88"/>
      <c r="H481" s="88"/>
      <c r="I481" s="88"/>
      <c r="K481" s="88"/>
      <c r="L481" s="88"/>
      <c r="M481" s="88"/>
      <c r="N481" s="228"/>
      <c r="O481" s="88"/>
      <c r="P481" s="88"/>
      <c r="Q481" s="88"/>
      <c r="R481" s="88"/>
      <c r="W481" s="88"/>
      <c r="X481" s="88"/>
      <c r="Y481" s="88"/>
    </row>
    <row r="482" spans="2:25" ht="12" customHeight="1" x14ac:dyDescent="0.3">
      <c r="C482" s="88"/>
      <c r="D482" s="98"/>
      <c r="E482" s="88"/>
      <c r="F482" s="88"/>
      <c r="G482" s="88"/>
      <c r="H482" s="88"/>
      <c r="I482" s="88"/>
      <c r="K482" s="88"/>
      <c r="L482" s="88"/>
      <c r="M482" s="88"/>
      <c r="N482" s="228"/>
      <c r="O482" s="88"/>
      <c r="P482" s="88"/>
      <c r="Q482" s="88"/>
      <c r="R482" s="88"/>
      <c r="W482" s="88"/>
      <c r="X482" s="88"/>
      <c r="Y482" s="88"/>
    </row>
    <row r="483" spans="2:25" ht="12" customHeight="1" x14ac:dyDescent="0.3">
      <c r="B483" s="98"/>
      <c r="C483" s="98"/>
      <c r="D483" s="89"/>
      <c r="E483" s="88"/>
      <c r="F483" s="88"/>
      <c r="G483" s="88"/>
      <c r="H483" s="88"/>
      <c r="I483" s="88"/>
      <c r="K483" s="88"/>
      <c r="L483" s="88"/>
      <c r="M483" s="88"/>
      <c r="N483" s="228"/>
      <c r="O483" s="88"/>
      <c r="P483" s="88"/>
      <c r="Q483" s="88"/>
      <c r="R483" s="88"/>
      <c r="W483" s="88"/>
      <c r="X483" s="88"/>
      <c r="Y483" s="88"/>
    </row>
    <row r="484" spans="2:25" ht="12" customHeight="1" x14ac:dyDescent="0.3">
      <c r="B484" s="98"/>
      <c r="C484" s="98"/>
      <c r="D484" s="89"/>
      <c r="E484" s="88"/>
      <c r="F484" s="88"/>
      <c r="G484" s="88"/>
      <c r="H484" s="88"/>
      <c r="I484" s="88"/>
      <c r="K484" s="88"/>
      <c r="L484" s="88"/>
      <c r="M484" s="88"/>
      <c r="N484" s="228"/>
      <c r="O484" s="88"/>
      <c r="P484" s="88"/>
      <c r="Q484" s="88"/>
      <c r="R484" s="88"/>
      <c r="W484" s="88"/>
      <c r="X484" s="88"/>
      <c r="Y484" s="88"/>
    </row>
    <row r="485" spans="2:25" ht="12" customHeight="1" x14ac:dyDescent="0.3">
      <c r="B485" s="98"/>
      <c r="C485" s="98"/>
      <c r="D485" s="89"/>
      <c r="E485" s="88"/>
      <c r="F485" s="88"/>
      <c r="G485" s="88"/>
      <c r="H485" s="88"/>
      <c r="I485" s="88"/>
      <c r="K485" s="88"/>
      <c r="L485" s="88"/>
      <c r="M485" s="88"/>
      <c r="N485" s="228"/>
      <c r="O485" s="88"/>
      <c r="P485" s="88"/>
      <c r="Q485" s="88"/>
      <c r="R485" s="88"/>
      <c r="W485" s="88"/>
      <c r="X485" s="88"/>
      <c r="Y485" s="88"/>
    </row>
    <row r="486" spans="2:25" ht="12" customHeight="1" x14ac:dyDescent="0.3">
      <c r="B486" s="98"/>
      <c r="C486" s="103"/>
      <c r="D486" s="89"/>
      <c r="E486" s="88"/>
      <c r="F486" s="88"/>
      <c r="G486" s="88"/>
      <c r="H486" s="88"/>
      <c r="I486" s="88"/>
      <c r="K486" s="88"/>
      <c r="L486" s="88"/>
      <c r="M486" s="88"/>
      <c r="N486" s="228"/>
      <c r="O486" s="88"/>
      <c r="P486" s="88"/>
      <c r="Q486" s="88"/>
      <c r="R486" s="88"/>
      <c r="W486" s="88"/>
      <c r="X486" s="88"/>
      <c r="Y486" s="88"/>
    </row>
    <row r="487" spans="2:25" ht="12" customHeight="1" x14ac:dyDescent="0.3">
      <c r="B487" s="98"/>
      <c r="C487" s="103"/>
      <c r="D487" s="89"/>
      <c r="E487" s="88"/>
      <c r="F487" s="88"/>
      <c r="G487" s="88"/>
      <c r="H487" s="88"/>
      <c r="I487" s="88"/>
      <c r="K487" s="88"/>
      <c r="L487" s="88"/>
      <c r="M487" s="88"/>
      <c r="N487" s="228"/>
      <c r="O487" s="88"/>
      <c r="P487" s="88"/>
      <c r="Q487" s="88"/>
      <c r="R487" s="88"/>
      <c r="W487" s="88"/>
      <c r="X487" s="88"/>
      <c r="Y487" s="88"/>
    </row>
    <row r="488" spans="2:25" ht="12" customHeight="1" x14ac:dyDescent="0.3">
      <c r="B488" s="98"/>
      <c r="C488" s="103"/>
      <c r="D488" s="89"/>
      <c r="E488" s="88"/>
      <c r="F488" s="88"/>
      <c r="G488" s="88"/>
      <c r="H488" s="88"/>
      <c r="I488" s="88"/>
      <c r="K488" s="88"/>
      <c r="L488" s="88"/>
      <c r="M488" s="88"/>
      <c r="N488" s="228"/>
      <c r="O488" s="88"/>
      <c r="P488" s="88"/>
      <c r="Q488" s="88"/>
      <c r="R488" s="88"/>
      <c r="W488" s="88"/>
      <c r="X488" s="88"/>
      <c r="Y488" s="88"/>
    </row>
    <row r="489" spans="2:25" ht="12" customHeight="1" x14ac:dyDescent="0.3">
      <c r="B489" s="98"/>
      <c r="C489" s="103"/>
      <c r="D489" s="89"/>
      <c r="E489" s="88"/>
      <c r="F489" s="88"/>
      <c r="G489" s="88"/>
      <c r="H489" s="88"/>
      <c r="I489" s="88"/>
      <c r="K489" s="88"/>
      <c r="L489" s="88"/>
      <c r="M489" s="88"/>
      <c r="N489" s="228"/>
      <c r="O489" s="88"/>
      <c r="P489" s="88"/>
      <c r="Q489" s="88"/>
      <c r="R489" s="88"/>
      <c r="W489" s="88"/>
      <c r="X489" s="88"/>
      <c r="Y489" s="88"/>
    </row>
    <row r="490" spans="2:25" ht="12" customHeight="1" x14ac:dyDescent="0.3">
      <c r="B490" s="98"/>
      <c r="C490" s="103"/>
      <c r="D490" s="89"/>
      <c r="E490" s="88"/>
      <c r="F490" s="88"/>
      <c r="G490" s="88"/>
      <c r="H490" s="88"/>
      <c r="I490" s="88"/>
      <c r="K490" s="88"/>
      <c r="L490" s="88"/>
      <c r="M490" s="88"/>
      <c r="N490" s="228"/>
      <c r="O490" s="88"/>
      <c r="P490" s="88"/>
      <c r="Q490" s="88"/>
      <c r="R490" s="88"/>
      <c r="W490" s="88"/>
      <c r="X490" s="88"/>
      <c r="Y490" s="88"/>
    </row>
    <row r="491" spans="2:25" ht="12" customHeight="1" x14ac:dyDescent="0.3">
      <c r="B491" s="98"/>
      <c r="C491" s="103"/>
      <c r="D491" s="89"/>
      <c r="E491" s="88"/>
      <c r="F491" s="88"/>
      <c r="G491" s="88"/>
      <c r="H491" s="88"/>
      <c r="I491" s="88"/>
      <c r="K491" s="88"/>
      <c r="L491" s="88"/>
      <c r="M491" s="88"/>
      <c r="N491" s="228"/>
      <c r="O491" s="88"/>
      <c r="P491" s="88"/>
      <c r="Q491" s="88"/>
      <c r="R491" s="88"/>
      <c r="W491" s="88"/>
      <c r="X491" s="88"/>
      <c r="Y491" s="88"/>
    </row>
    <row r="492" spans="2:25" ht="12" customHeight="1" x14ac:dyDescent="0.3">
      <c r="B492" s="98"/>
      <c r="C492" s="103"/>
      <c r="D492" s="89"/>
      <c r="E492" s="88"/>
      <c r="F492" s="88"/>
      <c r="G492" s="88"/>
      <c r="H492" s="88"/>
      <c r="I492" s="88"/>
      <c r="K492" s="88"/>
      <c r="L492" s="88"/>
      <c r="M492" s="88"/>
      <c r="N492" s="228"/>
      <c r="O492" s="88"/>
      <c r="P492" s="88"/>
      <c r="Q492" s="88"/>
      <c r="R492" s="88"/>
      <c r="W492" s="88"/>
      <c r="X492" s="88"/>
      <c r="Y492" s="88"/>
    </row>
    <row r="493" spans="2:25" ht="12" customHeight="1" x14ac:dyDescent="0.3">
      <c r="B493" s="98"/>
      <c r="C493" s="103"/>
      <c r="D493" s="89"/>
      <c r="E493" s="88"/>
      <c r="F493" s="88"/>
      <c r="G493" s="88"/>
      <c r="H493" s="88"/>
      <c r="I493" s="88"/>
      <c r="K493" s="88"/>
      <c r="L493" s="88"/>
      <c r="M493" s="88"/>
      <c r="N493" s="228"/>
      <c r="O493" s="88"/>
      <c r="P493" s="88"/>
      <c r="Q493" s="88"/>
      <c r="R493" s="88"/>
      <c r="W493" s="88"/>
      <c r="X493" s="88"/>
      <c r="Y493" s="88"/>
    </row>
    <row r="494" spans="2:25" ht="12" customHeight="1" x14ac:dyDescent="0.3">
      <c r="B494" s="98"/>
      <c r="C494" s="103"/>
      <c r="D494" s="89"/>
      <c r="E494" s="88"/>
      <c r="F494" s="88"/>
      <c r="G494" s="88"/>
      <c r="H494" s="88"/>
      <c r="I494" s="88"/>
      <c r="K494" s="88"/>
      <c r="L494" s="88"/>
      <c r="M494" s="88"/>
      <c r="N494" s="228"/>
      <c r="O494" s="88"/>
      <c r="P494" s="88"/>
      <c r="Q494" s="88"/>
      <c r="R494" s="88"/>
      <c r="W494" s="88"/>
      <c r="X494" s="88"/>
      <c r="Y494" s="88"/>
    </row>
    <row r="495" spans="2:25" ht="12" customHeight="1" x14ac:dyDescent="0.3">
      <c r="B495" s="98"/>
      <c r="C495" s="103"/>
      <c r="D495" s="89"/>
      <c r="E495" s="88"/>
      <c r="F495" s="88"/>
      <c r="G495" s="88"/>
      <c r="H495" s="88"/>
      <c r="I495" s="88"/>
      <c r="K495" s="88"/>
      <c r="L495" s="88"/>
      <c r="M495" s="88"/>
      <c r="N495" s="228"/>
      <c r="O495" s="88"/>
      <c r="P495" s="88"/>
      <c r="Q495" s="88"/>
      <c r="R495" s="88"/>
      <c r="W495" s="88"/>
      <c r="X495" s="88"/>
      <c r="Y495" s="88"/>
    </row>
    <row r="496" spans="2:25" ht="12" customHeight="1" x14ac:dyDescent="0.3">
      <c r="B496" s="98"/>
      <c r="C496" s="103"/>
      <c r="D496" s="89"/>
      <c r="E496" s="88"/>
      <c r="F496" s="88"/>
      <c r="G496" s="88"/>
      <c r="H496" s="88"/>
      <c r="I496" s="88"/>
      <c r="K496" s="88"/>
      <c r="L496" s="88"/>
      <c r="M496" s="88"/>
      <c r="N496" s="228"/>
      <c r="O496" s="88"/>
      <c r="P496" s="88"/>
      <c r="Q496" s="88"/>
      <c r="R496" s="88"/>
      <c r="W496" s="88"/>
      <c r="X496" s="88"/>
      <c r="Y496" s="88"/>
    </row>
    <row r="497" spans="2:25" ht="12" customHeight="1" x14ac:dyDescent="0.3">
      <c r="B497" s="98"/>
      <c r="C497" s="103"/>
      <c r="D497" s="89"/>
      <c r="E497" s="88"/>
      <c r="F497" s="88"/>
      <c r="G497" s="88"/>
      <c r="H497" s="88"/>
      <c r="I497" s="88"/>
      <c r="K497" s="88"/>
      <c r="L497" s="88"/>
      <c r="M497" s="88"/>
      <c r="N497" s="228"/>
      <c r="O497" s="88"/>
      <c r="P497" s="88"/>
      <c r="Q497" s="88"/>
      <c r="R497" s="88"/>
      <c r="W497" s="88"/>
      <c r="X497" s="88"/>
      <c r="Y497" s="88"/>
    </row>
    <row r="498" spans="2:25" ht="12" customHeight="1" x14ac:dyDescent="0.3">
      <c r="B498" s="104"/>
      <c r="C498" s="105"/>
      <c r="D498" s="89"/>
      <c r="E498" s="88"/>
      <c r="F498" s="88"/>
      <c r="G498" s="88"/>
      <c r="H498" s="88"/>
      <c r="I498" s="88"/>
      <c r="K498" s="88"/>
      <c r="L498" s="88"/>
      <c r="M498" s="88"/>
      <c r="N498" s="228"/>
      <c r="O498" s="88"/>
      <c r="P498" s="88"/>
      <c r="Q498" s="88"/>
      <c r="R498" s="88"/>
      <c r="W498" s="88"/>
      <c r="X498" s="88"/>
      <c r="Y498" s="88"/>
    </row>
    <row r="499" spans="2:25" ht="12" customHeight="1" x14ac:dyDescent="0.3">
      <c r="B499" s="104"/>
      <c r="C499" s="105"/>
      <c r="D499" s="89"/>
      <c r="E499" s="88"/>
      <c r="F499" s="88"/>
      <c r="G499" s="88"/>
      <c r="H499" s="88"/>
      <c r="I499" s="88"/>
      <c r="K499" s="88"/>
      <c r="L499" s="88"/>
      <c r="M499" s="88"/>
      <c r="N499" s="228"/>
      <c r="O499" s="88"/>
      <c r="P499" s="88"/>
      <c r="Q499" s="88"/>
      <c r="R499" s="88"/>
      <c r="W499" s="88"/>
      <c r="X499" s="88"/>
      <c r="Y499" s="88"/>
    </row>
    <row r="500" spans="2:25" ht="12" customHeight="1" x14ac:dyDescent="0.3">
      <c r="B500" s="106"/>
      <c r="C500" s="107"/>
      <c r="D500" s="89"/>
      <c r="E500" s="88"/>
      <c r="F500" s="88"/>
      <c r="G500" s="88"/>
      <c r="H500" s="88"/>
      <c r="I500" s="88"/>
      <c r="K500" s="88"/>
      <c r="L500" s="88"/>
      <c r="M500" s="88"/>
      <c r="N500" s="228"/>
      <c r="O500" s="88"/>
      <c r="P500" s="88"/>
      <c r="Q500" s="88"/>
      <c r="R500" s="88"/>
      <c r="W500" s="88"/>
      <c r="X500" s="88"/>
      <c r="Y500" s="88"/>
    </row>
    <row r="501" spans="2:25" ht="12" customHeight="1" x14ac:dyDescent="0.3">
      <c r="C501" s="90"/>
      <c r="D501" s="91"/>
      <c r="E501" s="88"/>
      <c r="F501" s="88"/>
      <c r="G501" s="88"/>
      <c r="H501" s="88"/>
      <c r="I501" s="88"/>
      <c r="K501" s="88"/>
      <c r="L501" s="88"/>
      <c r="M501" s="88"/>
      <c r="N501" s="228"/>
      <c r="O501" s="88"/>
      <c r="P501" s="88"/>
      <c r="Q501" s="88"/>
      <c r="R501" s="88"/>
      <c r="W501" s="88"/>
      <c r="X501" s="88"/>
      <c r="Y501" s="88"/>
    </row>
    <row r="502" spans="2:25" ht="12" customHeight="1" x14ac:dyDescent="0.3">
      <c r="C502" s="90"/>
      <c r="D502" s="91"/>
      <c r="E502" s="88"/>
      <c r="F502" s="88"/>
      <c r="G502" s="88"/>
      <c r="H502" s="88"/>
      <c r="I502" s="88"/>
      <c r="K502" s="88"/>
      <c r="L502" s="88"/>
      <c r="M502" s="88"/>
      <c r="N502" s="228"/>
      <c r="O502" s="88"/>
      <c r="P502" s="88"/>
      <c r="Q502" s="88"/>
      <c r="R502" s="88"/>
      <c r="W502" s="88"/>
      <c r="X502" s="88"/>
      <c r="Y502" s="88"/>
    </row>
    <row r="503" spans="2:25" ht="12" customHeight="1" x14ac:dyDescent="0.3">
      <c r="C503" s="90"/>
      <c r="D503" s="91"/>
      <c r="E503" s="88"/>
      <c r="F503" s="88"/>
      <c r="G503" s="88"/>
      <c r="H503" s="88"/>
      <c r="I503" s="88"/>
      <c r="K503" s="88"/>
      <c r="L503" s="88"/>
      <c r="M503" s="88"/>
      <c r="N503" s="228"/>
      <c r="O503" s="88"/>
      <c r="P503" s="88"/>
      <c r="Q503" s="88"/>
      <c r="R503" s="88"/>
      <c r="W503" s="88"/>
      <c r="X503" s="88"/>
      <c r="Y503" s="88"/>
    </row>
    <row r="504" spans="2:25" ht="12" customHeight="1" x14ac:dyDescent="0.3">
      <c r="C504" s="90"/>
      <c r="D504" s="91"/>
      <c r="E504" s="88"/>
      <c r="F504" s="88"/>
      <c r="G504" s="88"/>
      <c r="H504" s="88"/>
      <c r="I504" s="88"/>
      <c r="K504" s="88"/>
      <c r="L504" s="88"/>
      <c r="M504" s="88"/>
      <c r="N504" s="228"/>
      <c r="O504" s="88"/>
      <c r="P504" s="88"/>
      <c r="Q504" s="88"/>
      <c r="R504" s="88"/>
      <c r="W504" s="88"/>
      <c r="X504" s="88"/>
      <c r="Y504" s="88"/>
    </row>
    <row r="505" spans="2:25" ht="12" customHeight="1" x14ac:dyDescent="0.3">
      <c r="C505" s="90"/>
      <c r="D505" s="91"/>
      <c r="E505" s="88"/>
      <c r="F505" s="88"/>
      <c r="G505" s="88"/>
      <c r="H505" s="88"/>
      <c r="I505" s="88"/>
      <c r="K505" s="88"/>
      <c r="L505" s="88"/>
      <c r="M505" s="88"/>
      <c r="N505" s="228"/>
      <c r="O505" s="88"/>
      <c r="P505" s="88"/>
      <c r="Q505" s="88"/>
      <c r="R505" s="88"/>
      <c r="W505" s="88"/>
      <c r="X505" s="88"/>
      <c r="Y505" s="88"/>
    </row>
    <row r="506" spans="2:25" ht="12" customHeight="1" x14ac:dyDescent="0.3">
      <c r="C506" s="90"/>
      <c r="D506" s="91"/>
      <c r="E506" s="88"/>
      <c r="F506" s="88"/>
      <c r="G506" s="88"/>
      <c r="H506" s="88"/>
      <c r="I506" s="88"/>
      <c r="K506" s="88"/>
      <c r="L506" s="88"/>
      <c r="M506" s="88"/>
      <c r="N506" s="228"/>
      <c r="O506" s="88"/>
      <c r="P506" s="88"/>
      <c r="Q506" s="88"/>
      <c r="R506" s="88"/>
      <c r="W506" s="88"/>
      <c r="X506" s="88"/>
      <c r="Y506" s="88"/>
    </row>
    <row r="507" spans="2:25" ht="12" customHeight="1" x14ac:dyDescent="0.3">
      <c r="C507" s="90"/>
      <c r="D507" s="91"/>
      <c r="E507" s="88"/>
      <c r="F507" s="88"/>
      <c r="G507" s="88"/>
      <c r="H507" s="88"/>
      <c r="I507" s="88"/>
      <c r="K507" s="88"/>
      <c r="L507" s="88"/>
      <c r="M507" s="88"/>
      <c r="N507" s="228"/>
      <c r="O507" s="88"/>
      <c r="P507" s="88"/>
      <c r="Q507" s="88"/>
      <c r="R507" s="88"/>
      <c r="W507" s="88"/>
      <c r="X507" s="88"/>
      <c r="Y507" s="88"/>
    </row>
    <row r="508" spans="2:25" ht="12" customHeight="1" x14ac:dyDescent="0.3">
      <c r="C508" s="90"/>
      <c r="D508" s="91"/>
      <c r="E508" s="88"/>
      <c r="F508" s="88"/>
      <c r="G508" s="88"/>
      <c r="H508" s="88"/>
      <c r="I508" s="88"/>
      <c r="K508" s="88"/>
      <c r="L508" s="88"/>
      <c r="M508" s="88"/>
      <c r="N508" s="228"/>
      <c r="O508" s="88"/>
      <c r="P508" s="88"/>
      <c r="Q508" s="88"/>
      <c r="R508" s="88"/>
      <c r="W508" s="88"/>
      <c r="X508" s="88"/>
      <c r="Y508" s="88"/>
    </row>
    <row r="509" spans="2:25" ht="12" customHeight="1" x14ac:dyDescent="0.3">
      <c r="C509" s="90"/>
      <c r="D509" s="91"/>
      <c r="E509" s="88"/>
      <c r="F509" s="88"/>
      <c r="G509" s="88"/>
      <c r="H509" s="88"/>
      <c r="I509" s="88"/>
      <c r="K509" s="88"/>
      <c r="L509" s="88"/>
      <c r="M509" s="88"/>
      <c r="N509" s="228"/>
      <c r="O509" s="88"/>
      <c r="P509" s="88"/>
      <c r="Q509" s="88"/>
      <c r="R509" s="88"/>
      <c r="W509" s="88"/>
      <c r="X509" s="88"/>
      <c r="Y509" s="88"/>
    </row>
    <row r="510" spans="2:25" ht="12" customHeight="1" x14ac:dyDescent="0.3">
      <c r="C510" s="90"/>
      <c r="D510" s="91"/>
      <c r="E510" s="88"/>
      <c r="F510" s="88"/>
      <c r="G510" s="88"/>
      <c r="H510" s="88"/>
      <c r="I510" s="88"/>
      <c r="K510" s="88"/>
      <c r="L510" s="88"/>
      <c r="M510" s="88"/>
      <c r="N510" s="228"/>
      <c r="O510" s="88"/>
      <c r="P510" s="88"/>
      <c r="Q510" s="88"/>
      <c r="R510" s="88"/>
      <c r="W510" s="88"/>
      <c r="X510" s="88"/>
      <c r="Y510" s="88"/>
    </row>
    <row r="511" spans="2:25" ht="12" customHeight="1" x14ac:dyDescent="0.3">
      <c r="C511" s="90"/>
      <c r="D511" s="91"/>
      <c r="E511" s="88"/>
      <c r="F511" s="88"/>
      <c r="G511" s="88"/>
      <c r="H511" s="88"/>
      <c r="I511" s="88"/>
      <c r="K511" s="88"/>
      <c r="L511" s="88"/>
      <c r="M511" s="88"/>
      <c r="N511" s="228"/>
      <c r="O511" s="88"/>
      <c r="P511" s="88"/>
      <c r="Q511" s="88"/>
      <c r="R511" s="88"/>
      <c r="W511" s="88"/>
      <c r="X511" s="88"/>
      <c r="Y511" s="88"/>
    </row>
    <row r="512" spans="2:25" ht="12" customHeight="1" x14ac:dyDescent="0.3">
      <c r="C512" s="90"/>
      <c r="D512" s="91"/>
      <c r="E512" s="88"/>
      <c r="F512" s="88"/>
      <c r="G512" s="88"/>
      <c r="H512" s="88"/>
      <c r="I512" s="88"/>
      <c r="K512" s="88"/>
      <c r="L512" s="88"/>
      <c r="M512" s="88"/>
      <c r="N512" s="228"/>
      <c r="O512" s="88"/>
      <c r="P512" s="88"/>
      <c r="Q512" s="88"/>
      <c r="R512" s="88"/>
      <c r="W512" s="88"/>
      <c r="X512" s="88"/>
      <c r="Y512" s="88"/>
    </row>
    <row r="513" spans="3:25" ht="12" customHeight="1" x14ac:dyDescent="0.3">
      <c r="C513" s="90"/>
      <c r="D513" s="91"/>
      <c r="E513" s="88"/>
      <c r="F513" s="88"/>
      <c r="G513" s="88"/>
      <c r="H513" s="88"/>
      <c r="I513" s="88"/>
      <c r="K513" s="88"/>
      <c r="L513" s="88"/>
      <c r="M513" s="88"/>
      <c r="N513" s="228"/>
      <c r="O513" s="88"/>
      <c r="P513" s="88"/>
      <c r="Q513" s="88"/>
      <c r="R513" s="88"/>
      <c r="W513" s="88"/>
      <c r="X513" s="88"/>
      <c r="Y513" s="88"/>
    </row>
    <row r="514" spans="3:25" ht="12" customHeight="1" x14ac:dyDescent="0.3">
      <c r="C514" s="90"/>
      <c r="D514" s="91"/>
      <c r="E514" s="88"/>
      <c r="F514" s="88"/>
      <c r="G514" s="88"/>
      <c r="H514" s="88"/>
      <c r="I514" s="88"/>
      <c r="K514" s="88"/>
      <c r="L514" s="88"/>
      <c r="M514" s="88"/>
      <c r="N514" s="228"/>
      <c r="O514" s="88"/>
      <c r="P514" s="88"/>
      <c r="Q514" s="88"/>
      <c r="R514" s="88"/>
      <c r="W514" s="88"/>
      <c r="X514" s="88"/>
      <c r="Y514" s="88"/>
    </row>
    <row r="515" spans="3:25" ht="12" customHeight="1" x14ac:dyDescent="0.3">
      <c r="C515" s="90"/>
      <c r="D515" s="91"/>
      <c r="E515" s="88"/>
      <c r="F515" s="88"/>
      <c r="G515" s="88"/>
      <c r="H515" s="88"/>
      <c r="I515" s="88"/>
      <c r="K515" s="88"/>
      <c r="L515" s="88"/>
      <c r="M515" s="88"/>
      <c r="N515" s="228"/>
      <c r="O515" s="88"/>
      <c r="P515" s="88"/>
      <c r="Q515" s="88"/>
      <c r="R515" s="88"/>
      <c r="W515" s="88"/>
      <c r="X515" s="88"/>
      <c r="Y515" s="88"/>
    </row>
    <row r="516" spans="3:25" ht="12" customHeight="1" x14ac:dyDescent="0.3">
      <c r="C516" s="90"/>
      <c r="D516" s="91"/>
      <c r="E516" s="88"/>
      <c r="F516" s="88"/>
      <c r="G516" s="88"/>
      <c r="H516" s="88"/>
      <c r="I516" s="88"/>
      <c r="K516" s="88"/>
      <c r="L516" s="88"/>
      <c r="M516" s="88"/>
      <c r="N516" s="228"/>
      <c r="O516" s="88"/>
      <c r="P516" s="88"/>
      <c r="Q516" s="88"/>
      <c r="R516" s="88"/>
      <c r="W516" s="88"/>
      <c r="X516" s="88"/>
      <c r="Y516" s="88"/>
    </row>
    <row r="517" spans="3:25" ht="12" customHeight="1" x14ac:dyDescent="0.3">
      <c r="C517" s="90"/>
      <c r="D517" s="91"/>
      <c r="E517" s="88"/>
      <c r="F517" s="88"/>
      <c r="G517" s="88"/>
      <c r="H517" s="88"/>
      <c r="I517" s="88"/>
      <c r="K517" s="88"/>
      <c r="L517" s="88"/>
      <c r="M517" s="88"/>
      <c r="N517" s="228"/>
      <c r="O517" s="88"/>
      <c r="P517" s="88"/>
      <c r="Q517" s="88"/>
      <c r="R517" s="88"/>
      <c r="W517" s="88"/>
      <c r="X517" s="88"/>
      <c r="Y517" s="88"/>
    </row>
    <row r="518" spans="3:25" ht="12" customHeight="1" x14ac:dyDescent="0.3">
      <c r="C518" s="90"/>
      <c r="D518" s="91"/>
      <c r="E518" s="88"/>
      <c r="F518" s="88"/>
      <c r="G518" s="88"/>
      <c r="H518" s="88"/>
      <c r="I518" s="88"/>
      <c r="K518" s="88"/>
      <c r="L518" s="88"/>
      <c r="M518" s="88"/>
      <c r="N518" s="228"/>
      <c r="O518" s="88"/>
      <c r="P518" s="88"/>
      <c r="Q518" s="88"/>
      <c r="R518" s="88"/>
      <c r="W518" s="88"/>
      <c r="X518" s="88"/>
      <c r="Y518" s="88"/>
    </row>
    <row r="519" spans="3:25" ht="12" customHeight="1" x14ac:dyDescent="0.3">
      <c r="C519" s="90"/>
      <c r="D519" s="91"/>
      <c r="E519" s="88"/>
      <c r="F519" s="88"/>
      <c r="G519" s="88"/>
      <c r="H519" s="88"/>
      <c r="I519" s="88"/>
      <c r="K519" s="88"/>
      <c r="L519" s="88"/>
      <c r="M519" s="88"/>
      <c r="N519" s="228"/>
      <c r="O519" s="88"/>
      <c r="P519" s="88"/>
      <c r="Q519" s="88"/>
      <c r="R519" s="88"/>
      <c r="W519" s="88"/>
      <c r="X519" s="88"/>
      <c r="Y519" s="88"/>
    </row>
    <row r="520" spans="3:25" ht="12" customHeight="1" x14ac:dyDescent="0.3">
      <c r="C520" s="90"/>
      <c r="D520" s="91"/>
      <c r="E520" s="88"/>
      <c r="F520" s="88"/>
      <c r="G520" s="88"/>
      <c r="H520" s="88"/>
      <c r="I520" s="88"/>
      <c r="K520" s="88"/>
      <c r="L520" s="88"/>
      <c r="M520" s="88"/>
      <c r="N520" s="228"/>
      <c r="O520" s="88"/>
      <c r="P520" s="88"/>
      <c r="Q520" s="88"/>
      <c r="R520" s="88"/>
      <c r="W520" s="88"/>
      <c r="X520" s="88"/>
      <c r="Y520" s="88"/>
    </row>
    <row r="521" spans="3:25" ht="12" customHeight="1" x14ac:dyDescent="0.3">
      <c r="C521" s="90"/>
      <c r="D521" s="91"/>
      <c r="E521" s="88"/>
      <c r="F521" s="88"/>
      <c r="G521" s="88"/>
      <c r="H521" s="88"/>
      <c r="I521" s="88"/>
      <c r="K521" s="88"/>
      <c r="L521" s="88"/>
      <c r="M521" s="88"/>
      <c r="N521" s="228"/>
      <c r="O521" s="88"/>
      <c r="P521" s="88"/>
      <c r="Q521" s="88"/>
      <c r="R521" s="88"/>
      <c r="W521" s="88"/>
      <c r="X521" s="88"/>
      <c r="Y521" s="88"/>
    </row>
    <row r="522" spans="3:25" ht="12" customHeight="1" x14ac:dyDescent="0.3">
      <c r="C522" s="90"/>
      <c r="D522" s="91"/>
      <c r="E522" s="88"/>
      <c r="F522" s="88"/>
      <c r="G522" s="88"/>
      <c r="H522" s="88"/>
      <c r="I522" s="88"/>
      <c r="K522" s="88"/>
      <c r="L522" s="88"/>
      <c r="M522" s="88"/>
      <c r="N522" s="228"/>
      <c r="O522" s="88"/>
      <c r="P522" s="88"/>
      <c r="Q522" s="88"/>
      <c r="R522" s="88"/>
      <c r="W522" s="88"/>
      <c r="X522" s="88"/>
      <c r="Y522" s="88"/>
    </row>
    <row r="523" spans="3:25" ht="12" customHeight="1" x14ac:dyDescent="0.3">
      <c r="C523" s="90"/>
      <c r="D523" s="91"/>
      <c r="E523" s="88"/>
      <c r="F523" s="88"/>
      <c r="G523" s="88"/>
      <c r="H523" s="88"/>
      <c r="I523" s="88"/>
      <c r="K523" s="88"/>
      <c r="L523" s="88"/>
      <c r="M523" s="88"/>
      <c r="N523" s="228"/>
      <c r="O523" s="88"/>
      <c r="P523" s="88"/>
      <c r="Q523" s="88"/>
      <c r="R523" s="88"/>
      <c r="W523" s="88"/>
      <c r="X523" s="88"/>
      <c r="Y523" s="88"/>
    </row>
    <row r="524" spans="3:25" ht="12" customHeight="1" x14ac:dyDescent="0.3">
      <c r="C524" s="90"/>
      <c r="D524" s="91"/>
      <c r="E524" s="88"/>
      <c r="F524" s="88"/>
      <c r="G524" s="88"/>
      <c r="H524" s="88"/>
      <c r="I524" s="88"/>
      <c r="K524" s="88"/>
      <c r="L524" s="88"/>
      <c r="M524" s="88"/>
      <c r="N524" s="228"/>
      <c r="O524" s="88"/>
      <c r="P524" s="88"/>
      <c r="Q524" s="88"/>
      <c r="R524" s="88"/>
      <c r="W524" s="88"/>
      <c r="X524" s="88"/>
      <c r="Y524" s="88"/>
    </row>
    <row r="525" spans="3:25" ht="12" customHeight="1" x14ac:dyDescent="0.3">
      <c r="C525" s="90"/>
      <c r="D525" s="91"/>
      <c r="E525" s="88"/>
      <c r="F525" s="88"/>
      <c r="G525" s="88"/>
      <c r="H525" s="88"/>
      <c r="I525" s="88"/>
      <c r="K525" s="88"/>
      <c r="L525" s="88"/>
      <c r="M525" s="88"/>
      <c r="N525" s="228"/>
      <c r="O525" s="88"/>
      <c r="P525" s="88"/>
      <c r="Q525" s="88"/>
      <c r="R525" s="88"/>
      <c r="W525" s="88"/>
      <c r="X525" s="88"/>
      <c r="Y525" s="88"/>
    </row>
    <row r="526" spans="3:25" ht="12" customHeight="1" x14ac:dyDescent="0.3">
      <c r="C526" s="90"/>
      <c r="D526" s="91"/>
      <c r="E526" s="88"/>
      <c r="F526" s="88"/>
      <c r="G526" s="88"/>
      <c r="H526" s="88"/>
      <c r="I526" s="88"/>
      <c r="K526" s="88"/>
      <c r="L526" s="88"/>
      <c r="M526" s="88"/>
      <c r="N526" s="228"/>
      <c r="O526" s="88"/>
      <c r="P526" s="88"/>
      <c r="Q526" s="88"/>
      <c r="R526" s="88"/>
      <c r="W526" s="88"/>
      <c r="X526" s="88"/>
      <c r="Y526" s="88"/>
    </row>
    <row r="527" spans="3:25" ht="12" customHeight="1" x14ac:dyDescent="0.3">
      <c r="C527" s="90"/>
      <c r="D527" s="91"/>
      <c r="E527" s="88"/>
      <c r="F527" s="88"/>
      <c r="G527" s="88"/>
      <c r="H527" s="88"/>
      <c r="I527" s="88"/>
      <c r="K527" s="88"/>
      <c r="L527" s="88"/>
      <c r="M527" s="88"/>
      <c r="N527" s="228"/>
      <c r="O527" s="88"/>
      <c r="P527" s="88"/>
      <c r="Q527" s="88"/>
      <c r="R527" s="88"/>
      <c r="W527" s="88"/>
      <c r="X527" s="88"/>
      <c r="Y527" s="88"/>
    </row>
    <row r="528" spans="3:25" ht="12" customHeight="1" x14ac:dyDescent="0.3">
      <c r="C528" s="90"/>
      <c r="D528" s="91"/>
      <c r="E528" s="88"/>
      <c r="F528" s="88"/>
      <c r="G528" s="88"/>
      <c r="H528" s="88"/>
      <c r="I528" s="88"/>
      <c r="K528" s="88"/>
      <c r="L528" s="88"/>
      <c r="M528" s="88"/>
      <c r="N528" s="228"/>
      <c r="O528" s="88"/>
      <c r="P528" s="88"/>
      <c r="Q528" s="88"/>
      <c r="R528" s="88"/>
      <c r="W528" s="88"/>
      <c r="X528" s="88"/>
      <c r="Y528" s="88"/>
    </row>
    <row r="529" spans="3:25" ht="12" customHeight="1" x14ac:dyDescent="0.3">
      <c r="C529" s="90"/>
      <c r="D529" s="91"/>
      <c r="E529" s="88"/>
      <c r="F529" s="88"/>
      <c r="G529" s="88"/>
      <c r="H529" s="88"/>
      <c r="I529" s="88"/>
      <c r="K529" s="88"/>
      <c r="L529" s="88"/>
      <c r="M529" s="88"/>
      <c r="N529" s="228"/>
      <c r="O529" s="88"/>
      <c r="P529" s="88"/>
      <c r="Q529" s="88"/>
      <c r="R529" s="88"/>
      <c r="W529" s="88"/>
      <c r="X529" s="88"/>
      <c r="Y529" s="88"/>
    </row>
    <row r="530" spans="3:25" ht="12" customHeight="1" x14ac:dyDescent="0.3">
      <c r="C530" s="90"/>
      <c r="D530" s="91"/>
      <c r="E530" s="88"/>
      <c r="F530" s="88"/>
      <c r="G530" s="88"/>
      <c r="H530" s="88"/>
      <c r="I530" s="88"/>
      <c r="K530" s="88"/>
      <c r="L530" s="88"/>
      <c r="M530" s="88"/>
      <c r="N530" s="228"/>
      <c r="O530" s="88"/>
      <c r="P530" s="88"/>
      <c r="Q530" s="88"/>
      <c r="R530" s="88"/>
      <c r="W530" s="88"/>
      <c r="X530" s="88"/>
      <c r="Y530" s="88"/>
    </row>
    <row r="531" spans="3:25" ht="12" customHeight="1" x14ac:dyDescent="0.3">
      <c r="C531" s="90"/>
      <c r="D531" s="91"/>
      <c r="E531" s="88"/>
      <c r="F531" s="88"/>
      <c r="G531" s="88"/>
      <c r="H531" s="88"/>
      <c r="I531" s="88"/>
      <c r="K531" s="88"/>
      <c r="L531" s="88"/>
      <c r="M531" s="88"/>
      <c r="N531" s="228"/>
      <c r="O531" s="88"/>
      <c r="P531" s="88"/>
      <c r="Q531" s="88"/>
      <c r="R531" s="88"/>
      <c r="W531" s="88"/>
      <c r="X531" s="88"/>
      <c r="Y531" s="88"/>
    </row>
    <row r="532" spans="3:25" ht="12" customHeight="1" x14ac:dyDescent="0.3">
      <c r="C532" s="90"/>
      <c r="D532" s="91"/>
      <c r="E532" s="88"/>
      <c r="F532" s="88"/>
      <c r="G532" s="88"/>
      <c r="H532" s="88"/>
      <c r="I532" s="88"/>
      <c r="K532" s="88"/>
      <c r="L532" s="88"/>
      <c r="M532" s="88"/>
      <c r="N532" s="228"/>
      <c r="O532" s="88"/>
      <c r="P532" s="88"/>
      <c r="Q532" s="88"/>
      <c r="R532" s="88"/>
      <c r="W532" s="88"/>
      <c r="X532" s="88"/>
      <c r="Y532" s="88"/>
    </row>
    <row r="533" spans="3:25" ht="12" customHeight="1" x14ac:dyDescent="0.3">
      <c r="C533" s="90"/>
      <c r="D533" s="91"/>
      <c r="E533" s="88"/>
      <c r="F533" s="88"/>
      <c r="G533" s="88"/>
      <c r="H533" s="88"/>
      <c r="I533" s="88"/>
      <c r="K533" s="88"/>
      <c r="L533" s="88"/>
      <c r="M533" s="88"/>
      <c r="N533" s="228"/>
      <c r="O533" s="88"/>
      <c r="P533" s="88"/>
      <c r="Q533" s="88"/>
      <c r="R533" s="88"/>
      <c r="W533" s="88"/>
      <c r="X533" s="88"/>
      <c r="Y533" s="88"/>
    </row>
    <row r="534" spans="3:25" ht="12" customHeight="1" x14ac:dyDescent="0.3">
      <c r="C534" s="90"/>
      <c r="D534" s="91"/>
      <c r="E534" s="88"/>
      <c r="F534" s="88"/>
      <c r="G534" s="88"/>
      <c r="H534" s="88"/>
      <c r="I534" s="88"/>
      <c r="K534" s="88"/>
      <c r="L534" s="88"/>
      <c r="M534" s="88"/>
      <c r="N534" s="228"/>
      <c r="O534" s="88"/>
      <c r="P534" s="88"/>
      <c r="Q534" s="88"/>
      <c r="R534" s="88"/>
      <c r="W534" s="88"/>
      <c r="X534" s="88"/>
      <c r="Y534" s="88"/>
    </row>
    <row r="535" spans="3:25" ht="12" customHeight="1" x14ac:dyDescent="0.3">
      <c r="C535" s="90"/>
      <c r="D535" s="91"/>
      <c r="E535" s="88"/>
      <c r="F535" s="88"/>
      <c r="G535" s="88"/>
      <c r="H535" s="88"/>
      <c r="I535" s="88"/>
      <c r="K535" s="88"/>
      <c r="L535" s="88"/>
      <c r="M535" s="88"/>
      <c r="N535" s="228"/>
      <c r="O535" s="88"/>
      <c r="P535" s="88"/>
      <c r="Q535" s="88"/>
      <c r="R535" s="88"/>
      <c r="W535" s="88"/>
      <c r="X535" s="88"/>
      <c r="Y535" s="88"/>
    </row>
    <row r="536" spans="3:25" ht="12" customHeight="1" x14ac:dyDescent="0.3">
      <c r="C536" s="90"/>
      <c r="D536" s="91"/>
      <c r="E536" s="88"/>
      <c r="F536" s="88"/>
      <c r="G536" s="88"/>
      <c r="H536" s="88"/>
      <c r="I536" s="88"/>
      <c r="K536" s="88"/>
      <c r="L536" s="88"/>
      <c r="M536" s="88"/>
      <c r="N536" s="228"/>
      <c r="O536" s="88"/>
      <c r="P536" s="88"/>
      <c r="Q536" s="88"/>
      <c r="R536" s="88"/>
      <c r="W536" s="88"/>
      <c r="X536" s="88"/>
      <c r="Y536" s="88"/>
    </row>
    <row r="537" spans="3:25" ht="12" customHeight="1" x14ac:dyDescent="0.3">
      <c r="C537" s="90"/>
      <c r="D537" s="91"/>
      <c r="E537" s="88"/>
      <c r="F537" s="88"/>
      <c r="G537" s="88"/>
      <c r="H537" s="88"/>
      <c r="I537" s="88"/>
      <c r="K537" s="88"/>
      <c r="L537" s="88"/>
      <c r="M537" s="88"/>
      <c r="N537" s="228"/>
      <c r="O537" s="88"/>
      <c r="P537" s="88"/>
      <c r="Q537" s="88"/>
      <c r="R537" s="88"/>
      <c r="W537" s="88"/>
      <c r="X537" s="88"/>
      <c r="Y537" s="88"/>
    </row>
    <row r="538" spans="3:25" ht="12" customHeight="1" x14ac:dyDescent="0.3">
      <c r="C538" s="90"/>
      <c r="D538" s="91"/>
      <c r="E538" s="88"/>
      <c r="F538" s="88"/>
      <c r="G538" s="88"/>
      <c r="H538" s="88"/>
      <c r="I538" s="88"/>
      <c r="K538" s="88"/>
      <c r="L538" s="88"/>
      <c r="M538" s="88"/>
      <c r="N538" s="228"/>
      <c r="O538" s="88"/>
      <c r="P538" s="88"/>
      <c r="Q538" s="88"/>
      <c r="R538" s="88"/>
      <c r="W538" s="88"/>
      <c r="X538" s="88"/>
      <c r="Y538" s="88"/>
    </row>
    <row r="539" spans="3:25" ht="12" customHeight="1" x14ac:dyDescent="0.3">
      <c r="C539" s="90"/>
      <c r="D539" s="91"/>
      <c r="E539" s="88"/>
      <c r="F539" s="88"/>
      <c r="G539" s="88"/>
      <c r="H539" s="88"/>
      <c r="I539" s="88"/>
      <c r="K539" s="88"/>
      <c r="L539" s="88"/>
      <c r="M539" s="88"/>
      <c r="N539" s="228"/>
      <c r="O539" s="88"/>
      <c r="P539" s="88"/>
      <c r="Q539" s="88"/>
      <c r="R539" s="88"/>
      <c r="W539" s="88"/>
      <c r="X539" s="88"/>
      <c r="Y539" s="88"/>
    </row>
    <row r="540" spans="3:25" ht="12" customHeight="1" x14ac:dyDescent="0.3">
      <c r="C540" s="90"/>
      <c r="D540" s="91"/>
      <c r="E540" s="88"/>
      <c r="F540" s="88"/>
      <c r="G540" s="88"/>
      <c r="H540" s="88"/>
      <c r="I540" s="88"/>
      <c r="K540" s="88"/>
      <c r="L540" s="88"/>
      <c r="M540" s="88"/>
      <c r="N540" s="228"/>
      <c r="O540" s="88"/>
      <c r="P540" s="88"/>
      <c r="Q540" s="88"/>
      <c r="R540" s="88"/>
      <c r="W540" s="88"/>
      <c r="X540" s="88"/>
      <c r="Y540" s="88"/>
    </row>
    <row r="541" spans="3:25" ht="12" customHeight="1" x14ac:dyDescent="0.3">
      <c r="C541" s="90"/>
      <c r="D541" s="91"/>
      <c r="E541" s="88"/>
      <c r="F541" s="88"/>
      <c r="G541" s="88"/>
      <c r="H541" s="88"/>
      <c r="I541" s="88"/>
      <c r="K541" s="88"/>
      <c r="L541" s="88"/>
      <c r="M541" s="88"/>
      <c r="N541" s="228"/>
      <c r="O541" s="88"/>
      <c r="P541" s="88"/>
      <c r="Q541" s="88"/>
      <c r="R541" s="88"/>
      <c r="W541" s="88"/>
      <c r="X541" s="88"/>
      <c r="Y541" s="88"/>
    </row>
    <row r="542" spans="3:25" ht="12" customHeight="1" x14ac:dyDescent="0.3">
      <c r="C542" s="90"/>
      <c r="D542" s="91"/>
      <c r="E542" s="88"/>
      <c r="F542" s="88"/>
      <c r="G542" s="88"/>
      <c r="H542" s="88"/>
      <c r="I542" s="88"/>
      <c r="K542" s="88"/>
      <c r="L542" s="88"/>
      <c r="M542" s="88"/>
      <c r="N542" s="228"/>
      <c r="O542" s="88"/>
      <c r="P542" s="88"/>
      <c r="Q542" s="88"/>
      <c r="R542" s="88"/>
      <c r="W542" s="88"/>
      <c r="X542" s="88"/>
      <c r="Y542" s="88"/>
    </row>
    <row r="543" spans="3:25" ht="12" customHeight="1" x14ac:dyDescent="0.3">
      <c r="C543" s="90"/>
      <c r="D543" s="91"/>
      <c r="E543" s="88"/>
      <c r="F543" s="88"/>
      <c r="G543" s="88"/>
      <c r="H543" s="88"/>
      <c r="I543" s="88"/>
      <c r="K543" s="88"/>
      <c r="L543" s="88"/>
      <c r="M543" s="88"/>
      <c r="N543" s="228"/>
      <c r="O543" s="88"/>
      <c r="P543" s="88"/>
      <c r="Q543" s="88"/>
      <c r="R543" s="88"/>
      <c r="W543" s="88"/>
      <c r="X543" s="88"/>
      <c r="Y543" s="88"/>
    </row>
    <row r="544" spans="3:25" ht="12" customHeight="1" x14ac:dyDescent="0.3">
      <c r="C544" s="90"/>
      <c r="D544" s="91"/>
      <c r="E544" s="88"/>
      <c r="F544" s="88"/>
      <c r="G544" s="88"/>
      <c r="H544" s="88"/>
      <c r="I544" s="88"/>
      <c r="K544" s="88"/>
      <c r="L544" s="88"/>
      <c r="M544" s="88"/>
      <c r="N544" s="228"/>
      <c r="O544" s="88"/>
      <c r="P544" s="88"/>
      <c r="Q544" s="88"/>
      <c r="R544" s="88"/>
      <c r="W544" s="88"/>
      <c r="X544" s="88"/>
      <c r="Y544" s="88"/>
    </row>
    <row r="545" spans="3:25" ht="12" customHeight="1" x14ac:dyDescent="0.3">
      <c r="C545" s="90"/>
      <c r="D545" s="91"/>
      <c r="E545" s="88"/>
      <c r="F545" s="88"/>
      <c r="G545" s="88"/>
      <c r="H545" s="88"/>
      <c r="I545" s="88"/>
      <c r="K545" s="88"/>
      <c r="L545" s="88"/>
      <c r="M545" s="88"/>
      <c r="N545" s="228"/>
      <c r="O545" s="88"/>
      <c r="P545" s="88"/>
      <c r="Q545" s="88"/>
      <c r="R545" s="88"/>
      <c r="W545" s="88"/>
      <c r="X545" s="88"/>
      <c r="Y545" s="88"/>
    </row>
    <row r="546" spans="3:25" ht="12" customHeight="1" x14ac:dyDescent="0.3">
      <c r="C546" s="90"/>
      <c r="D546" s="91"/>
      <c r="E546" s="88"/>
      <c r="F546" s="88"/>
      <c r="G546" s="88"/>
      <c r="H546" s="88"/>
      <c r="I546" s="88"/>
      <c r="K546" s="88"/>
      <c r="L546" s="88"/>
      <c r="M546" s="88"/>
      <c r="N546" s="228"/>
      <c r="O546" s="88"/>
      <c r="P546" s="88"/>
      <c r="Q546" s="88"/>
      <c r="R546" s="88"/>
      <c r="W546" s="88"/>
      <c r="X546" s="88"/>
      <c r="Y546" s="88"/>
    </row>
    <row r="547" spans="3:25" ht="12" customHeight="1" x14ac:dyDescent="0.3">
      <c r="C547" s="90"/>
      <c r="D547" s="91"/>
      <c r="E547" s="88"/>
      <c r="F547" s="88"/>
      <c r="G547" s="88"/>
      <c r="H547" s="88"/>
      <c r="I547" s="88"/>
      <c r="K547" s="88"/>
      <c r="L547" s="88"/>
      <c r="M547" s="88"/>
      <c r="N547" s="228"/>
      <c r="O547" s="88"/>
      <c r="P547" s="88"/>
      <c r="Q547" s="88"/>
      <c r="R547" s="88"/>
      <c r="W547" s="88"/>
      <c r="X547" s="88"/>
      <c r="Y547" s="88"/>
    </row>
    <row r="548" spans="3:25" ht="12" customHeight="1" x14ac:dyDescent="0.3">
      <c r="C548" s="90"/>
      <c r="D548" s="91"/>
      <c r="E548" s="88"/>
      <c r="F548" s="88"/>
      <c r="G548" s="88"/>
      <c r="H548" s="88"/>
      <c r="I548" s="88"/>
      <c r="K548" s="88"/>
      <c r="L548" s="88"/>
      <c r="M548" s="88"/>
      <c r="N548" s="228"/>
      <c r="O548" s="88"/>
      <c r="P548" s="88"/>
      <c r="Q548" s="88"/>
      <c r="R548" s="88"/>
      <c r="W548" s="88"/>
      <c r="X548" s="88"/>
      <c r="Y548" s="88"/>
    </row>
    <row r="549" spans="3:25" ht="12" customHeight="1" x14ac:dyDescent="0.3">
      <c r="C549" s="90"/>
      <c r="D549" s="91"/>
      <c r="E549" s="88"/>
      <c r="F549" s="88"/>
      <c r="G549" s="88"/>
      <c r="H549" s="88"/>
      <c r="I549" s="88"/>
      <c r="K549" s="88"/>
      <c r="L549" s="88"/>
      <c r="M549" s="88"/>
      <c r="N549" s="228"/>
      <c r="O549" s="88"/>
      <c r="P549" s="88"/>
      <c r="Q549" s="88"/>
      <c r="R549" s="88"/>
      <c r="W549" s="88"/>
      <c r="X549" s="88"/>
      <c r="Y549" s="88"/>
    </row>
    <row r="550" spans="3:25" ht="12" customHeight="1" x14ac:dyDescent="0.3">
      <c r="C550" s="90"/>
      <c r="D550" s="91"/>
      <c r="E550" s="88"/>
      <c r="F550" s="88"/>
      <c r="G550" s="88"/>
      <c r="H550" s="88"/>
      <c r="I550" s="88"/>
      <c r="K550" s="88"/>
      <c r="L550" s="88"/>
      <c r="M550" s="88"/>
      <c r="N550" s="228"/>
      <c r="O550" s="88"/>
      <c r="P550" s="88"/>
      <c r="Q550" s="88"/>
      <c r="R550" s="88"/>
      <c r="W550" s="88"/>
      <c r="X550" s="88"/>
      <c r="Y550" s="88"/>
    </row>
    <row r="551" spans="3:25" ht="12" customHeight="1" x14ac:dyDescent="0.3">
      <c r="C551" s="90"/>
      <c r="D551" s="91"/>
      <c r="E551" s="88"/>
      <c r="F551" s="88"/>
      <c r="G551" s="88"/>
      <c r="H551" s="88"/>
      <c r="I551" s="88"/>
      <c r="K551" s="88"/>
      <c r="L551" s="88"/>
      <c r="M551" s="88"/>
      <c r="N551" s="228"/>
      <c r="O551" s="88"/>
      <c r="P551" s="88"/>
      <c r="Q551" s="88"/>
      <c r="R551" s="88"/>
      <c r="W551" s="88"/>
      <c r="X551" s="88"/>
      <c r="Y551" s="88"/>
    </row>
    <row r="552" spans="3:25" ht="12" customHeight="1" x14ac:dyDescent="0.3">
      <c r="C552" s="90"/>
      <c r="D552" s="91"/>
      <c r="E552" s="88"/>
      <c r="F552" s="88"/>
      <c r="G552" s="88"/>
      <c r="H552" s="88"/>
      <c r="I552" s="88"/>
      <c r="K552" s="88"/>
      <c r="L552" s="88"/>
      <c r="M552" s="88"/>
      <c r="N552" s="228"/>
      <c r="O552" s="88"/>
      <c r="P552" s="88"/>
      <c r="Q552" s="88"/>
      <c r="R552" s="88"/>
      <c r="W552" s="88"/>
      <c r="X552" s="88"/>
      <c r="Y552" s="88"/>
    </row>
    <row r="553" spans="3:25" ht="12" customHeight="1" x14ac:dyDescent="0.3">
      <c r="C553" s="90"/>
      <c r="D553" s="91"/>
      <c r="E553" s="88"/>
      <c r="F553" s="88"/>
      <c r="G553" s="88"/>
      <c r="H553" s="88"/>
      <c r="I553" s="88"/>
      <c r="K553" s="88"/>
      <c r="L553" s="88"/>
      <c r="M553" s="88"/>
      <c r="N553" s="228"/>
      <c r="O553" s="88"/>
      <c r="P553" s="88"/>
      <c r="Q553" s="88"/>
      <c r="R553" s="88"/>
      <c r="W553" s="88"/>
      <c r="X553" s="88"/>
      <c r="Y553" s="88"/>
    </row>
    <row r="554" spans="3:25" ht="12" customHeight="1" x14ac:dyDescent="0.3">
      <c r="C554" s="90"/>
      <c r="D554" s="91"/>
      <c r="E554" s="88"/>
      <c r="F554" s="88"/>
      <c r="G554" s="88"/>
      <c r="H554" s="88"/>
      <c r="I554" s="88"/>
      <c r="K554" s="88"/>
      <c r="L554" s="88"/>
      <c r="M554" s="88"/>
      <c r="N554" s="228"/>
      <c r="O554" s="88"/>
      <c r="P554" s="88"/>
      <c r="Q554" s="88"/>
      <c r="R554" s="88"/>
      <c r="W554" s="88"/>
      <c r="X554" s="88"/>
      <c r="Y554" s="88"/>
    </row>
    <row r="555" spans="3:25" ht="12" customHeight="1" x14ac:dyDescent="0.3">
      <c r="C555" s="90"/>
      <c r="D555" s="91"/>
      <c r="E555" s="88"/>
      <c r="F555" s="88"/>
      <c r="G555" s="88"/>
      <c r="H555" s="88"/>
      <c r="I555" s="88"/>
      <c r="K555" s="88"/>
      <c r="L555" s="88"/>
      <c r="M555" s="88"/>
      <c r="N555" s="228"/>
      <c r="O555" s="88"/>
      <c r="P555" s="88"/>
      <c r="Q555" s="88"/>
      <c r="R555" s="88"/>
      <c r="W555" s="88"/>
      <c r="X555" s="88"/>
      <c r="Y555" s="88"/>
    </row>
    <row r="556" spans="3:25" ht="12" customHeight="1" x14ac:dyDescent="0.3">
      <c r="C556" s="90"/>
      <c r="D556" s="91"/>
      <c r="E556" s="88"/>
      <c r="F556" s="88"/>
      <c r="G556" s="88"/>
      <c r="H556" s="88"/>
      <c r="I556" s="88"/>
      <c r="K556" s="88"/>
      <c r="L556" s="88"/>
      <c r="M556" s="88"/>
      <c r="N556" s="228"/>
      <c r="O556" s="88"/>
      <c r="P556" s="88"/>
      <c r="Q556" s="88"/>
      <c r="R556" s="88"/>
      <c r="W556" s="88"/>
      <c r="X556" s="88"/>
      <c r="Y556" s="88"/>
    </row>
    <row r="557" spans="3:25" ht="12" customHeight="1" x14ac:dyDescent="0.3">
      <c r="C557" s="90"/>
      <c r="D557" s="91"/>
      <c r="E557" s="88"/>
      <c r="F557" s="88"/>
      <c r="G557" s="88"/>
      <c r="H557" s="88"/>
      <c r="I557" s="88"/>
      <c r="K557" s="88"/>
      <c r="L557" s="88"/>
      <c r="M557" s="88"/>
      <c r="N557" s="228"/>
      <c r="O557" s="88"/>
      <c r="P557" s="88"/>
      <c r="Q557" s="88"/>
      <c r="R557" s="88"/>
      <c r="W557" s="88"/>
      <c r="X557" s="88"/>
      <c r="Y557" s="88"/>
    </row>
    <row r="558" spans="3:25" ht="12" customHeight="1" x14ac:dyDescent="0.3">
      <c r="C558" s="90"/>
      <c r="D558" s="91"/>
      <c r="E558" s="88"/>
      <c r="F558" s="88"/>
      <c r="G558" s="88"/>
      <c r="H558" s="88"/>
      <c r="I558" s="88"/>
      <c r="K558" s="88"/>
      <c r="L558" s="88"/>
      <c r="M558" s="88"/>
      <c r="N558" s="228"/>
      <c r="O558" s="88"/>
      <c r="P558" s="88"/>
      <c r="Q558" s="88"/>
      <c r="R558" s="88"/>
      <c r="W558" s="88"/>
      <c r="X558" s="88"/>
      <c r="Y558" s="88"/>
    </row>
    <row r="559" spans="3:25" ht="12" customHeight="1" x14ac:dyDescent="0.3">
      <c r="C559" s="90"/>
      <c r="D559" s="91"/>
      <c r="E559" s="88"/>
      <c r="F559" s="88"/>
      <c r="G559" s="88"/>
      <c r="H559" s="88"/>
      <c r="I559" s="88"/>
      <c r="K559" s="88"/>
      <c r="L559" s="88"/>
      <c r="M559" s="88"/>
      <c r="N559" s="228"/>
      <c r="O559" s="88"/>
      <c r="P559" s="88"/>
      <c r="Q559" s="88"/>
      <c r="R559" s="88"/>
      <c r="W559" s="88"/>
      <c r="X559" s="88"/>
      <c r="Y559" s="88"/>
    </row>
    <row r="560" spans="3:25" ht="12" customHeight="1" x14ac:dyDescent="0.3">
      <c r="C560" s="90"/>
      <c r="D560" s="91"/>
      <c r="E560" s="88"/>
      <c r="F560" s="88"/>
      <c r="G560" s="88"/>
      <c r="H560" s="88"/>
      <c r="I560" s="88"/>
      <c r="K560" s="88"/>
      <c r="L560" s="88"/>
      <c r="M560" s="88"/>
      <c r="N560" s="228"/>
      <c r="O560" s="88"/>
      <c r="P560" s="88"/>
      <c r="Q560" s="88"/>
      <c r="R560" s="88"/>
      <c r="W560" s="88"/>
      <c r="X560" s="88"/>
      <c r="Y560" s="88"/>
    </row>
    <row r="561" spans="3:25" ht="12" customHeight="1" x14ac:dyDescent="0.3">
      <c r="C561" s="90"/>
      <c r="D561" s="91"/>
      <c r="E561" s="88"/>
      <c r="F561" s="88"/>
      <c r="G561" s="88"/>
      <c r="H561" s="88"/>
      <c r="I561" s="88"/>
      <c r="K561" s="88"/>
      <c r="L561" s="88"/>
      <c r="M561" s="88"/>
      <c r="N561" s="228"/>
      <c r="O561" s="88"/>
      <c r="P561" s="88"/>
      <c r="Q561" s="88"/>
      <c r="R561" s="88"/>
      <c r="W561" s="88"/>
      <c r="X561" s="88"/>
      <c r="Y561" s="88"/>
    </row>
    <row r="562" spans="3:25" ht="12" customHeight="1" x14ac:dyDescent="0.3">
      <c r="C562" s="90"/>
      <c r="D562" s="91"/>
      <c r="E562" s="88"/>
      <c r="F562" s="88"/>
      <c r="G562" s="88"/>
      <c r="H562" s="88"/>
      <c r="I562" s="88"/>
      <c r="K562" s="88"/>
      <c r="L562" s="88"/>
      <c r="M562" s="88"/>
      <c r="N562" s="228"/>
      <c r="O562" s="88"/>
      <c r="P562" s="88"/>
      <c r="Q562" s="88"/>
      <c r="R562" s="88"/>
      <c r="W562" s="88"/>
      <c r="X562" s="88"/>
      <c r="Y562" s="88"/>
    </row>
    <row r="563" spans="3:25" ht="12" customHeight="1" x14ac:dyDescent="0.3">
      <c r="C563" s="90"/>
      <c r="D563" s="91"/>
      <c r="E563" s="88"/>
      <c r="F563" s="88"/>
      <c r="G563" s="88"/>
      <c r="H563" s="88"/>
      <c r="I563" s="88"/>
      <c r="K563" s="88"/>
      <c r="L563" s="88"/>
      <c r="M563" s="88"/>
      <c r="N563" s="228"/>
      <c r="O563" s="88"/>
      <c r="P563" s="88"/>
      <c r="Q563" s="88"/>
      <c r="R563" s="88"/>
      <c r="W563" s="88"/>
      <c r="X563" s="88"/>
      <c r="Y563" s="88"/>
    </row>
    <row r="564" spans="3:25" ht="12" customHeight="1" x14ac:dyDescent="0.3">
      <c r="C564" s="90"/>
      <c r="D564" s="91"/>
      <c r="E564" s="88"/>
      <c r="F564" s="88"/>
      <c r="G564" s="88"/>
      <c r="H564" s="88"/>
      <c r="I564" s="88"/>
      <c r="K564" s="88"/>
      <c r="L564" s="88"/>
      <c r="M564" s="88"/>
      <c r="N564" s="228"/>
      <c r="O564" s="88"/>
      <c r="P564" s="88"/>
      <c r="Q564" s="88"/>
      <c r="R564" s="88"/>
      <c r="W564" s="88"/>
      <c r="X564" s="88"/>
      <c r="Y564" s="88"/>
    </row>
    <row r="565" spans="3:25" ht="12" customHeight="1" x14ac:dyDescent="0.3">
      <c r="C565" s="90"/>
      <c r="D565" s="91"/>
      <c r="E565" s="88"/>
      <c r="F565" s="88"/>
      <c r="G565" s="88"/>
      <c r="H565" s="88"/>
      <c r="I565" s="88"/>
      <c r="K565" s="88"/>
      <c r="L565" s="88"/>
      <c r="M565" s="88"/>
      <c r="N565" s="228"/>
      <c r="O565" s="88"/>
      <c r="P565" s="88"/>
      <c r="Q565" s="88"/>
      <c r="R565" s="88"/>
      <c r="W565" s="88"/>
      <c r="X565" s="88"/>
      <c r="Y565" s="88"/>
    </row>
    <row r="566" spans="3:25" ht="12" customHeight="1" x14ac:dyDescent="0.3">
      <c r="C566" s="90"/>
      <c r="D566" s="91"/>
      <c r="E566" s="88"/>
      <c r="F566" s="88"/>
      <c r="G566" s="88"/>
      <c r="H566" s="88"/>
      <c r="I566" s="88"/>
      <c r="K566" s="88"/>
      <c r="L566" s="88"/>
      <c r="M566" s="88"/>
      <c r="N566" s="228"/>
      <c r="O566" s="88"/>
      <c r="P566" s="88"/>
      <c r="Q566" s="88"/>
      <c r="R566" s="88"/>
      <c r="W566" s="88"/>
      <c r="X566" s="88"/>
      <c r="Y566" s="88"/>
    </row>
    <row r="567" spans="3:25" ht="12" customHeight="1" x14ac:dyDescent="0.3">
      <c r="C567" s="90"/>
      <c r="D567" s="91"/>
      <c r="E567" s="88"/>
      <c r="F567" s="88"/>
      <c r="G567" s="88"/>
      <c r="H567" s="88"/>
      <c r="I567" s="88"/>
      <c r="K567" s="88"/>
      <c r="L567" s="88"/>
      <c r="M567" s="88"/>
      <c r="N567" s="228"/>
      <c r="O567" s="88"/>
      <c r="P567" s="88"/>
      <c r="Q567" s="88"/>
      <c r="R567" s="88"/>
      <c r="W567" s="88"/>
      <c r="X567" s="88"/>
      <c r="Y567" s="88"/>
    </row>
    <row r="568" spans="3:25" ht="12" customHeight="1" x14ac:dyDescent="0.3">
      <c r="C568" s="90"/>
      <c r="D568" s="91"/>
      <c r="E568" s="88"/>
      <c r="F568" s="88"/>
      <c r="G568" s="88"/>
      <c r="H568" s="88"/>
      <c r="I568" s="88"/>
      <c r="K568" s="88"/>
      <c r="L568" s="88"/>
      <c r="M568" s="88"/>
      <c r="N568" s="228"/>
      <c r="O568" s="88"/>
      <c r="P568" s="88"/>
      <c r="Q568" s="88"/>
      <c r="R568" s="88"/>
      <c r="W568" s="88"/>
      <c r="X568" s="88"/>
      <c r="Y568" s="88"/>
    </row>
    <row r="569" spans="3:25" ht="12" customHeight="1" x14ac:dyDescent="0.3">
      <c r="C569" s="90"/>
      <c r="D569" s="91"/>
      <c r="E569" s="88"/>
      <c r="F569" s="88"/>
      <c r="G569" s="88"/>
      <c r="H569" s="88"/>
      <c r="I569" s="88"/>
      <c r="K569" s="88"/>
      <c r="L569" s="88"/>
      <c r="M569" s="88"/>
      <c r="N569" s="228"/>
      <c r="O569" s="88"/>
      <c r="P569" s="88"/>
      <c r="Q569" s="88"/>
      <c r="R569" s="88"/>
      <c r="W569" s="88"/>
      <c r="X569" s="88"/>
      <c r="Y569" s="88"/>
    </row>
    <row r="570" spans="3:25" ht="12" customHeight="1" x14ac:dyDescent="0.3">
      <c r="C570" s="90"/>
      <c r="D570" s="91"/>
      <c r="E570" s="88"/>
      <c r="F570" s="88"/>
      <c r="G570" s="88"/>
      <c r="H570" s="88"/>
      <c r="I570" s="88"/>
      <c r="K570" s="88"/>
      <c r="L570" s="88"/>
      <c r="M570" s="88"/>
      <c r="N570" s="228"/>
      <c r="O570" s="88"/>
      <c r="P570" s="88"/>
      <c r="Q570" s="88"/>
      <c r="R570" s="88"/>
      <c r="W570" s="88"/>
      <c r="X570" s="88"/>
      <c r="Y570" s="88"/>
    </row>
    <row r="571" spans="3:25" ht="12" customHeight="1" x14ac:dyDescent="0.3">
      <c r="C571" s="90"/>
      <c r="D571" s="91"/>
      <c r="E571" s="88"/>
      <c r="F571" s="88"/>
      <c r="G571" s="88"/>
      <c r="H571" s="88"/>
      <c r="I571" s="88"/>
      <c r="K571" s="88"/>
      <c r="L571" s="88"/>
      <c r="M571" s="88"/>
      <c r="N571" s="228"/>
      <c r="O571" s="88"/>
      <c r="P571" s="88"/>
      <c r="Q571" s="88"/>
      <c r="R571" s="88"/>
      <c r="W571" s="88"/>
      <c r="X571" s="88"/>
      <c r="Y571" s="88"/>
    </row>
    <row r="572" spans="3:25" ht="12" customHeight="1" x14ac:dyDescent="0.3">
      <c r="C572" s="90"/>
      <c r="D572" s="91"/>
      <c r="E572" s="88"/>
      <c r="F572" s="88"/>
      <c r="G572" s="88"/>
      <c r="H572" s="88"/>
      <c r="I572" s="88"/>
      <c r="K572" s="88"/>
      <c r="L572" s="88"/>
      <c r="M572" s="88"/>
      <c r="N572" s="228"/>
      <c r="O572" s="88"/>
      <c r="P572" s="88"/>
      <c r="Q572" s="88"/>
      <c r="R572" s="88"/>
      <c r="W572" s="88"/>
      <c r="X572" s="88"/>
      <c r="Y572" s="88"/>
    </row>
    <row r="573" spans="3:25" ht="12" customHeight="1" x14ac:dyDescent="0.3">
      <c r="C573" s="90"/>
      <c r="D573" s="91"/>
      <c r="E573" s="88"/>
      <c r="F573" s="88"/>
      <c r="G573" s="88"/>
      <c r="H573" s="88"/>
      <c r="I573" s="88"/>
      <c r="K573" s="88"/>
      <c r="L573" s="88"/>
      <c r="M573" s="88"/>
      <c r="N573" s="228"/>
      <c r="O573" s="88"/>
      <c r="P573" s="88"/>
      <c r="Q573" s="88"/>
      <c r="R573" s="88"/>
      <c r="W573" s="88"/>
      <c r="X573" s="88"/>
      <c r="Y573" s="88"/>
    </row>
    <row r="574" spans="3:25" ht="12" customHeight="1" x14ac:dyDescent="0.3">
      <c r="C574" s="90"/>
      <c r="D574" s="91"/>
      <c r="E574" s="88"/>
      <c r="F574" s="88"/>
      <c r="G574" s="88"/>
      <c r="H574" s="88"/>
      <c r="I574" s="88"/>
      <c r="K574" s="88"/>
      <c r="L574" s="88"/>
      <c r="M574" s="88"/>
      <c r="N574" s="228"/>
      <c r="O574" s="88"/>
      <c r="P574" s="88"/>
      <c r="Q574" s="88"/>
      <c r="R574" s="88"/>
      <c r="W574" s="88"/>
      <c r="X574" s="88"/>
      <c r="Y574" s="88"/>
    </row>
    <row r="575" spans="3:25" ht="12" customHeight="1" x14ac:dyDescent="0.3">
      <c r="C575" s="90"/>
      <c r="D575" s="91"/>
      <c r="E575" s="88"/>
      <c r="F575" s="88"/>
      <c r="G575" s="88"/>
      <c r="H575" s="88"/>
      <c r="I575" s="88"/>
      <c r="K575" s="88"/>
      <c r="L575" s="88"/>
      <c r="M575" s="88"/>
      <c r="N575" s="228"/>
      <c r="O575" s="88"/>
      <c r="P575" s="88"/>
      <c r="Q575" s="88"/>
      <c r="R575" s="88"/>
      <c r="W575" s="88"/>
      <c r="X575" s="88"/>
      <c r="Y575" s="88"/>
    </row>
    <row r="576" spans="3:25" ht="12" customHeight="1" x14ac:dyDescent="0.3">
      <c r="C576" s="90"/>
      <c r="D576" s="91"/>
      <c r="E576" s="88"/>
      <c r="F576" s="88"/>
      <c r="G576" s="88"/>
      <c r="H576" s="88"/>
      <c r="I576" s="88"/>
      <c r="K576" s="88"/>
      <c r="L576" s="88"/>
      <c r="M576" s="88"/>
      <c r="N576" s="228"/>
      <c r="O576" s="88"/>
      <c r="P576" s="88"/>
      <c r="Q576" s="88"/>
      <c r="R576" s="88"/>
      <c r="W576" s="88"/>
      <c r="X576" s="88"/>
      <c r="Y576" s="88"/>
    </row>
    <row r="577" spans="3:25" ht="12" customHeight="1" x14ac:dyDescent="0.3">
      <c r="C577" s="90"/>
      <c r="D577" s="91"/>
      <c r="E577" s="88"/>
      <c r="F577" s="88"/>
      <c r="G577" s="88"/>
      <c r="H577" s="88"/>
      <c r="I577" s="88"/>
      <c r="K577" s="88"/>
      <c r="L577" s="88"/>
      <c r="M577" s="88"/>
      <c r="N577" s="228"/>
      <c r="O577" s="88"/>
      <c r="P577" s="88"/>
      <c r="Q577" s="88"/>
      <c r="R577" s="88"/>
      <c r="W577" s="88"/>
      <c r="X577" s="88"/>
      <c r="Y577" s="88"/>
    </row>
    <row r="578" spans="3:25" ht="12" customHeight="1" x14ac:dyDescent="0.3">
      <c r="C578" s="90"/>
      <c r="D578" s="91"/>
      <c r="E578" s="88"/>
      <c r="F578" s="88"/>
      <c r="G578" s="88"/>
      <c r="H578" s="88"/>
      <c r="I578" s="88"/>
      <c r="K578" s="88"/>
      <c r="L578" s="88"/>
      <c r="M578" s="88"/>
      <c r="N578" s="228"/>
      <c r="O578" s="88"/>
      <c r="P578" s="88"/>
      <c r="Q578" s="88"/>
      <c r="R578" s="88"/>
      <c r="W578" s="88"/>
      <c r="X578" s="88"/>
      <c r="Y578" s="88"/>
    </row>
    <row r="579" spans="3:25" ht="12" customHeight="1" x14ac:dyDescent="0.3">
      <c r="C579" s="90"/>
      <c r="D579" s="91"/>
      <c r="E579" s="88"/>
      <c r="F579" s="88"/>
      <c r="G579" s="88"/>
      <c r="H579" s="88"/>
      <c r="I579" s="88"/>
      <c r="K579" s="88"/>
      <c r="L579" s="88"/>
      <c r="M579" s="88"/>
      <c r="N579" s="228"/>
      <c r="O579" s="88"/>
      <c r="P579" s="88"/>
      <c r="Q579" s="88"/>
      <c r="R579" s="88"/>
      <c r="W579" s="88"/>
      <c r="X579" s="88"/>
      <c r="Y579" s="88"/>
    </row>
    <row r="580" spans="3:25" ht="12" customHeight="1" x14ac:dyDescent="0.3">
      <c r="C580" s="90"/>
      <c r="D580" s="91"/>
      <c r="E580" s="88"/>
      <c r="F580" s="88"/>
      <c r="G580" s="88"/>
      <c r="H580" s="88"/>
      <c r="I580" s="88"/>
      <c r="K580" s="88"/>
      <c r="L580" s="88"/>
      <c r="M580" s="88"/>
      <c r="N580" s="228"/>
      <c r="O580" s="88"/>
      <c r="P580" s="88"/>
      <c r="Q580" s="88"/>
      <c r="R580" s="88"/>
      <c r="W580" s="88"/>
      <c r="X580" s="88"/>
      <c r="Y580" s="88"/>
    </row>
    <row r="581" spans="3:25" ht="12" customHeight="1" x14ac:dyDescent="0.3">
      <c r="C581" s="90"/>
      <c r="D581" s="91"/>
      <c r="E581" s="88"/>
      <c r="F581" s="88"/>
      <c r="G581" s="88"/>
      <c r="H581" s="88"/>
      <c r="I581" s="88"/>
      <c r="K581" s="88"/>
      <c r="L581" s="88"/>
      <c r="M581" s="88"/>
      <c r="N581" s="228"/>
      <c r="O581" s="88"/>
      <c r="P581" s="88"/>
      <c r="Q581" s="88"/>
      <c r="R581" s="88"/>
      <c r="W581" s="88"/>
      <c r="X581" s="88"/>
      <c r="Y581" s="88"/>
    </row>
    <row r="582" spans="3:25" ht="12" customHeight="1" x14ac:dyDescent="0.3">
      <c r="C582" s="90"/>
      <c r="D582" s="91"/>
      <c r="E582" s="88"/>
      <c r="F582" s="88"/>
      <c r="G582" s="88"/>
      <c r="H582" s="88"/>
      <c r="I582" s="88"/>
      <c r="K582" s="88"/>
      <c r="L582" s="88"/>
      <c r="M582" s="88"/>
      <c r="N582" s="228"/>
      <c r="O582" s="88"/>
      <c r="P582" s="88"/>
      <c r="Q582" s="88"/>
      <c r="R582" s="88"/>
      <c r="W582" s="88"/>
      <c r="X582" s="88"/>
      <c r="Y582" s="88"/>
    </row>
    <row r="583" spans="3:25" ht="12" customHeight="1" x14ac:dyDescent="0.3">
      <c r="C583" s="90"/>
      <c r="D583" s="91"/>
      <c r="E583" s="88"/>
      <c r="F583" s="88"/>
      <c r="G583" s="88"/>
      <c r="H583" s="88"/>
      <c r="I583" s="88"/>
      <c r="K583" s="88"/>
      <c r="L583" s="88"/>
      <c r="M583" s="88"/>
      <c r="N583" s="228"/>
      <c r="O583" s="88"/>
      <c r="P583" s="88"/>
      <c r="Q583" s="88"/>
      <c r="R583" s="88"/>
      <c r="W583" s="88"/>
      <c r="X583" s="88"/>
      <c r="Y583" s="88"/>
    </row>
    <row r="584" spans="3:25" ht="12" customHeight="1" x14ac:dyDescent="0.3">
      <c r="C584" s="90"/>
      <c r="D584" s="91"/>
      <c r="E584" s="88"/>
      <c r="F584" s="88"/>
      <c r="G584" s="88"/>
      <c r="H584" s="88"/>
      <c r="I584" s="88"/>
      <c r="K584" s="88"/>
      <c r="L584" s="88"/>
      <c r="M584" s="88"/>
      <c r="N584" s="228"/>
      <c r="O584" s="88"/>
      <c r="P584" s="88"/>
      <c r="Q584" s="88"/>
      <c r="R584" s="88"/>
      <c r="W584" s="88"/>
      <c r="X584" s="88"/>
      <c r="Y584" s="88"/>
    </row>
    <row r="585" spans="3:25" ht="12" customHeight="1" x14ac:dyDescent="0.3">
      <c r="C585" s="90"/>
      <c r="D585" s="91"/>
      <c r="E585" s="88"/>
      <c r="F585" s="88"/>
      <c r="G585" s="88"/>
      <c r="H585" s="88"/>
      <c r="I585" s="88"/>
      <c r="K585" s="88"/>
      <c r="L585" s="88"/>
      <c r="M585" s="88"/>
      <c r="N585" s="228"/>
      <c r="O585" s="88"/>
      <c r="P585" s="88"/>
      <c r="Q585" s="88"/>
      <c r="R585" s="88"/>
      <c r="W585" s="88"/>
      <c r="X585" s="88"/>
      <c r="Y585" s="88"/>
    </row>
    <row r="586" spans="3:25" ht="12" customHeight="1" x14ac:dyDescent="0.3">
      <c r="C586" s="90"/>
      <c r="D586" s="91"/>
      <c r="E586" s="88"/>
      <c r="F586" s="88"/>
      <c r="G586" s="88"/>
      <c r="H586" s="88"/>
      <c r="I586" s="88"/>
      <c r="K586" s="88"/>
      <c r="L586" s="88"/>
      <c r="M586" s="88"/>
      <c r="N586" s="228"/>
      <c r="O586" s="88"/>
      <c r="P586" s="88"/>
      <c r="Q586" s="88"/>
      <c r="R586" s="88"/>
      <c r="W586" s="88"/>
      <c r="X586" s="88"/>
      <c r="Y586" s="88"/>
    </row>
    <row r="587" spans="3:25" ht="12" customHeight="1" x14ac:dyDescent="0.3">
      <c r="C587" s="90"/>
      <c r="D587" s="91"/>
      <c r="E587" s="88"/>
      <c r="F587" s="88"/>
      <c r="G587" s="88"/>
      <c r="H587" s="88"/>
      <c r="I587" s="88"/>
      <c r="K587" s="88"/>
      <c r="L587" s="88"/>
      <c r="M587" s="88"/>
      <c r="N587" s="228"/>
      <c r="O587" s="88"/>
      <c r="P587" s="88"/>
      <c r="Q587" s="88"/>
      <c r="R587" s="88"/>
      <c r="W587" s="88"/>
      <c r="X587" s="88"/>
      <c r="Y587" s="88"/>
    </row>
    <row r="588" spans="3:25" ht="12" customHeight="1" x14ac:dyDescent="0.3">
      <c r="C588" s="90"/>
      <c r="D588" s="91"/>
      <c r="E588" s="88"/>
      <c r="F588" s="88"/>
      <c r="G588" s="88"/>
      <c r="H588" s="88"/>
      <c r="I588" s="88"/>
      <c r="K588" s="88"/>
      <c r="L588" s="88"/>
      <c r="M588" s="88"/>
      <c r="N588" s="228"/>
      <c r="O588" s="88"/>
      <c r="P588" s="88"/>
      <c r="Q588" s="88"/>
      <c r="R588" s="88"/>
      <c r="W588" s="88"/>
      <c r="X588" s="88"/>
      <c r="Y588" s="88"/>
    </row>
    <row r="589" spans="3:25" ht="12" customHeight="1" x14ac:dyDescent="0.3">
      <c r="C589" s="90"/>
      <c r="D589" s="91"/>
      <c r="E589" s="88"/>
      <c r="F589" s="88"/>
      <c r="G589" s="88"/>
      <c r="H589" s="88"/>
      <c r="I589" s="88"/>
      <c r="K589" s="88"/>
      <c r="L589" s="88"/>
      <c r="M589" s="88"/>
      <c r="N589" s="228"/>
      <c r="O589" s="88"/>
      <c r="P589" s="88"/>
      <c r="Q589" s="88"/>
      <c r="R589" s="88"/>
      <c r="W589" s="88"/>
      <c r="X589" s="88"/>
      <c r="Y589" s="88"/>
    </row>
    <row r="590" spans="3:25" ht="12" customHeight="1" x14ac:dyDescent="0.3">
      <c r="C590" s="90"/>
      <c r="D590" s="91"/>
      <c r="E590" s="88"/>
      <c r="F590" s="88"/>
      <c r="G590" s="88"/>
      <c r="H590" s="88"/>
      <c r="I590" s="88"/>
      <c r="K590" s="88"/>
      <c r="L590" s="88"/>
      <c r="M590" s="88"/>
      <c r="N590" s="228"/>
      <c r="O590" s="88"/>
      <c r="P590" s="88"/>
      <c r="Q590" s="88"/>
      <c r="R590" s="88"/>
      <c r="W590" s="88"/>
      <c r="X590" s="88"/>
      <c r="Y590" s="88"/>
    </row>
    <row r="591" spans="3:25" ht="12" customHeight="1" x14ac:dyDescent="0.3">
      <c r="C591" s="90"/>
      <c r="D591" s="91"/>
      <c r="E591" s="88"/>
      <c r="F591" s="88"/>
      <c r="G591" s="88"/>
      <c r="H591" s="88"/>
      <c r="I591" s="88"/>
      <c r="K591" s="88"/>
      <c r="L591" s="88"/>
      <c r="M591" s="88"/>
      <c r="N591" s="228"/>
      <c r="O591" s="88"/>
      <c r="P591" s="88"/>
      <c r="Q591" s="88"/>
      <c r="R591" s="88"/>
      <c r="W591" s="88"/>
      <c r="X591" s="88"/>
      <c r="Y591" s="88"/>
    </row>
    <row r="592" spans="3:25" ht="12" customHeight="1" x14ac:dyDescent="0.3">
      <c r="C592" s="90"/>
      <c r="D592" s="91"/>
      <c r="E592" s="88"/>
      <c r="F592" s="88"/>
      <c r="G592" s="88"/>
      <c r="H592" s="88"/>
      <c r="I592" s="88"/>
      <c r="K592" s="88"/>
      <c r="L592" s="88"/>
      <c r="M592" s="88"/>
      <c r="N592" s="228"/>
      <c r="O592" s="88"/>
      <c r="P592" s="88"/>
      <c r="Q592" s="88"/>
      <c r="R592" s="88"/>
      <c r="W592" s="88"/>
      <c r="X592" s="88"/>
      <c r="Y592" s="88"/>
    </row>
    <row r="593" spans="3:25" ht="12" customHeight="1" x14ac:dyDescent="0.3">
      <c r="C593" s="90"/>
      <c r="D593" s="91"/>
      <c r="E593" s="88"/>
      <c r="F593" s="88"/>
      <c r="G593" s="88"/>
      <c r="H593" s="88"/>
      <c r="I593" s="88"/>
      <c r="K593" s="88"/>
      <c r="L593" s="88"/>
      <c r="M593" s="88"/>
      <c r="N593" s="228"/>
      <c r="O593" s="88"/>
      <c r="P593" s="88"/>
      <c r="Q593" s="88"/>
      <c r="R593" s="88"/>
      <c r="W593" s="88"/>
      <c r="X593" s="88"/>
      <c r="Y593" s="88"/>
    </row>
    <row r="594" spans="3:25" ht="12" customHeight="1" x14ac:dyDescent="0.3">
      <c r="C594" s="90"/>
      <c r="D594" s="91"/>
      <c r="E594" s="88"/>
      <c r="F594" s="88"/>
      <c r="G594" s="88"/>
      <c r="H594" s="88"/>
      <c r="I594" s="88"/>
      <c r="K594" s="88"/>
      <c r="L594" s="88"/>
      <c r="M594" s="88"/>
      <c r="N594" s="228"/>
      <c r="O594" s="88"/>
      <c r="P594" s="88"/>
      <c r="Q594" s="88"/>
      <c r="R594" s="88"/>
      <c r="W594" s="88"/>
      <c r="X594" s="88"/>
      <c r="Y594" s="88"/>
    </row>
    <row r="595" spans="3:25" ht="12" customHeight="1" x14ac:dyDescent="0.3">
      <c r="C595" s="90"/>
      <c r="D595" s="91"/>
      <c r="E595" s="88"/>
      <c r="F595" s="88"/>
      <c r="G595" s="88"/>
      <c r="H595" s="88"/>
      <c r="I595" s="88"/>
      <c r="K595" s="88"/>
      <c r="L595" s="88"/>
      <c r="M595" s="88"/>
      <c r="N595" s="228"/>
      <c r="O595" s="88"/>
      <c r="P595" s="88"/>
      <c r="Q595" s="88"/>
      <c r="R595" s="88"/>
      <c r="W595" s="88"/>
      <c r="X595" s="88"/>
      <c r="Y595" s="88"/>
    </row>
    <row r="596" spans="3:25" ht="12" customHeight="1" x14ac:dyDescent="0.3">
      <c r="C596" s="90"/>
      <c r="D596" s="91"/>
      <c r="E596" s="88"/>
      <c r="F596" s="88"/>
      <c r="G596" s="88"/>
      <c r="H596" s="88"/>
      <c r="I596" s="88"/>
      <c r="K596" s="88"/>
      <c r="L596" s="88"/>
      <c r="M596" s="88"/>
      <c r="N596" s="228"/>
      <c r="O596" s="88"/>
      <c r="P596" s="88"/>
      <c r="Q596" s="88"/>
      <c r="R596" s="88"/>
      <c r="W596" s="88"/>
      <c r="X596" s="88"/>
      <c r="Y596" s="88"/>
    </row>
    <row r="597" spans="3:25" ht="12" customHeight="1" x14ac:dyDescent="0.3">
      <c r="C597" s="90"/>
      <c r="D597" s="91"/>
      <c r="E597" s="88"/>
      <c r="F597" s="88"/>
      <c r="G597" s="88"/>
      <c r="H597" s="88"/>
      <c r="I597" s="88"/>
      <c r="K597" s="88"/>
      <c r="L597" s="88"/>
      <c r="M597" s="88"/>
      <c r="N597" s="228"/>
      <c r="O597" s="88"/>
      <c r="P597" s="88"/>
      <c r="Q597" s="88"/>
      <c r="R597" s="88"/>
      <c r="W597" s="88"/>
      <c r="X597" s="88"/>
      <c r="Y597" s="88"/>
    </row>
    <row r="598" spans="3:25" ht="12" customHeight="1" x14ac:dyDescent="0.3">
      <c r="C598" s="90"/>
      <c r="D598" s="91"/>
      <c r="E598" s="88"/>
      <c r="F598" s="88"/>
      <c r="G598" s="88"/>
      <c r="H598" s="88"/>
      <c r="I598" s="88"/>
      <c r="K598" s="88"/>
      <c r="L598" s="88"/>
      <c r="M598" s="88"/>
      <c r="N598" s="228"/>
      <c r="O598" s="88"/>
      <c r="P598" s="88"/>
      <c r="Q598" s="88"/>
      <c r="R598" s="88"/>
      <c r="W598" s="88"/>
      <c r="X598" s="88"/>
      <c r="Y598" s="88"/>
    </row>
    <row r="599" spans="3:25" ht="12" customHeight="1" x14ac:dyDescent="0.3">
      <c r="C599" s="90"/>
      <c r="D599" s="91"/>
      <c r="E599" s="88"/>
      <c r="F599" s="88"/>
      <c r="G599" s="88"/>
      <c r="H599" s="88"/>
      <c r="I599" s="88"/>
      <c r="K599" s="88"/>
      <c r="L599" s="88"/>
      <c r="M599" s="88"/>
      <c r="N599" s="228"/>
      <c r="O599" s="88"/>
      <c r="P599" s="88"/>
      <c r="Q599" s="88"/>
      <c r="R599" s="88"/>
      <c r="W599" s="88"/>
      <c r="X599" s="88"/>
      <c r="Y599" s="88"/>
    </row>
    <row r="600" spans="3:25" ht="12" customHeight="1" x14ac:dyDescent="0.3">
      <c r="C600" s="90"/>
      <c r="D600" s="91"/>
      <c r="E600" s="88"/>
      <c r="F600" s="88"/>
      <c r="G600" s="88"/>
      <c r="H600" s="88"/>
      <c r="I600" s="88"/>
      <c r="K600" s="88"/>
      <c r="L600" s="88"/>
      <c r="M600" s="88"/>
      <c r="N600" s="228"/>
      <c r="O600" s="88"/>
      <c r="P600" s="88"/>
      <c r="Q600" s="88"/>
      <c r="R600" s="88"/>
      <c r="W600" s="88"/>
      <c r="X600" s="88"/>
      <c r="Y600" s="88"/>
    </row>
    <row r="601" spans="3:25" ht="12" customHeight="1" x14ac:dyDescent="0.3">
      <c r="C601" s="90"/>
      <c r="D601" s="91"/>
      <c r="E601" s="88"/>
      <c r="F601" s="88"/>
      <c r="G601" s="88"/>
      <c r="H601" s="88"/>
      <c r="I601" s="88"/>
      <c r="K601" s="88"/>
      <c r="L601" s="88"/>
      <c r="M601" s="88"/>
      <c r="N601" s="228"/>
      <c r="O601" s="88"/>
      <c r="P601" s="88"/>
      <c r="Q601" s="88"/>
      <c r="R601" s="88"/>
      <c r="W601" s="88"/>
      <c r="X601" s="88"/>
      <c r="Y601" s="88"/>
    </row>
    <row r="602" spans="3:25" ht="12" customHeight="1" x14ac:dyDescent="0.3">
      <c r="C602" s="90"/>
      <c r="D602" s="91"/>
      <c r="E602" s="88"/>
      <c r="F602" s="88"/>
      <c r="G602" s="88"/>
      <c r="H602" s="88"/>
      <c r="I602" s="88"/>
      <c r="K602" s="88"/>
      <c r="L602" s="88"/>
      <c r="M602" s="88"/>
      <c r="N602" s="228"/>
      <c r="O602" s="88"/>
      <c r="P602" s="88"/>
      <c r="Q602" s="88"/>
      <c r="R602" s="88"/>
      <c r="W602" s="88"/>
      <c r="X602" s="88"/>
      <c r="Y602" s="88"/>
    </row>
    <row r="603" spans="3:25" ht="12" customHeight="1" x14ac:dyDescent="0.3">
      <c r="C603" s="90"/>
      <c r="D603" s="91"/>
      <c r="E603" s="88"/>
      <c r="F603" s="88"/>
      <c r="G603" s="88"/>
      <c r="H603" s="88"/>
      <c r="I603" s="88"/>
      <c r="K603" s="88"/>
      <c r="L603" s="88"/>
      <c r="M603" s="88"/>
      <c r="N603" s="228"/>
      <c r="O603" s="88"/>
      <c r="P603" s="88"/>
      <c r="Q603" s="88"/>
      <c r="R603" s="88"/>
      <c r="W603" s="88"/>
      <c r="X603" s="88"/>
      <c r="Y603" s="88"/>
    </row>
    <row r="604" spans="3:25" ht="12" customHeight="1" x14ac:dyDescent="0.3">
      <c r="C604" s="90"/>
      <c r="D604" s="91"/>
      <c r="E604" s="88"/>
      <c r="F604" s="88"/>
      <c r="G604" s="88"/>
      <c r="H604" s="88"/>
      <c r="I604" s="88"/>
      <c r="K604" s="88"/>
      <c r="L604" s="88"/>
      <c r="M604" s="88"/>
      <c r="N604" s="228"/>
      <c r="O604" s="88"/>
      <c r="P604" s="88"/>
      <c r="Q604" s="88"/>
      <c r="R604" s="88"/>
      <c r="W604" s="88"/>
      <c r="X604" s="88"/>
      <c r="Y604" s="88"/>
    </row>
    <row r="605" spans="3:25" ht="12" customHeight="1" x14ac:dyDescent="0.3">
      <c r="C605" s="90"/>
      <c r="D605" s="91"/>
      <c r="E605" s="88"/>
      <c r="F605" s="88"/>
      <c r="G605" s="88"/>
      <c r="H605" s="88"/>
      <c r="I605" s="88"/>
      <c r="K605" s="88"/>
      <c r="L605" s="88"/>
      <c r="M605" s="88"/>
      <c r="N605" s="228"/>
      <c r="O605" s="88"/>
      <c r="P605" s="88"/>
      <c r="Q605" s="88"/>
      <c r="R605" s="88"/>
      <c r="W605" s="88"/>
      <c r="X605" s="88"/>
      <c r="Y605" s="88"/>
    </row>
    <row r="606" spans="3:25" ht="12" customHeight="1" x14ac:dyDescent="0.3">
      <c r="C606" s="90"/>
      <c r="D606" s="91"/>
      <c r="E606" s="88"/>
      <c r="F606" s="88"/>
      <c r="G606" s="88"/>
      <c r="H606" s="88"/>
      <c r="I606" s="88"/>
      <c r="K606" s="88"/>
      <c r="L606" s="88"/>
      <c r="M606" s="88"/>
      <c r="N606" s="228"/>
      <c r="O606" s="88"/>
      <c r="P606" s="88"/>
      <c r="Q606" s="88"/>
      <c r="R606" s="88"/>
      <c r="W606" s="88"/>
      <c r="X606" s="88"/>
      <c r="Y606" s="88"/>
    </row>
    <row r="607" spans="3:25" ht="12" customHeight="1" x14ac:dyDescent="0.3">
      <c r="C607" s="90"/>
      <c r="D607" s="91"/>
      <c r="E607" s="88"/>
      <c r="F607" s="88"/>
      <c r="G607" s="88"/>
      <c r="H607" s="88"/>
      <c r="I607" s="88"/>
      <c r="K607" s="88"/>
      <c r="L607" s="88"/>
      <c r="M607" s="88"/>
      <c r="N607" s="228"/>
      <c r="O607" s="88"/>
      <c r="P607" s="88"/>
      <c r="Q607" s="88"/>
      <c r="R607" s="88"/>
      <c r="W607" s="88"/>
      <c r="X607" s="88"/>
      <c r="Y607" s="88"/>
    </row>
    <row r="608" spans="3:25" ht="12" customHeight="1" x14ac:dyDescent="0.3">
      <c r="C608" s="90"/>
      <c r="D608" s="91"/>
      <c r="E608" s="88"/>
      <c r="F608" s="88"/>
      <c r="G608" s="88"/>
      <c r="H608" s="88"/>
      <c r="I608" s="88"/>
      <c r="K608" s="88"/>
      <c r="L608" s="88"/>
      <c r="M608" s="88"/>
      <c r="N608" s="228"/>
      <c r="O608" s="88"/>
      <c r="P608" s="88"/>
      <c r="Q608" s="88"/>
      <c r="R608" s="88"/>
      <c r="W608" s="88"/>
      <c r="X608" s="88"/>
      <c r="Y608" s="88"/>
    </row>
    <row r="609" spans="3:25" ht="12" customHeight="1" x14ac:dyDescent="0.3">
      <c r="C609" s="90"/>
      <c r="D609" s="91"/>
      <c r="E609" s="88"/>
      <c r="F609" s="88"/>
      <c r="G609" s="88"/>
      <c r="H609" s="88"/>
      <c r="I609" s="88"/>
      <c r="K609" s="88"/>
      <c r="L609" s="88"/>
      <c r="M609" s="88"/>
      <c r="N609" s="228"/>
      <c r="O609" s="88"/>
      <c r="P609" s="88"/>
      <c r="Q609" s="88"/>
      <c r="R609" s="88"/>
      <c r="W609" s="88"/>
      <c r="X609" s="88"/>
      <c r="Y609" s="88"/>
    </row>
    <row r="610" spans="3:25" ht="12" customHeight="1" x14ac:dyDescent="0.3">
      <c r="C610" s="90"/>
      <c r="D610" s="91"/>
      <c r="E610" s="88"/>
      <c r="F610" s="88"/>
      <c r="G610" s="88"/>
      <c r="H610" s="88"/>
      <c r="I610" s="88"/>
      <c r="K610" s="88"/>
      <c r="L610" s="88"/>
      <c r="M610" s="88"/>
      <c r="N610" s="228"/>
      <c r="O610" s="88"/>
      <c r="P610" s="88"/>
      <c r="Q610" s="88"/>
      <c r="R610" s="88"/>
      <c r="W610" s="88"/>
      <c r="X610" s="88"/>
      <c r="Y610" s="88"/>
    </row>
    <row r="611" spans="3:25" ht="12" customHeight="1" x14ac:dyDescent="0.3">
      <c r="C611" s="90"/>
      <c r="D611" s="91"/>
      <c r="E611" s="88"/>
      <c r="F611" s="88"/>
      <c r="G611" s="88"/>
      <c r="H611" s="88"/>
      <c r="I611" s="88"/>
      <c r="K611" s="88"/>
      <c r="L611" s="88"/>
      <c r="M611" s="88"/>
      <c r="N611" s="228"/>
      <c r="O611" s="88"/>
      <c r="P611" s="88"/>
      <c r="Q611" s="88"/>
      <c r="R611" s="88"/>
      <c r="W611" s="88"/>
      <c r="X611" s="88"/>
      <c r="Y611" s="88"/>
    </row>
    <row r="612" spans="3:25" ht="12" customHeight="1" x14ac:dyDescent="0.3">
      <c r="C612" s="90"/>
      <c r="D612" s="91"/>
      <c r="E612" s="88"/>
      <c r="F612" s="88"/>
      <c r="G612" s="88"/>
      <c r="H612" s="88"/>
      <c r="I612" s="88"/>
      <c r="K612" s="88"/>
      <c r="L612" s="88"/>
      <c r="M612" s="88"/>
      <c r="N612" s="228"/>
      <c r="O612" s="88"/>
      <c r="P612" s="88"/>
      <c r="Q612" s="88"/>
      <c r="R612" s="88"/>
      <c r="W612" s="88"/>
      <c r="X612" s="88"/>
      <c r="Y612" s="88"/>
    </row>
    <row r="613" spans="3:25" ht="12" customHeight="1" x14ac:dyDescent="0.3">
      <c r="C613" s="90"/>
      <c r="D613" s="91"/>
      <c r="E613" s="88"/>
      <c r="F613" s="88"/>
      <c r="G613" s="88"/>
      <c r="H613" s="88"/>
      <c r="I613" s="88"/>
      <c r="K613" s="88"/>
      <c r="L613" s="88"/>
      <c r="M613" s="88"/>
      <c r="N613" s="228"/>
      <c r="O613" s="88"/>
      <c r="P613" s="88"/>
      <c r="Q613" s="88"/>
      <c r="R613" s="88"/>
      <c r="W613" s="88"/>
      <c r="X613" s="88"/>
      <c r="Y613" s="88"/>
    </row>
    <row r="614" spans="3:25" ht="12" customHeight="1" x14ac:dyDescent="0.3">
      <c r="C614" s="90"/>
      <c r="D614" s="91"/>
      <c r="E614" s="88"/>
      <c r="F614" s="88"/>
      <c r="G614" s="88"/>
      <c r="H614" s="88"/>
      <c r="I614" s="88"/>
      <c r="K614" s="88"/>
      <c r="L614" s="88"/>
      <c r="M614" s="88"/>
      <c r="N614" s="228"/>
      <c r="O614" s="88"/>
      <c r="P614" s="88"/>
      <c r="Q614" s="88"/>
      <c r="R614" s="88"/>
      <c r="W614" s="88"/>
      <c r="X614" s="88"/>
      <c r="Y614" s="88"/>
    </row>
    <row r="615" spans="3:25" ht="12" customHeight="1" x14ac:dyDescent="0.3">
      <c r="C615" s="90"/>
      <c r="D615" s="91"/>
      <c r="E615" s="88"/>
      <c r="F615" s="88"/>
      <c r="G615" s="88"/>
      <c r="H615" s="88"/>
      <c r="I615" s="88"/>
      <c r="K615" s="88"/>
      <c r="L615" s="88"/>
      <c r="M615" s="88"/>
      <c r="N615" s="228"/>
      <c r="O615" s="88"/>
      <c r="P615" s="88"/>
      <c r="Q615" s="88"/>
      <c r="R615" s="88"/>
      <c r="W615" s="88"/>
      <c r="X615" s="88"/>
      <c r="Y615" s="88"/>
    </row>
    <row r="616" spans="3:25" ht="12" customHeight="1" x14ac:dyDescent="0.3">
      <c r="C616" s="90"/>
      <c r="D616" s="91"/>
      <c r="E616" s="88"/>
      <c r="F616" s="88"/>
      <c r="G616" s="88"/>
      <c r="H616" s="88"/>
      <c r="I616" s="88"/>
      <c r="K616" s="88"/>
      <c r="L616" s="88"/>
      <c r="M616" s="88"/>
      <c r="N616" s="228"/>
      <c r="O616" s="88"/>
      <c r="P616" s="88"/>
      <c r="Q616" s="88"/>
      <c r="R616" s="88"/>
      <c r="W616" s="88"/>
      <c r="X616" s="88"/>
      <c r="Y616" s="88"/>
    </row>
    <row r="617" spans="3:25" ht="12" customHeight="1" x14ac:dyDescent="0.3">
      <c r="C617" s="90"/>
      <c r="D617" s="91"/>
      <c r="E617" s="88"/>
      <c r="F617" s="88"/>
      <c r="G617" s="88"/>
      <c r="H617" s="88"/>
      <c r="I617" s="88"/>
      <c r="K617" s="88"/>
      <c r="L617" s="88"/>
      <c r="M617" s="88"/>
      <c r="N617" s="228"/>
      <c r="O617" s="88"/>
      <c r="P617" s="88"/>
      <c r="Q617" s="88"/>
      <c r="R617" s="88"/>
      <c r="W617" s="88"/>
      <c r="X617" s="88"/>
      <c r="Y617" s="88"/>
    </row>
    <row r="618" spans="3:25" ht="12" customHeight="1" x14ac:dyDescent="0.3">
      <c r="C618" s="90"/>
      <c r="D618" s="91"/>
      <c r="E618" s="88"/>
      <c r="F618" s="88"/>
      <c r="G618" s="88"/>
      <c r="H618" s="88"/>
      <c r="I618" s="88"/>
      <c r="K618" s="88"/>
      <c r="L618" s="88"/>
      <c r="M618" s="88"/>
      <c r="N618" s="228"/>
      <c r="O618" s="88"/>
      <c r="P618" s="88"/>
      <c r="Q618" s="88"/>
      <c r="R618" s="88"/>
      <c r="W618" s="88"/>
      <c r="X618" s="88"/>
      <c r="Y618" s="88"/>
    </row>
    <row r="619" spans="3:25" ht="12" customHeight="1" x14ac:dyDescent="0.3">
      <c r="C619" s="90"/>
      <c r="D619" s="91"/>
      <c r="E619" s="88"/>
      <c r="F619" s="88"/>
      <c r="G619" s="88"/>
      <c r="H619" s="88"/>
      <c r="I619" s="88"/>
      <c r="K619" s="88"/>
      <c r="L619" s="88"/>
      <c r="M619" s="88"/>
      <c r="N619" s="228"/>
      <c r="O619" s="88"/>
      <c r="P619" s="88"/>
      <c r="Q619" s="88"/>
      <c r="R619" s="88"/>
      <c r="W619" s="88"/>
      <c r="X619" s="88"/>
      <c r="Y619" s="88"/>
    </row>
    <row r="620" spans="3:25" ht="12" customHeight="1" x14ac:dyDescent="0.3">
      <c r="C620" s="90"/>
      <c r="D620" s="91"/>
      <c r="E620" s="88"/>
      <c r="F620" s="88"/>
      <c r="G620" s="88"/>
      <c r="H620" s="88"/>
      <c r="I620" s="88"/>
      <c r="K620" s="88"/>
      <c r="L620" s="88"/>
      <c r="M620" s="88"/>
      <c r="N620" s="228"/>
      <c r="O620" s="88"/>
      <c r="P620" s="88"/>
      <c r="Q620" s="88"/>
      <c r="R620" s="88"/>
      <c r="W620" s="88"/>
      <c r="X620" s="88"/>
      <c r="Y620" s="88"/>
    </row>
    <row r="621" spans="3:25" ht="12" customHeight="1" x14ac:dyDescent="0.3">
      <c r="C621" s="90"/>
      <c r="D621" s="91"/>
      <c r="E621" s="88"/>
      <c r="F621" s="88"/>
      <c r="G621" s="88"/>
      <c r="H621" s="88"/>
      <c r="I621" s="88"/>
      <c r="K621" s="88"/>
      <c r="L621" s="88"/>
      <c r="M621" s="88"/>
      <c r="N621" s="228"/>
      <c r="O621" s="88"/>
      <c r="P621" s="88"/>
      <c r="Q621" s="88"/>
      <c r="R621" s="88"/>
      <c r="W621" s="88"/>
      <c r="X621" s="88"/>
      <c r="Y621" s="88"/>
    </row>
    <row r="622" spans="3:25" ht="12" customHeight="1" x14ac:dyDescent="0.3">
      <c r="C622" s="90"/>
      <c r="D622" s="91"/>
      <c r="E622" s="88"/>
      <c r="F622" s="88"/>
      <c r="G622" s="88"/>
      <c r="H622" s="88"/>
      <c r="I622" s="88"/>
      <c r="K622" s="88"/>
      <c r="L622" s="88"/>
      <c r="M622" s="88"/>
      <c r="N622" s="228"/>
      <c r="O622" s="88"/>
      <c r="P622" s="88"/>
      <c r="Q622" s="88"/>
      <c r="R622" s="88"/>
      <c r="W622" s="88"/>
      <c r="X622" s="88"/>
      <c r="Y622" s="88"/>
    </row>
    <row r="623" spans="3:25" ht="12" customHeight="1" x14ac:dyDescent="0.3">
      <c r="C623" s="90"/>
      <c r="D623" s="91"/>
      <c r="E623" s="88"/>
      <c r="F623" s="88"/>
      <c r="G623" s="88"/>
      <c r="H623" s="88"/>
      <c r="I623" s="88"/>
      <c r="K623" s="88"/>
      <c r="L623" s="88"/>
      <c r="M623" s="88"/>
      <c r="N623" s="228"/>
      <c r="O623" s="88"/>
      <c r="P623" s="88"/>
      <c r="Q623" s="88"/>
      <c r="R623" s="88"/>
      <c r="W623" s="88"/>
      <c r="X623" s="88"/>
      <c r="Y623" s="88"/>
    </row>
    <row r="624" spans="3:25" ht="12" customHeight="1" x14ac:dyDescent="0.3">
      <c r="C624" s="90"/>
      <c r="D624" s="91"/>
      <c r="E624" s="88"/>
      <c r="F624" s="88"/>
      <c r="G624" s="88"/>
      <c r="H624" s="88"/>
      <c r="I624" s="88"/>
      <c r="K624" s="88"/>
      <c r="L624" s="88"/>
      <c r="M624" s="88"/>
      <c r="N624" s="228"/>
      <c r="O624" s="88"/>
      <c r="P624" s="88"/>
      <c r="Q624" s="88"/>
      <c r="R624" s="88"/>
      <c r="W624" s="88"/>
      <c r="X624" s="88"/>
      <c r="Y624" s="88"/>
    </row>
    <row r="625" spans="3:25" ht="12" customHeight="1" x14ac:dyDescent="0.3">
      <c r="C625" s="90"/>
      <c r="D625" s="91"/>
      <c r="E625" s="88"/>
      <c r="F625" s="88"/>
      <c r="G625" s="88"/>
      <c r="H625" s="88"/>
      <c r="I625" s="88"/>
      <c r="K625" s="88"/>
      <c r="L625" s="88"/>
      <c r="M625" s="88"/>
      <c r="N625" s="228"/>
      <c r="O625" s="88"/>
      <c r="P625" s="88"/>
      <c r="Q625" s="88"/>
      <c r="R625" s="88"/>
      <c r="W625" s="88"/>
      <c r="X625" s="88"/>
      <c r="Y625" s="88"/>
    </row>
    <row r="626" spans="3:25" ht="12" customHeight="1" x14ac:dyDescent="0.3">
      <c r="C626" s="90"/>
      <c r="D626" s="91"/>
      <c r="E626" s="88"/>
      <c r="F626" s="88"/>
      <c r="G626" s="88"/>
      <c r="H626" s="88"/>
      <c r="I626" s="88"/>
      <c r="K626" s="88"/>
      <c r="L626" s="88"/>
      <c r="M626" s="88"/>
      <c r="N626" s="228"/>
      <c r="O626" s="88"/>
      <c r="P626" s="88"/>
      <c r="Q626" s="88"/>
      <c r="R626" s="88"/>
      <c r="W626" s="88"/>
      <c r="X626" s="88"/>
      <c r="Y626" s="88"/>
    </row>
    <row r="627" spans="3:25" ht="12" customHeight="1" x14ac:dyDescent="0.3">
      <c r="C627" s="90"/>
      <c r="D627" s="91"/>
      <c r="E627" s="88"/>
      <c r="F627" s="88"/>
      <c r="G627" s="88"/>
      <c r="H627" s="88"/>
      <c r="I627" s="88"/>
      <c r="K627" s="88"/>
      <c r="L627" s="88"/>
      <c r="M627" s="88"/>
      <c r="N627" s="228"/>
      <c r="O627" s="88"/>
      <c r="P627" s="88"/>
      <c r="Q627" s="88"/>
      <c r="R627" s="88"/>
      <c r="W627" s="88"/>
      <c r="X627" s="88"/>
      <c r="Y627" s="88"/>
    </row>
    <row r="628" spans="3:25" ht="12" customHeight="1" x14ac:dyDescent="0.3">
      <c r="C628" s="90"/>
      <c r="D628" s="91"/>
      <c r="E628" s="88"/>
      <c r="F628" s="88"/>
      <c r="G628" s="88"/>
      <c r="H628" s="88"/>
      <c r="I628" s="88"/>
      <c r="K628" s="88"/>
      <c r="L628" s="88"/>
      <c r="M628" s="88"/>
      <c r="N628" s="228"/>
      <c r="O628" s="88"/>
      <c r="P628" s="88"/>
      <c r="Q628" s="88"/>
      <c r="R628" s="88"/>
      <c r="W628" s="88"/>
      <c r="X628" s="88"/>
      <c r="Y628" s="88"/>
    </row>
    <row r="629" spans="3:25" ht="12" customHeight="1" x14ac:dyDescent="0.3">
      <c r="C629" s="90"/>
      <c r="D629" s="91"/>
      <c r="E629" s="88"/>
      <c r="F629" s="88"/>
      <c r="G629" s="88"/>
      <c r="H629" s="88"/>
      <c r="I629" s="88"/>
      <c r="K629" s="88"/>
      <c r="L629" s="88"/>
      <c r="M629" s="88"/>
      <c r="N629" s="228"/>
      <c r="O629" s="88"/>
      <c r="P629" s="88"/>
      <c r="Q629" s="88"/>
      <c r="R629" s="88"/>
      <c r="W629" s="88"/>
      <c r="X629" s="88"/>
      <c r="Y629" s="88"/>
    </row>
    <row r="630" spans="3:25" ht="12" customHeight="1" x14ac:dyDescent="0.3">
      <c r="C630" s="90"/>
      <c r="D630" s="91"/>
      <c r="E630" s="88"/>
      <c r="F630" s="88"/>
      <c r="G630" s="88"/>
      <c r="H630" s="88"/>
      <c r="I630" s="88"/>
      <c r="K630" s="88"/>
      <c r="L630" s="88"/>
      <c r="M630" s="88"/>
      <c r="N630" s="228"/>
      <c r="O630" s="88"/>
      <c r="P630" s="88"/>
      <c r="Q630" s="88"/>
      <c r="R630" s="88"/>
      <c r="W630" s="88"/>
      <c r="X630" s="88"/>
      <c r="Y630" s="88"/>
    </row>
    <row r="631" spans="3:25" ht="12" customHeight="1" x14ac:dyDescent="0.3">
      <c r="C631" s="90"/>
      <c r="D631" s="91"/>
      <c r="E631" s="88"/>
      <c r="F631" s="88"/>
      <c r="G631" s="88"/>
      <c r="H631" s="88"/>
      <c r="I631" s="88"/>
      <c r="K631" s="88"/>
      <c r="L631" s="88"/>
      <c r="M631" s="88"/>
      <c r="N631" s="228"/>
      <c r="O631" s="88"/>
      <c r="P631" s="88"/>
      <c r="Q631" s="88"/>
      <c r="R631" s="88"/>
      <c r="W631" s="88"/>
      <c r="X631" s="88"/>
      <c r="Y631" s="88"/>
    </row>
    <row r="632" spans="3:25" ht="12" customHeight="1" x14ac:dyDescent="0.3">
      <c r="C632" s="90"/>
      <c r="D632" s="91"/>
      <c r="E632" s="88"/>
      <c r="F632" s="88"/>
      <c r="G632" s="88"/>
      <c r="H632" s="88"/>
      <c r="I632" s="88"/>
      <c r="K632" s="88"/>
      <c r="L632" s="88"/>
      <c r="M632" s="88"/>
      <c r="N632" s="228"/>
      <c r="O632" s="88"/>
      <c r="P632" s="88"/>
      <c r="Q632" s="88"/>
      <c r="R632" s="88"/>
      <c r="W632" s="88"/>
      <c r="X632" s="88"/>
      <c r="Y632" s="88"/>
    </row>
    <row r="633" spans="3:25" ht="12" customHeight="1" x14ac:dyDescent="0.3">
      <c r="C633" s="90"/>
      <c r="D633" s="91"/>
      <c r="E633" s="88"/>
      <c r="F633" s="88"/>
      <c r="G633" s="88"/>
      <c r="H633" s="88"/>
      <c r="I633" s="88"/>
      <c r="K633" s="88"/>
      <c r="L633" s="88"/>
      <c r="M633" s="88"/>
      <c r="N633" s="228"/>
      <c r="O633" s="88"/>
      <c r="P633" s="88"/>
      <c r="Q633" s="88"/>
      <c r="R633" s="88"/>
      <c r="W633" s="88"/>
      <c r="X633" s="88"/>
      <c r="Y633" s="88"/>
    </row>
    <row r="634" spans="3:25" ht="12" customHeight="1" x14ac:dyDescent="0.3">
      <c r="C634" s="90"/>
      <c r="D634" s="91"/>
      <c r="E634" s="88"/>
      <c r="F634" s="88"/>
      <c r="G634" s="88"/>
      <c r="H634" s="88"/>
      <c r="I634" s="88"/>
      <c r="K634" s="88"/>
      <c r="L634" s="88"/>
      <c r="M634" s="88"/>
      <c r="N634" s="228"/>
      <c r="O634" s="88"/>
      <c r="P634" s="88"/>
      <c r="Q634" s="88"/>
      <c r="R634" s="88"/>
      <c r="W634" s="88"/>
      <c r="X634" s="88"/>
      <c r="Y634" s="88"/>
    </row>
    <row r="635" spans="3:25" ht="12" customHeight="1" x14ac:dyDescent="0.3">
      <c r="C635" s="90"/>
      <c r="D635" s="91"/>
      <c r="E635" s="88"/>
      <c r="F635" s="88"/>
      <c r="G635" s="88"/>
      <c r="H635" s="88"/>
      <c r="I635" s="88"/>
      <c r="K635" s="88"/>
      <c r="L635" s="88"/>
      <c r="M635" s="88"/>
      <c r="N635" s="228"/>
      <c r="O635" s="88"/>
      <c r="P635" s="88"/>
      <c r="Q635" s="88"/>
      <c r="R635" s="88"/>
      <c r="W635" s="88"/>
      <c r="X635" s="88"/>
      <c r="Y635" s="88"/>
    </row>
    <row r="636" spans="3:25" ht="12" customHeight="1" x14ac:dyDescent="0.3">
      <c r="C636" s="90"/>
      <c r="D636" s="91"/>
      <c r="E636" s="88"/>
      <c r="F636" s="88"/>
      <c r="G636" s="88"/>
      <c r="H636" s="88"/>
      <c r="I636" s="88"/>
      <c r="K636" s="88"/>
      <c r="L636" s="88"/>
      <c r="M636" s="88"/>
      <c r="N636" s="228"/>
      <c r="O636" s="88"/>
      <c r="P636" s="88"/>
      <c r="Q636" s="88"/>
      <c r="R636" s="88"/>
      <c r="W636" s="88"/>
      <c r="X636" s="88"/>
      <c r="Y636" s="88"/>
    </row>
    <row r="637" spans="3:25" ht="12" customHeight="1" x14ac:dyDescent="0.3">
      <c r="C637" s="90"/>
      <c r="D637" s="91"/>
      <c r="E637" s="88"/>
      <c r="F637" s="88"/>
      <c r="G637" s="88"/>
      <c r="H637" s="88"/>
      <c r="I637" s="88"/>
      <c r="K637" s="88"/>
      <c r="L637" s="88"/>
      <c r="M637" s="88"/>
      <c r="N637" s="228"/>
      <c r="O637" s="88"/>
      <c r="P637" s="88"/>
      <c r="Q637" s="88"/>
      <c r="R637" s="88"/>
      <c r="W637" s="88"/>
      <c r="X637" s="88"/>
      <c r="Y637" s="88"/>
    </row>
    <row r="638" spans="3:25" ht="12" customHeight="1" x14ac:dyDescent="0.3">
      <c r="C638" s="90"/>
      <c r="D638" s="91"/>
      <c r="E638" s="88"/>
      <c r="F638" s="88"/>
      <c r="G638" s="88"/>
      <c r="H638" s="88"/>
      <c r="I638" s="88"/>
      <c r="K638" s="88"/>
      <c r="L638" s="88"/>
      <c r="M638" s="88"/>
      <c r="N638" s="228"/>
      <c r="O638" s="88"/>
      <c r="P638" s="88"/>
      <c r="Q638" s="88"/>
      <c r="R638" s="88"/>
      <c r="W638" s="88"/>
      <c r="X638" s="88"/>
      <c r="Y638" s="88"/>
    </row>
    <row r="639" spans="3:25" ht="12" customHeight="1" x14ac:dyDescent="0.3">
      <c r="C639" s="90"/>
      <c r="D639" s="91"/>
      <c r="E639" s="88"/>
      <c r="F639" s="88"/>
      <c r="G639" s="88"/>
      <c r="H639" s="88"/>
      <c r="I639" s="88"/>
      <c r="K639" s="88"/>
      <c r="L639" s="88"/>
      <c r="M639" s="88"/>
      <c r="N639" s="228"/>
      <c r="O639" s="88"/>
      <c r="P639" s="88"/>
      <c r="Q639" s="88"/>
      <c r="R639" s="88"/>
      <c r="W639" s="88"/>
      <c r="X639" s="88"/>
      <c r="Y639" s="88"/>
    </row>
    <row r="640" spans="3:25" ht="12" customHeight="1" x14ac:dyDescent="0.3">
      <c r="C640" s="90"/>
      <c r="D640" s="91"/>
      <c r="E640" s="88"/>
      <c r="F640" s="88"/>
      <c r="G640" s="88"/>
      <c r="H640" s="88"/>
      <c r="I640" s="88"/>
      <c r="K640" s="88"/>
      <c r="L640" s="88"/>
      <c r="M640" s="88"/>
      <c r="N640" s="228"/>
      <c r="O640" s="88"/>
      <c r="P640" s="88"/>
      <c r="Q640" s="88"/>
      <c r="R640" s="88"/>
      <c r="W640" s="88"/>
      <c r="X640" s="88"/>
      <c r="Y640" s="88"/>
    </row>
    <row r="641" spans="3:25" ht="12" customHeight="1" x14ac:dyDescent="0.3">
      <c r="C641" s="90"/>
      <c r="D641" s="91"/>
      <c r="E641" s="88"/>
      <c r="F641" s="88"/>
      <c r="G641" s="88"/>
      <c r="H641" s="88"/>
      <c r="I641" s="88"/>
      <c r="K641" s="88"/>
      <c r="L641" s="88"/>
      <c r="M641" s="88"/>
      <c r="N641" s="228"/>
      <c r="O641" s="88"/>
      <c r="P641" s="88"/>
      <c r="Q641" s="88"/>
      <c r="R641" s="88"/>
      <c r="W641" s="88"/>
      <c r="X641" s="88"/>
      <c r="Y641" s="88"/>
    </row>
    <row r="642" spans="3:25" ht="12" customHeight="1" x14ac:dyDescent="0.3">
      <c r="C642" s="90"/>
      <c r="D642" s="91"/>
      <c r="E642" s="88"/>
      <c r="F642" s="88"/>
      <c r="G642" s="88"/>
      <c r="H642" s="88"/>
      <c r="I642" s="88"/>
      <c r="K642" s="88"/>
      <c r="L642" s="88"/>
      <c r="M642" s="88"/>
      <c r="N642" s="228"/>
      <c r="O642" s="88"/>
      <c r="P642" s="88"/>
      <c r="Q642" s="88"/>
      <c r="R642" s="88"/>
      <c r="W642" s="88"/>
      <c r="X642" s="88"/>
      <c r="Y642" s="88"/>
    </row>
    <row r="643" spans="3:25" ht="12" customHeight="1" x14ac:dyDescent="0.3">
      <c r="C643" s="90"/>
      <c r="D643" s="91"/>
      <c r="E643" s="88"/>
      <c r="F643" s="88"/>
      <c r="G643" s="88"/>
      <c r="H643" s="88"/>
      <c r="I643" s="88"/>
      <c r="K643" s="88"/>
      <c r="L643" s="88"/>
      <c r="M643" s="88"/>
      <c r="N643" s="228"/>
      <c r="O643" s="88"/>
      <c r="P643" s="88"/>
      <c r="Q643" s="88"/>
      <c r="R643" s="88"/>
      <c r="W643" s="88"/>
      <c r="X643" s="88"/>
      <c r="Y643" s="88"/>
    </row>
    <row r="644" spans="3:25" ht="12" customHeight="1" x14ac:dyDescent="0.3">
      <c r="C644" s="90"/>
      <c r="D644" s="91"/>
      <c r="E644" s="88"/>
      <c r="F644" s="88"/>
      <c r="G644" s="88"/>
      <c r="H644" s="88"/>
      <c r="I644" s="88"/>
      <c r="K644" s="88"/>
      <c r="L644" s="88"/>
      <c r="M644" s="88"/>
      <c r="N644" s="228"/>
      <c r="O644" s="88"/>
      <c r="P644" s="88"/>
      <c r="Q644" s="88"/>
      <c r="R644" s="88"/>
      <c r="W644" s="88"/>
      <c r="X644" s="88"/>
      <c r="Y644" s="88"/>
    </row>
    <row r="645" spans="3:25" ht="12" customHeight="1" x14ac:dyDescent="0.3">
      <c r="C645" s="90"/>
      <c r="D645" s="91"/>
      <c r="E645" s="88"/>
      <c r="F645" s="88"/>
      <c r="G645" s="88"/>
      <c r="H645" s="88"/>
      <c r="I645" s="88"/>
      <c r="K645" s="88"/>
      <c r="L645" s="88"/>
      <c r="M645" s="88"/>
      <c r="N645" s="228"/>
      <c r="O645" s="88"/>
      <c r="P645" s="88"/>
      <c r="Q645" s="88"/>
      <c r="R645" s="88"/>
      <c r="W645" s="88"/>
      <c r="X645" s="88"/>
      <c r="Y645" s="88"/>
    </row>
    <row r="646" spans="3:25" ht="12" customHeight="1" x14ac:dyDescent="0.3">
      <c r="C646" s="90"/>
      <c r="D646" s="91"/>
      <c r="E646" s="88"/>
      <c r="F646" s="88"/>
      <c r="G646" s="88"/>
      <c r="H646" s="88"/>
      <c r="I646" s="88"/>
      <c r="K646" s="88"/>
      <c r="L646" s="88"/>
      <c r="M646" s="88"/>
      <c r="N646" s="228"/>
      <c r="O646" s="88"/>
      <c r="P646" s="88"/>
      <c r="Q646" s="88"/>
      <c r="R646" s="88"/>
      <c r="W646" s="88"/>
      <c r="X646" s="88"/>
      <c r="Y646" s="88"/>
    </row>
    <row r="647" spans="3:25" ht="12" customHeight="1" x14ac:dyDescent="0.3">
      <c r="C647" s="90"/>
      <c r="D647" s="91"/>
      <c r="E647" s="88"/>
      <c r="F647" s="88"/>
      <c r="G647" s="88"/>
      <c r="H647" s="88"/>
      <c r="I647" s="88"/>
      <c r="K647" s="88"/>
      <c r="L647" s="88"/>
      <c r="M647" s="88"/>
      <c r="N647" s="228"/>
      <c r="O647" s="88"/>
      <c r="P647" s="88"/>
      <c r="Q647" s="88"/>
      <c r="R647" s="88"/>
      <c r="W647" s="88"/>
      <c r="X647" s="88"/>
      <c r="Y647" s="88"/>
    </row>
    <row r="648" spans="3:25" ht="12" customHeight="1" x14ac:dyDescent="0.3">
      <c r="C648" s="90"/>
      <c r="D648" s="91"/>
      <c r="E648" s="88"/>
      <c r="F648" s="88"/>
      <c r="G648" s="88"/>
      <c r="H648" s="88"/>
      <c r="I648" s="88"/>
      <c r="K648" s="88"/>
      <c r="L648" s="88"/>
      <c r="M648" s="88"/>
      <c r="N648" s="228"/>
      <c r="O648" s="88"/>
      <c r="P648" s="88"/>
      <c r="Q648" s="88"/>
      <c r="R648" s="88"/>
      <c r="W648" s="88"/>
      <c r="X648" s="88"/>
      <c r="Y648" s="88"/>
    </row>
    <row r="649" spans="3:25" ht="12" customHeight="1" x14ac:dyDescent="0.3">
      <c r="C649" s="90"/>
      <c r="D649" s="91"/>
      <c r="E649" s="88"/>
      <c r="F649" s="88"/>
      <c r="G649" s="88"/>
      <c r="H649" s="88"/>
      <c r="I649" s="88"/>
      <c r="K649" s="88"/>
      <c r="L649" s="88"/>
      <c r="M649" s="88"/>
      <c r="N649" s="228"/>
      <c r="O649" s="88"/>
      <c r="P649" s="88"/>
      <c r="Q649" s="88"/>
      <c r="R649" s="88"/>
      <c r="W649" s="88"/>
      <c r="X649" s="88"/>
      <c r="Y649" s="88"/>
    </row>
    <row r="650" spans="3:25" ht="12" customHeight="1" x14ac:dyDescent="0.3">
      <c r="C650" s="90"/>
      <c r="D650" s="91"/>
      <c r="E650" s="88"/>
      <c r="F650" s="88"/>
      <c r="G650" s="88"/>
      <c r="H650" s="88"/>
      <c r="I650" s="88"/>
      <c r="K650" s="88"/>
      <c r="L650" s="88"/>
      <c r="M650" s="88"/>
      <c r="N650" s="228"/>
      <c r="O650" s="88"/>
      <c r="P650" s="88"/>
      <c r="Q650" s="88"/>
      <c r="R650" s="88"/>
      <c r="W650" s="88"/>
      <c r="X650" s="88"/>
      <c r="Y650" s="88"/>
    </row>
    <row r="651" spans="3:25" ht="12" customHeight="1" x14ac:dyDescent="0.3">
      <c r="C651" s="90"/>
      <c r="D651" s="91"/>
      <c r="E651" s="88"/>
      <c r="F651" s="88"/>
      <c r="G651" s="88"/>
      <c r="H651" s="88"/>
      <c r="I651" s="88"/>
      <c r="K651" s="88"/>
      <c r="L651" s="88"/>
      <c r="M651" s="88"/>
      <c r="N651" s="228"/>
      <c r="O651" s="88"/>
      <c r="P651" s="88"/>
      <c r="Q651" s="88"/>
      <c r="R651" s="88"/>
      <c r="W651" s="88"/>
      <c r="X651" s="88"/>
      <c r="Y651" s="88"/>
    </row>
    <row r="652" spans="3:25" ht="12" customHeight="1" x14ac:dyDescent="0.3">
      <c r="C652" s="90"/>
      <c r="D652" s="91"/>
      <c r="E652" s="88"/>
      <c r="F652" s="88"/>
      <c r="G652" s="88"/>
      <c r="H652" s="88"/>
      <c r="I652" s="88"/>
      <c r="K652" s="88"/>
      <c r="L652" s="88"/>
      <c r="M652" s="88"/>
      <c r="N652" s="228"/>
      <c r="O652" s="88"/>
      <c r="P652" s="88"/>
      <c r="Q652" s="88"/>
      <c r="R652" s="88"/>
      <c r="W652" s="88"/>
      <c r="X652" s="88"/>
      <c r="Y652" s="88"/>
    </row>
    <row r="653" spans="3:25" ht="12" customHeight="1" x14ac:dyDescent="0.3">
      <c r="C653" s="90"/>
      <c r="D653" s="91"/>
      <c r="E653" s="88"/>
      <c r="F653" s="88"/>
      <c r="G653" s="88"/>
      <c r="H653" s="88"/>
      <c r="I653" s="88"/>
      <c r="K653" s="88"/>
      <c r="L653" s="88"/>
      <c r="M653" s="88"/>
      <c r="N653" s="228"/>
      <c r="O653" s="88"/>
      <c r="P653" s="88"/>
      <c r="Q653" s="88"/>
      <c r="R653" s="88"/>
      <c r="W653" s="88"/>
      <c r="X653" s="88"/>
      <c r="Y653" s="88"/>
    </row>
    <row r="654" spans="3:25" ht="12" customHeight="1" x14ac:dyDescent="0.3">
      <c r="C654" s="90"/>
      <c r="D654" s="91"/>
      <c r="E654" s="88"/>
      <c r="F654" s="88"/>
      <c r="G654" s="88"/>
      <c r="H654" s="88"/>
      <c r="I654" s="88"/>
      <c r="K654" s="88"/>
      <c r="L654" s="88"/>
      <c r="M654" s="88"/>
      <c r="N654" s="228"/>
      <c r="O654" s="88"/>
      <c r="P654" s="88"/>
      <c r="Q654" s="88"/>
      <c r="R654" s="88"/>
      <c r="W654" s="88"/>
      <c r="X654" s="88"/>
      <c r="Y654" s="88"/>
    </row>
    <row r="655" spans="3:25" ht="12" customHeight="1" x14ac:dyDescent="0.3">
      <c r="C655" s="90"/>
      <c r="D655" s="91"/>
      <c r="E655" s="88"/>
      <c r="F655" s="88"/>
      <c r="G655" s="88"/>
      <c r="H655" s="88"/>
      <c r="I655" s="88"/>
      <c r="K655" s="88"/>
      <c r="L655" s="88"/>
      <c r="M655" s="88"/>
      <c r="N655" s="228"/>
      <c r="O655" s="88"/>
      <c r="P655" s="88"/>
      <c r="Q655" s="88"/>
      <c r="R655" s="88"/>
      <c r="W655" s="88"/>
      <c r="X655" s="88"/>
      <c r="Y655" s="88"/>
    </row>
    <row r="656" spans="3:25" ht="12" customHeight="1" x14ac:dyDescent="0.3">
      <c r="C656" s="90"/>
      <c r="D656" s="91"/>
      <c r="E656" s="88"/>
      <c r="F656" s="88"/>
      <c r="G656" s="88"/>
      <c r="H656" s="88"/>
      <c r="I656" s="88"/>
      <c r="K656" s="88"/>
      <c r="L656" s="88"/>
      <c r="M656" s="88"/>
      <c r="N656" s="228"/>
      <c r="O656" s="88"/>
      <c r="P656" s="88"/>
      <c r="Q656" s="88"/>
      <c r="R656" s="88"/>
      <c r="W656" s="88"/>
      <c r="X656" s="88"/>
      <c r="Y656" s="88"/>
    </row>
    <row r="657" spans="3:25" ht="12" customHeight="1" x14ac:dyDescent="0.3">
      <c r="C657" s="90"/>
      <c r="D657" s="91"/>
      <c r="E657" s="88"/>
      <c r="F657" s="88"/>
      <c r="G657" s="88"/>
      <c r="H657" s="88"/>
      <c r="I657" s="88"/>
      <c r="K657" s="88"/>
      <c r="L657" s="88"/>
      <c r="M657" s="88"/>
      <c r="N657" s="228"/>
      <c r="O657" s="88"/>
      <c r="P657" s="88"/>
      <c r="Q657" s="88"/>
      <c r="R657" s="88"/>
      <c r="W657" s="88"/>
      <c r="X657" s="88"/>
      <c r="Y657" s="88"/>
    </row>
    <row r="658" spans="3:25" ht="12" customHeight="1" x14ac:dyDescent="0.3">
      <c r="C658" s="90"/>
      <c r="D658" s="91"/>
      <c r="E658" s="88"/>
      <c r="F658" s="88"/>
      <c r="G658" s="88"/>
      <c r="H658" s="88"/>
      <c r="I658" s="88"/>
      <c r="K658" s="88"/>
      <c r="L658" s="88"/>
      <c r="M658" s="88"/>
      <c r="N658" s="228"/>
      <c r="O658" s="88"/>
      <c r="P658" s="88"/>
      <c r="Q658" s="88"/>
      <c r="R658" s="88"/>
      <c r="W658" s="88"/>
      <c r="X658" s="88"/>
      <c r="Y658" s="88"/>
    </row>
    <row r="659" spans="3:25" ht="12" customHeight="1" x14ac:dyDescent="0.3">
      <c r="C659" s="90"/>
      <c r="D659" s="91"/>
      <c r="E659" s="88"/>
      <c r="F659" s="88"/>
      <c r="G659" s="88"/>
      <c r="H659" s="88"/>
      <c r="I659" s="88"/>
      <c r="K659" s="88"/>
      <c r="L659" s="88"/>
      <c r="M659" s="88"/>
      <c r="N659" s="228"/>
      <c r="O659" s="88"/>
      <c r="P659" s="88"/>
      <c r="Q659" s="88"/>
      <c r="R659" s="88"/>
      <c r="W659" s="88"/>
      <c r="X659" s="88"/>
      <c r="Y659" s="88"/>
    </row>
    <row r="660" spans="3:25" ht="12" customHeight="1" x14ac:dyDescent="0.3">
      <c r="C660" s="90"/>
      <c r="D660" s="91"/>
      <c r="E660" s="88"/>
      <c r="F660" s="88"/>
      <c r="G660" s="88"/>
      <c r="H660" s="88"/>
      <c r="I660" s="88"/>
      <c r="K660" s="88"/>
      <c r="L660" s="88"/>
      <c r="M660" s="88"/>
      <c r="N660" s="228"/>
      <c r="O660" s="88"/>
      <c r="P660" s="88"/>
      <c r="Q660" s="88"/>
      <c r="R660" s="88"/>
      <c r="W660" s="88"/>
      <c r="X660" s="88"/>
      <c r="Y660" s="88"/>
    </row>
    <row r="661" spans="3:25" ht="12" customHeight="1" x14ac:dyDescent="0.3">
      <c r="C661" s="90"/>
      <c r="D661" s="91"/>
      <c r="E661" s="88"/>
      <c r="F661" s="88"/>
      <c r="G661" s="88"/>
      <c r="H661" s="88"/>
      <c r="I661" s="88"/>
      <c r="K661" s="88"/>
      <c r="L661" s="88"/>
      <c r="M661" s="88"/>
      <c r="N661" s="228"/>
      <c r="O661" s="88"/>
      <c r="P661" s="88"/>
      <c r="Q661" s="88"/>
      <c r="R661" s="88"/>
      <c r="W661" s="88"/>
      <c r="X661" s="88"/>
      <c r="Y661" s="88"/>
    </row>
    <row r="662" spans="3:25" ht="12" customHeight="1" x14ac:dyDescent="0.3">
      <c r="C662" s="90"/>
      <c r="D662" s="91"/>
      <c r="E662" s="88"/>
      <c r="F662" s="88"/>
      <c r="G662" s="88"/>
      <c r="H662" s="88"/>
      <c r="I662" s="88"/>
      <c r="K662" s="88"/>
      <c r="L662" s="88"/>
      <c r="M662" s="88"/>
      <c r="N662" s="228"/>
      <c r="O662" s="88"/>
      <c r="P662" s="88"/>
      <c r="Q662" s="88"/>
      <c r="R662" s="88"/>
      <c r="W662" s="88"/>
      <c r="X662" s="88"/>
      <c r="Y662" s="88"/>
    </row>
    <row r="663" spans="3:25" ht="12" customHeight="1" x14ac:dyDescent="0.3">
      <c r="C663" s="90"/>
      <c r="D663" s="91"/>
      <c r="E663" s="88"/>
      <c r="F663" s="88"/>
      <c r="G663" s="88"/>
      <c r="H663" s="88"/>
      <c r="I663" s="88"/>
      <c r="K663" s="88"/>
      <c r="L663" s="88"/>
      <c r="M663" s="88"/>
      <c r="N663" s="228"/>
      <c r="O663" s="88"/>
      <c r="P663" s="88"/>
      <c r="Q663" s="88"/>
      <c r="R663" s="88"/>
      <c r="W663" s="88"/>
      <c r="X663" s="88"/>
      <c r="Y663" s="88"/>
    </row>
    <row r="664" spans="3:25" ht="12" customHeight="1" x14ac:dyDescent="0.3">
      <c r="C664" s="90"/>
      <c r="D664" s="91"/>
      <c r="E664" s="88"/>
      <c r="F664" s="88"/>
      <c r="G664" s="88"/>
      <c r="H664" s="88"/>
      <c r="I664" s="88"/>
      <c r="K664" s="88"/>
      <c r="L664" s="88"/>
      <c r="M664" s="88"/>
      <c r="N664" s="228"/>
      <c r="O664" s="88"/>
      <c r="P664" s="88"/>
      <c r="Q664" s="88"/>
      <c r="R664" s="88"/>
      <c r="W664" s="88"/>
      <c r="X664" s="88"/>
      <c r="Y664" s="88"/>
    </row>
    <row r="665" spans="3:25" ht="12" customHeight="1" x14ac:dyDescent="0.3">
      <c r="C665" s="90"/>
      <c r="D665" s="91"/>
      <c r="E665" s="88"/>
      <c r="F665" s="88"/>
      <c r="G665" s="88"/>
      <c r="H665" s="88"/>
      <c r="I665" s="88"/>
      <c r="K665" s="88"/>
      <c r="L665" s="88"/>
      <c r="M665" s="88"/>
      <c r="N665" s="228"/>
      <c r="O665" s="88"/>
      <c r="P665" s="88"/>
      <c r="Q665" s="88"/>
      <c r="R665" s="88"/>
      <c r="W665" s="88"/>
      <c r="X665" s="88"/>
      <c r="Y665" s="88"/>
    </row>
    <row r="666" spans="3:25" ht="12" customHeight="1" x14ac:dyDescent="0.3">
      <c r="C666" s="90"/>
      <c r="D666" s="91"/>
      <c r="E666" s="88"/>
      <c r="F666" s="88"/>
      <c r="G666" s="88"/>
      <c r="H666" s="88"/>
      <c r="I666" s="88"/>
      <c r="K666" s="88"/>
      <c r="L666" s="88"/>
      <c r="M666" s="88"/>
      <c r="N666" s="228"/>
      <c r="O666" s="88"/>
      <c r="P666" s="88"/>
      <c r="Q666" s="88"/>
      <c r="R666" s="88"/>
      <c r="W666" s="88"/>
      <c r="X666" s="88"/>
      <c r="Y666" s="88"/>
    </row>
    <row r="667" spans="3:25" ht="12" customHeight="1" x14ac:dyDescent="0.3">
      <c r="C667" s="90"/>
      <c r="D667" s="91"/>
      <c r="E667" s="88"/>
      <c r="F667" s="88"/>
      <c r="G667" s="88"/>
      <c r="H667" s="88"/>
      <c r="I667" s="88"/>
      <c r="K667" s="88"/>
      <c r="L667" s="88"/>
      <c r="M667" s="88"/>
      <c r="N667" s="228"/>
      <c r="O667" s="88"/>
      <c r="P667" s="88"/>
      <c r="Q667" s="88"/>
      <c r="R667" s="88"/>
      <c r="W667" s="88"/>
      <c r="X667" s="88"/>
      <c r="Y667" s="88"/>
    </row>
    <row r="668" spans="3:25" ht="12" customHeight="1" x14ac:dyDescent="0.3">
      <c r="C668" s="90"/>
      <c r="D668" s="91"/>
      <c r="E668" s="88"/>
      <c r="F668" s="88"/>
      <c r="G668" s="88"/>
      <c r="H668" s="88"/>
      <c r="I668" s="88"/>
      <c r="K668" s="88"/>
      <c r="L668" s="88"/>
      <c r="M668" s="88"/>
      <c r="N668" s="228"/>
      <c r="O668" s="88"/>
      <c r="P668" s="88"/>
      <c r="Q668" s="88"/>
      <c r="R668" s="88"/>
      <c r="W668" s="88"/>
      <c r="X668" s="88"/>
      <c r="Y668" s="88"/>
    </row>
    <row r="669" spans="3:25" ht="12" customHeight="1" x14ac:dyDescent="0.3">
      <c r="C669" s="90"/>
      <c r="D669" s="91"/>
      <c r="E669" s="88"/>
      <c r="F669" s="88"/>
      <c r="G669" s="88"/>
      <c r="H669" s="88"/>
      <c r="I669" s="88"/>
      <c r="K669" s="88"/>
      <c r="L669" s="88"/>
      <c r="M669" s="88"/>
      <c r="N669" s="228"/>
      <c r="O669" s="88"/>
      <c r="P669" s="88"/>
      <c r="Q669" s="88"/>
      <c r="R669" s="88"/>
      <c r="W669" s="88"/>
      <c r="X669" s="88"/>
      <c r="Y669" s="88"/>
    </row>
    <row r="670" spans="3:25" ht="12" customHeight="1" x14ac:dyDescent="0.3">
      <c r="C670" s="90"/>
      <c r="D670" s="91"/>
      <c r="E670" s="88"/>
      <c r="F670" s="88"/>
      <c r="G670" s="88"/>
      <c r="H670" s="88"/>
      <c r="I670" s="88"/>
      <c r="K670" s="88"/>
      <c r="L670" s="88"/>
      <c r="M670" s="88"/>
      <c r="N670" s="228"/>
      <c r="O670" s="88"/>
      <c r="P670" s="88"/>
      <c r="Q670" s="88"/>
      <c r="R670" s="88"/>
      <c r="W670" s="88"/>
      <c r="X670" s="88"/>
      <c r="Y670" s="88"/>
    </row>
    <row r="671" spans="3:25" ht="12" customHeight="1" x14ac:dyDescent="0.3">
      <c r="C671" s="90"/>
      <c r="D671" s="91"/>
      <c r="E671" s="88"/>
      <c r="F671" s="88"/>
      <c r="G671" s="88"/>
      <c r="H671" s="88"/>
      <c r="I671" s="88"/>
      <c r="K671" s="88"/>
      <c r="L671" s="88"/>
      <c r="M671" s="88"/>
      <c r="N671" s="228"/>
      <c r="O671" s="88"/>
      <c r="P671" s="88"/>
      <c r="Q671" s="88"/>
      <c r="R671" s="88"/>
      <c r="W671" s="88"/>
      <c r="X671" s="88"/>
      <c r="Y671" s="88"/>
    </row>
    <row r="672" spans="3:25" ht="12" customHeight="1" x14ac:dyDescent="0.3">
      <c r="C672" s="90"/>
      <c r="D672" s="91"/>
      <c r="E672" s="88"/>
      <c r="F672" s="88"/>
      <c r="G672" s="88"/>
      <c r="H672" s="88"/>
      <c r="I672" s="88"/>
      <c r="K672" s="88"/>
      <c r="L672" s="88"/>
      <c r="M672" s="88"/>
      <c r="N672" s="228"/>
      <c r="O672" s="88"/>
      <c r="P672" s="88"/>
      <c r="Q672" s="88"/>
      <c r="R672" s="88"/>
      <c r="W672" s="88"/>
      <c r="X672" s="88"/>
      <c r="Y672" s="88"/>
    </row>
    <row r="673" spans="3:25" ht="12" customHeight="1" x14ac:dyDescent="0.3">
      <c r="C673" s="90"/>
      <c r="D673" s="91"/>
      <c r="E673" s="88"/>
      <c r="F673" s="88"/>
      <c r="G673" s="88"/>
      <c r="H673" s="88"/>
      <c r="I673" s="88"/>
      <c r="K673" s="88"/>
      <c r="L673" s="88"/>
      <c r="M673" s="88"/>
      <c r="N673" s="228"/>
      <c r="O673" s="88"/>
      <c r="P673" s="88"/>
      <c r="Q673" s="88"/>
      <c r="R673" s="88"/>
      <c r="W673" s="88"/>
      <c r="X673" s="88"/>
      <c r="Y673" s="88"/>
    </row>
    <row r="674" spans="3:25" ht="12" customHeight="1" x14ac:dyDescent="0.3">
      <c r="C674" s="90"/>
      <c r="D674" s="91"/>
      <c r="E674" s="88"/>
      <c r="F674" s="88"/>
      <c r="G674" s="88"/>
      <c r="H674" s="88"/>
      <c r="I674" s="88"/>
      <c r="K674" s="88"/>
      <c r="L674" s="88"/>
      <c r="M674" s="88"/>
      <c r="N674" s="228"/>
      <c r="O674" s="88"/>
      <c r="P674" s="88"/>
      <c r="Q674" s="88"/>
      <c r="R674" s="88"/>
      <c r="W674" s="88"/>
      <c r="X674" s="88"/>
      <c r="Y674" s="88"/>
    </row>
    <row r="675" spans="3:25" ht="12" customHeight="1" x14ac:dyDescent="0.3">
      <c r="C675" s="90"/>
      <c r="D675" s="91"/>
      <c r="E675" s="88"/>
      <c r="F675" s="88"/>
      <c r="G675" s="88"/>
      <c r="H675" s="88"/>
      <c r="I675" s="88"/>
      <c r="K675" s="88"/>
      <c r="L675" s="88"/>
      <c r="M675" s="88"/>
      <c r="N675" s="228"/>
      <c r="O675" s="88"/>
      <c r="P675" s="88"/>
      <c r="Q675" s="88"/>
      <c r="R675" s="88"/>
      <c r="W675" s="88"/>
      <c r="X675" s="88"/>
      <c r="Y675" s="88"/>
    </row>
    <row r="676" spans="3:25" ht="12" customHeight="1" x14ac:dyDescent="0.3">
      <c r="C676" s="90"/>
      <c r="D676" s="91"/>
      <c r="E676" s="88"/>
      <c r="F676" s="88"/>
      <c r="G676" s="88"/>
      <c r="H676" s="88"/>
      <c r="I676" s="88"/>
      <c r="K676" s="88"/>
      <c r="L676" s="88"/>
      <c r="M676" s="88"/>
      <c r="N676" s="228"/>
      <c r="O676" s="88"/>
      <c r="P676" s="88"/>
      <c r="Q676" s="88"/>
      <c r="R676" s="88"/>
      <c r="W676" s="88"/>
      <c r="X676" s="88"/>
      <c r="Y676" s="88"/>
    </row>
    <row r="677" spans="3:25" ht="12" customHeight="1" x14ac:dyDescent="0.3">
      <c r="C677" s="90"/>
      <c r="D677" s="91"/>
      <c r="E677" s="88"/>
      <c r="F677" s="88"/>
      <c r="G677" s="88"/>
      <c r="H677" s="88"/>
      <c r="I677" s="88"/>
      <c r="K677" s="88"/>
      <c r="L677" s="88"/>
      <c r="M677" s="88"/>
      <c r="N677" s="228"/>
      <c r="O677" s="88"/>
      <c r="P677" s="88"/>
      <c r="Q677" s="88"/>
      <c r="R677" s="88"/>
      <c r="W677" s="88"/>
      <c r="X677" s="88"/>
      <c r="Y677" s="88"/>
    </row>
    <row r="678" spans="3:25" ht="12" customHeight="1" x14ac:dyDescent="0.3">
      <c r="C678" s="90"/>
      <c r="D678" s="91"/>
      <c r="E678" s="88"/>
      <c r="F678" s="88"/>
      <c r="G678" s="88"/>
      <c r="H678" s="88"/>
      <c r="I678" s="88"/>
      <c r="K678" s="88"/>
      <c r="L678" s="88"/>
      <c r="M678" s="88"/>
      <c r="N678" s="228"/>
      <c r="O678" s="88"/>
      <c r="P678" s="88"/>
      <c r="Q678" s="88"/>
      <c r="R678" s="88"/>
      <c r="W678" s="88"/>
      <c r="X678" s="88"/>
      <c r="Y678" s="88"/>
    </row>
    <row r="679" spans="3:25" ht="12" customHeight="1" x14ac:dyDescent="0.3">
      <c r="C679" s="90"/>
      <c r="D679" s="91"/>
      <c r="E679" s="88"/>
      <c r="F679" s="88"/>
      <c r="G679" s="88"/>
      <c r="H679" s="88"/>
      <c r="I679" s="88"/>
      <c r="K679" s="88"/>
      <c r="L679" s="88"/>
      <c r="M679" s="88"/>
      <c r="N679" s="228"/>
      <c r="O679" s="88"/>
      <c r="P679" s="88"/>
      <c r="Q679" s="88"/>
      <c r="R679" s="88"/>
      <c r="W679" s="88"/>
      <c r="X679" s="88"/>
      <c r="Y679" s="88"/>
    </row>
    <row r="680" spans="3:25" ht="12" customHeight="1" x14ac:dyDescent="0.3">
      <c r="C680" s="90"/>
      <c r="D680" s="91"/>
      <c r="E680" s="88"/>
      <c r="F680" s="88"/>
      <c r="G680" s="88"/>
      <c r="H680" s="88"/>
      <c r="I680" s="88"/>
      <c r="K680" s="88"/>
      <c r="L680" s="88"/>
      <c r="M680" s="88"/>
      <c r="N680" s="228"/>
      <c r="O680" s="88"/>
      <c r="P680" s="88"/>
      <c r="Q680" s="88"/>
      <c r="R680" s="88"/>
      <c r="W680" s="88"/>
      <c r="X680" s="88"/>
      <c r="Y680" s="88"/>
    </row>
    <row r="681" spans="3:25" ht="12" customHeight="1" x14ac:dyDescent="0.3">
      <c r="C681" s="90"/>
      <c r="D681" s="91"/>
      <c r="E681" s="88"/>
      <c r="F681" s="88"/>
      <c r="G681" s="88"/>
      <c r="H681" s="88"/>
      <c r="I681" s="88"/>
      <c r="K681" s="88"/>
      <c r="L681" s="88"/>
      <c r="M681" s="88"/>
      <c r="N681" s="228"/>
      <c r="O681" s="88"/>
      <c r="P681" s="88"/>
      <c r="Q681" s="88"/>
      <c r="R681" s="88"/>
      <c r="W681" s="88"/>
      <c r="X681" s="88"/>
      <c r="Y681" s="88"/>
    </row>
    <row r="682" spans="3:25" ht="12" customHeight="1" x14ac:dyDescent="0.3">
      <c r="C682" s="90"/>
      <c r="D682" s="91"/>
      <c r="E682" s="88"/>
      <c r="F682" s="88"/>
      <c r="G682" s="88"/>
      <c r="H682" s="88"/>
      <c r="I682" s="88"/>
      <c r="K682" s="88"/>
      <c r="L682" s="88"/>
      <c r="M682" s="88"/>
      <c r="N682" s="228"/>
      <c r="O682" s="88"/>
      <c r="P682" s="88"/>
      <c r="Q682" s="88"/>
      <c r="R682" s="88"/>
      <c r="W682" s="88"/>
      <c r="X682" s="88"/>
      <c r="Y682" s="88"/>
    </row>
    <row r="683" spans="3:25" ht="12" customHeight="1" x14ac:dyDescent="0.3">
      <c r="C683" s="90"/>
      <c r="D683" s="91"/>
      <c r="E683" s="88"/>
      <c r="F683" s="88"/>
      <c r="G683" s="88"/>
      <c r="H683" s="88"/>
      <c r="I683" s="88"/>
      <c r="K683" s="88"/>
      <c r="L683" s="88"/>
      <c r="M683" s="88"/>
      <c r="N683" s="228"/>
      <c r="O683" s="88"/>
      <c r="P683" s="88"/>
      <c r="Q683" s="88"/>
      <c r="R683" s="88"/>
      <c r="W683" s="88"/>
      <c r="X683" s="88"/>
      <c r="Y683" s="88"/>
    </row>
    <row r="684" spans="3:25" ht="12" customHeight="1" x14ac:dyDescent="0.3">
      <c r="C684" s="90"/>
      <c r="D684" s="91"/>
      <c r="E684" s="88"/>
      <c r="F684" s="88"/>
      <c r="G684" s="88"/>
      <c r="H684" s="88"/>
      <c r="I684" s="88"/>
      <c r="K684" s="88"/>
      <c r="L684" s="88"/>
      <c r="M684" s="88"/>
      <c r="N684" s="228"/>
      <c r="O684" s="88"/>
      <c r="P684" s="88"/>
      <c r="Q684" s="88"/>
      <c r="R684" s="88"/>
      <c r="W684" s="88"/>
      <c r="X684" s="88"/>
      <c r="Y684" s="88"/>
    </row>
    <row r="685" spans="3:25" ht="12" customHeight="1" x14ac:dyDescent="0.3">
      <c r="C685" s="90"/>
      <c r="D685" s="91"/>
      <c r="E685" s="88"/>
      <c r="F685" s="88"/>
      <c r="G685" s="88"/>
      <c r="H685" s="88"/>
      <c r="I685" s="88"/>
      <c r="K685" s="88"/>
      <c r="L685" s="88"/>
      <c r="M685" s="88"/>
      <c r="N685" s="228"/>
      <c r="O685" s="88"/>
      <c r="P685" s="88"/>
      <c r="Q685" s="88"/>
      <c r="R685" s="88"/>
      <c r="W685" s="88"/>
      <c r="X685" s="88"/>
      <c r="Y685" s="88"/>
    </row>
    <row r="686" spans="3:25" ht="12" customHeight="1" x14ac:dyDescent="0.3">
      <c r="C686" s="90"/>
      <c r="D686" s="91"/>
      <c r="E686" s="88"/>
      <c r="F686" s="88"/>
      <c r="G686" s="88"/>
      <c r="H686" s="88"/>
      <c r="I686" s="88"/>
      <c r="K686" s="88"/>
      <c r="L686" s="88"/>
      <c r="M686" s="88"/>
      <c r="N686" s="228"/>
      <c r="O686" s="88"/>
      <c r="P686" s="88"/>
      <c r="Q686" s="88"/>
      <c r="R686" s="88"/>
      <c r="W686" s="88"/>
      <c r="X686" s="88"/>
      <c r="Y686" s="88"/>
    </row>
    <row r="687" spans="3:25" ht="12" customHeight="1" x14ac:dyDescent="0.3">
      <c r="C687" s="90"/>
      <c r="D687" s="91"/>
      <c r="E687" s="88"/>
      <c r="F687" s="88"/>
      <c r="G687" s="88"/>
      <c r="H687" s="88"/>
      <c r="I687" s="88"/>
      <c r="K687" s="88"/>
      <c r="L687" s="88"/>
      <c r="M687" s="88"/>
      <c r="N687" s="228"/>
      <c r="O687" s="88"/>
      <c r="P687" s="88"/>
      <c r="Q687" s="88"/>
      <c r="R687" s="88"/>
      <c r="W687" s="88"/>
      <c r="X687" s="88"/>
      <c r="Y687" s="88"/>
    </row>
    <row r="688" spans="3:25" ht="12" customHeight="1" x14ac:dyDescent="0.3">
      <c r="C688" s="90"/>
      <c r="D688" s="91"/>
      <c r="E688" s="88"/>
      <c r="F688" s="88"/>
      <c r="G688" s="88"/>
      <c r="H688" s="88"/>
      <c r="I688" s="88"/>
      <c r="K688" s="88"/>
      <c r="L688" s="88"/>
      <c r="M688" s="88"/>
      <c r="N688" s="228"/>
      <c r="O688" s="88"/>
      <c r="P688" s="88"/>
      <c r="Q688" s="88"/>
      <c r="R688" s="88"/>
      <c r="W688" s="88"/>
      <c r="X688" s="88"/>
      <c r="Y688" s="88"/>
    </row>
    <row r="689" spans="3:25" ht="12" customHeight="1" x14ac:dyDescent="0.3">
      <c r="C689" s="90"/>
      <c r="D689" s="91"/>
      <c r="E689" s="88"/>
      <c r="F689" s="88"/>
      <c r="G689" s="88"/>
      <c r="H689" s="88"/>
      <c r="I689" s="88"/>
      <c r="K689" s="88"/>
      <c r="L689" s="88"/>
      <c r="M689" s="88"/>
      <c r="N689" s="228"/>
      <c r="O689" s="88"/>
      <c r="P689" s="88"/>
      <c r="Q689" s="88"/>
      <c r="R689" s="88"/>
      <c r="W689" s="88"/>
      <c r="X689" s="88"/>
      <c r="Y689" s="88"/>
    </row>
    <row r="690" spans="3:25" ht="12" customHeight="1" x14ac:dyDescent="0.3">
      <c r="C690" s="90"/>
      <c r="D690" s="91"/>
      <c r="E690" s="88"/>
      <c r="F690" s="88"/>
      <c r="G690" s="88"/>
      <c r="H690" s="88"/>
      <c r="I690" s="88"/>
      <c r="K690" s="88"/>
      <c r="L690" s="88"/>
      <c r="M690" s="88"/>
      <c r="N690" s="228"/>
      <c r="O690" s="88"/>
      <c r="P690" s="88"/>
      <c r="Q690" s="88"/>
      <c r="R690" s="88"/>
      <c r="W690" s="88"/>
      <c r="X690" s="88"/>
      <c r="Y690" s="88"/>
    </row>
    <row r="691" spans="3:25" ht="12" customHeight="1" x14ac:dyDescent="0.3">
      <c r="C691" s="90"/>
      <c r="D691" s="91"/>
      <c r="E691" s="88"/>
      <c r="F691" s="88"/>
      <c r="G691" s="88"/>
      <c r="H691" s="88"/>
      <c r="I691" s="88"/>
      <c r="K691" s="88"/>
      <c r="L691" s="88"/>
      <c r="M691" s="88"/>
      <c r="N691" s="228"/>
      <c r="O691" s="88"/>
      <c r="P691" s="88"/>
      <c r="Q691" s="88"/>
      <c r="R691" s="88"/>
      <c r="W691" s="88"/>
      <c r="X691" s="88"/>
      <c r="Y691" s="88"/>
    </row>
    <row r="692" spans="3:25" ht="12" customHeight="1" x14ac:dyDescent="0.3">
      <c r="C692" s="90"/>
      <c r="D692" s="91"/>
      <c r="E692" s="88"/>
      <c r="F692" s="88"/>
      <c r="G692" s="88"/>
      <c r="H692" s="88"/>
      <c r="I692" s="88"/>
      <c r="K692" s="88"/>
      <c r="L692" s="88"/>
      <c r="M692" s="88"/>
      <c r="N692" s="228"/>
      <c r="O692" s="88"/>
      <c r="P692" s="88"/>
      <c r="Q692" s="88"/>
      <c r="R692" s="88"/>
      <c r="W692" s="88"/>
      <c r="X692" s="88"/>
      <c r="Y692" s="88"/>
    </row>
    <row r="693" spans="3:25" ht="12" customHeight="1" x14ac:dyDescent="0.3">
      <c r="C693" s="90"/>
      <c r="D693" s="91"/>
      <c r="E693" s="88"/>
      <c r="F693" s="88"/>
      <c r="G693" s="88"/>
      <c r="H693" s="88"/>
      <c r="I693" s="88"/>
      <c r="K693" s="88"/>
      <c r="L693" s="88"/>
      <c r="M693" s="88"/>
      <c r="N693" s="228"/>
      <c r="O693" s="88"/>
      <c r="P693" s="88"/>
      <c r="Q693" s="88"/>
      <c r="R693" s="88"/>
      <c r="W693" s="88"/>
      <c r="X693" s="88"/>
      <c r="Y693" s="88"/>
    </row>
    <row r="694" spans="3:25" ht="12" customHeight="1" x14ac:dyDescent="0.3">
      <c r="C694" s="90"/>
      <c r="D694" s="91"/>
      <c r="E694" s="88"/>
      <c r="F694" s="88"/>
      <c r="G694" s="88"/>
      <c r="H694" s="88"/>
      <c r="I694" s="88"/>
      <c r="K694" s="88"/>
      <c r="L694" s="88"/>
      <c r="M694" s="88"/>
      <c r="N694" s="228"/>
      <c r="O694" s="88"/>
      <c r="P694" s="88"/>
      <c r="Q694" s="88"/>
      <c r="R694" s="88"/>
      <c r="W694" s="88"/>
      <c r="X694" s="88"/>
      <c r="Y694" s="88"/>
    </row>
    <row r="695" spans="3:25" ht="12" customHeight="1" x14ac:dyDescent="0.3">
      <c r="C695" s="90"/>
      <c r="D695" s="91"/>
      <c r="E695" s="88"/>
      <c r="F695" s="88"/>
      <c r="G695" s="88"/>
      <c r="H695" s="88"/>
      <c r="I695" s="88"/>
      <c r="K695" s="88"/>
      <c r="L695" s="88"/>
      <c r="M695" s="88"/>
      <c r="N695" s="228"/>
      <c r="O695" s="88"/>
      <c r="P695" s="88"/>
      <c r="Q695" s="88"/>
      <c r="R695" s="88"/>
      <c r="W695" s="88"/>
      <c r="X695" s="88"/>
      <c r="Y695" s="88"/>
    </row>
    <row r="696" spans="3:25" ht="12" customHeight="1" x14ac:dyDescent="0.3">
      <c r="C696" s="90"/>
      <c r="D696" s="91"/>
      <c r="E696" s="88"/>
      <c r="F696" s="88"/>
      <c r="G696" s="88"/>
      <c r="H696" s="88"/>
      <c r="I696" s="88"/>
      <c r="K696" s="88"/>
      <c r="L696" s="88"/>
      <c r="M696" s="88"/>
      <c r="N696" s="228"/>
      <c r="O696" s="88"/>
      <c r="P696" s="88"/>
      <c r="Q696" s="88"/>
      <c r="R696" s="88"/>
      <c r="W696" s="88"/>
      <c r="X696" s="88"/>
      <c r="Y696" s="88"/>
    </row>
    <row r="697" spans="3:25" ht="12" customHeight="1" x14ac:dyDescent="0.3">
      <c r="C697" s="90"/>
      <c r="D697" s="91"/>
      <c r="E697" s="88"/>
      <c r="F697" s="88"/>
      <c r="G697" s="88"/>
      <c r="H697" s="88"/>
      <c r="I697" s="88"/>
      <c r="K697" s="88"/>
      <c r="L697" s="88"/>
      <c r="M697" s="88"/>
      <c r="N697" s="228"/>
      <c r="O697" s="88"/>
      <c r="P697" s="88"/>
      <c r="Q697" s="88"/>
      <c r="R697" s="88"/>
      <c r="W697" s="88"/>
      <c r="X697" s="88"/>
      <c r="Y697" s="88"/>
    </row>
    <row r="698" spans="3:25" ht="12" customHeight="1" x14ac:dyDescent="0.3">
      <c r="C698" s="90"/>
      <c r="D698" s="91"/>
      <c r="E698" s="88"/>
      <c r="F698" s="88"/>
      <c r="G698" s="88"/>
      <c r="H698" s="88"/>
      <c r="I698" s="88"/>
      <c r="K698" s="88"/>
      <c r="L698" s="88"/>
      <c r="M698" s="88"/>
      <c r="N698" s="228"/>
      <c r="O698" s="88"/>
      <c r="P698" s="88"/>
      <c r="Q698" s="88"/>
      <c r="R698" s="88"/>
      <c r="W698" s="88"/>
      <c r="X698" s="88"/>
      <c r="Y698" s="88"/>
    </row>
    <row r="699" spans="3:25" ht="12" customHeight="1" x14ac:dyDescent="0.3">
      <c r="C699" s="90"/>
      <c r="D699" s="91"/>
      <c r="E699" s="88"/>
      <c r="F699" s="88"/>
      <c r="G699" s="88"/>
      <c r="H699" s="88"/>
      <c r="I699" s="88"/>
      <c r="K699" s="88"/>
      <c r="L699" s="88"/>
      <c r="M699" s="88"/>
      <c r="N699" s="228"/>
      <c r="O699" s="88"/>
      <c r="P699" s="88"/>
      <c r="Q699" s="88"/>
      <c r="R699" s="88"/>
      <c r="W699" s="88"/>
      <c r="X699" s="88"/>
      <c r="Y699" s="88"/>
    </row>
    <row r="700" spans="3:25" ht="12" customHeight="1" x14ac:dyDescent="0.3">
      <c r="C700" s="90"/>
      <c r="D700" s="91"/>
      <c r="E700" s="88"/>
      <c r="F700" s="88"/>
      <c r="G700" s="88"/>
      <c r="H700" s="88"/>
      <c r="I700" s="88"/>
      <c r="K700" s="88"/>
      <c r="L700" s="88"/>
      <c r="M700" s="88"/>
      <c r="N700" s="228"/>
      <c r="O700" s="88"/>
      <c r="P700" s="88"/>
      <c r="Q700" s="88"/>
      <c r="R700" s="88"/>
      <c r="W700" s="88"/>
      <c r="X700" s="88"/>
      <c r="Y700" s="88"/>
    </row>
    <row r="701" spans="3:25" ht="12" customHeight="1" x14ac:dyDescent="0.3">
      <c r="C701" s="90"/>
      <c r="D701" s="91"/>
      <c r="E701" s="88"/>
      <c r="F701" s="88"/>
      <c r="G701" s="88"/>
      <c r="H701" s="88"/>
      <c r="I701" s="88"/>
      <c r="K701" s="88"/>
      <c r="L701" s="88"/>
      <c r="M701" s="88"/>
      <c r="N701" s="228"/>
      <c r="O701" s="88"/>
      <c r="P701" s="88"/>
      <c r="Q701" s="88"/>
      <c r="R701" s="88"/>
      <c r="W701" s="88"/>
      <c r="X701" s="88"/>
      <c r="Y701" s="88"/>
    </row>
    <row r="702" spans="3:25" ht="12" customHeight="1" x14ac:dyDescent="0.3">
      <c r="C702" s="90"/>
      <c r="D702" s="91"/>
      <c r="E702" s="88"/>
      <c r="F702" s="88"/>
      <c r="G702" s="88"/>
      <c r="H702" s="88"/>
      <c r="I702" s="88"/>
      <c r="K702" s="88"/>
      <c r="L702" s="88"/>
      <c r="M702" s="88"/>
      <c r="N702" s="228"/>
      <c r="O702" s="88"/>
      <c r="P702" s="88"/>
      <c r="Q702" s="88"/>
      <c r="R702" s="88"/>
      <c r="W702" s="88"/>
      <c r="X702" s="88"/>
      <c r="Y702" s="88"/>
    </row>
    <row r="703" spans="3:25" ht="12" customHeight="1" x14ac:dyDescent="0.3">
      <c r="C703" s="90"/>
      <c r="D703" s="91"/>
      <c r="E703" s="88"/>
      <c r="F703" s="88"/>
      <c r="G703" s="88"/>
      <c r="H703" s="88"/>
      <c r="I703" s="88"/>
      <c r="K703" s="88"/>
      <c r="L703" s="88"/>
      <c r="M703" s="88"/>
      <c r="N703" s="228"/>
      <c r="O703" s="88"/>
      <c r="P703" s="88"/>
      <c r="Q703" s="88"/>
      <c r="R703" s="88"/>
      <c r="W703" s="88"/>
      <c r="X703" s="88"/>
      <c r="Y703" s="88"/>
    </row>
    <row r="704" spans="3:25" ht="12" customHeight="1" x14ac:dyDescent="0.3">
      <c r="C704" s="90"/>
      <c r="D704" s="91"/>
      <c r="E704" s="88"/>
      <c r="F704" s="88"/>
      <c r="G704" s="88"/>
      <c r="H704" s="88"/>
      <c r="I704" s="88"/>
      <c r="K704" s="88"/>
      <c r="L704" s="88"/>
      <c r="M704" s="88"/>
      <c r="N704" s="228"/>
      <c r="O704" s="88"/>
      <c r="P704" s="88"/>
      <c r="Q704" s="88"/>
      <c r="R704" s="88"/>
      <c r="W704" s="88"/>
      <c r="X704" s="88"/>
      <c r="Y704" s="88"/>
    </row>
    <row r="705" spans="3:25" ht="12" customHeight="1" x14ac:dyDescent="0.3">
      <c r="C705" s="90"/>
      <c r="D705" s="91"/>
      <c r="E705" s="88"/>
      <c r="F705" s="88"/>
      <c r="G705" s="88"/>
      <c r="H705" s="88"/>
      <c r="I705" s="88"/>
      <c r="K705" s="88"/>
      <c r="L705" s="88"/>
      <c r="M705" s="88"/>
      <c r="N705" s="228"/>
      <c r="O705" s="88"/>
      <c r="P705" s="88"/>
      <c r="Q705" s="88"/>
      <c r="R705" s="88"/>
      <c r="W705" s="88"/>
      <c r="X705" s="88"/>
      <c r="Y705" s="88"/>
    </row>
    <row r="706" spans="3:25" ht="12" customHeight="1" x14ac:dyDescent="0.3">
      <c r="C706" s="90"/>
      <c r="D706" s="91"/>
      <c r="E706" s="88"/>
      <c r="F706" s="88"/>
      <c r="G706" s="88"/>
      <c r="H706" s="88"/>
      <c r="I706" s="88"/>
      <c r="K706" s="88"/>
      <c r="L706" s="88"/>
      <c r="M706" s="88"/>
      <c r="N706" s="228"/>
      <c r="O706" s="88"/>
      <c r="P706" s="88"/>
      <c r="Q706" s="88"/>
      <c r="R706" s="88"/>
      <c r="W706" s="88"/>
      <c r="X706" s="88"/>
      <c r="Y706" s="88"/>
    </row>
    <row r="707" spans="3:25" ht="12" customHeight="1" x14ac:dyDescent="0.3">
      <c r="C707" s="90"/>
      <c r="D707" s="91"/>
      <c r="E707" s="88"/>
      <c r="F707" s="88"/>
      <c r="G707" s="88"/>
      <c r="H707" s="88"/>
      <c r="I707" s="88"/>
      <c r="K707" s="88"/>
      <c r="L707" s="88"/>
      <c r="M707" s="88"/>
      <c r="N707" s="228"/>
      <c r="O707" s="88"/>
      <c r="P707" s="88"/>
      <c r="Q707" s="88"/>
      <c r="R707" s="88"/>
      <c r="W707" s="88"/>
      <c r="X707" s="88"/>
      <c r="Y707" s="88"/>
    </row>
    <row r="708" spans="3:25" ht="12" customHeight="1" x14ac:dyDescent="0.3">
      <c r="C708" s="90"/>
      <c r="D708" s="91"/>
      <c r="E708" s="88"/>
      <c r="F708" s="88"/>
      <c r="G708" s="88"/>
      <c r="H708" s="88"/>
      <c r="I708" s="88"/>
      <c r="K708" s="88"/>
      <c r="L708" s="88"/>
      <c r="M708" s="88"/>
      <c r="N708" s="228"/>
      <c r="O708" s="88"/>
      <c r="P708" s="88"/>
      <c r="Q708" s="88"/>
      <c r="R708" s="88"/>
      <c r="W708" s="88"/>
      <c r="X708" s="88"/>
      <c r="Y708" s="88"/>
    </row>
    <row r="709" spans="3:25" ht="12" customHeight="1" x14ac:dyDescent="0.3">
      <c r="C709" s="90"/>
      <c r="D709" s="91"/>
      <c r="E709" s="88"/>
      <c r="F709" s="88"/>
      <c r="G709" s="88"/>
      <c r="H709" s="88"/>
      <c r="I709" s="88"/>
      <c r="K709" s="88"/>
      <c r="L709" s="88"/>
      <c r="M709" s="88"/>
      <c r="N709" s="228"/>
      <c r="O709" s="88"/>
      <c r="P709" s="88"/>
      <c r="Q709" s="88"/>
      <c r="R709" s="88"/>
      <c r="W709" s="88"/>
      <c r="X709" s="88"/>
      <c r="Y709" s="88"/>
    </row>
    <row r="710" spans="3:25" ht="12" customHeight="1" x14ac:dyDescent="0.3">
      <c r="C710" s="90"/>
      <c r="D710" s="91"/>
      <c r="E710" s="88"/>
      <c r="F710" s="88"/>
      <c r="G710" s="88"/>
      <c r="H710" s="88"/>
      <c r="I710" s="88"/>
      <c r="K710" s="88"/>
      <c r="L710" s="88"/>
      <c r="M710" s="88"/>
      <c r="N710" s="228"/>
      <c r="O710" s="88"/>
      <c r="P710" s="88"/>
      <c r="Q710" s="88"/>
      <c r="R710" s="88"/>
      <c r="W710" s="88"/>
      <c r="X710" s="88"/>
      <c r="Y710" s="88"/>
    </row>
    <row r="711" spans="3:25" ht="12" customHeight="1" x14ac:dyDescent="0.3">
      <c r="C711" s="90"/>
      <c r="D711" s="91"/>
      <c r="E711" s="88"/>
      <c r="F711" s="88"/>
      <c r="G711" s="88"/>
      <c r="H711" s="88"/>
      <c r="I711" s="88"/>
      <c r="K711" s="88"/>
      <c r="L711" s="88"/>
      <c r="M711" s="88"/>
      <c r="N711" s="228"/>
      <c r="O711" s="88"/>
      <c r="P711" s="88"/>
      <c r="Q711" s="88"/>
      <c r="R711" s="88"/>
      <c r="W711" s="88"/>
      <c r="X711" s="88"/>
      <c r="Y711" s="88"/>
    </row>
    <row r="712" spans="3:25" ht="12" customHeight="1" x14ac:dyDescent="0.3">
      <c r="C712" s="90"/>
      <c r="D712" s="91"/>
      <c r="E712" s="88"/>
      <c r="F712" s="88"/>
      <c r="G712" s="88"/>
      <c r="H712" s="88"/>
      <c r="I712" s="88"/>
      <c r="K712" s="88"/>
      <c r="L712" s="88"/>
      <c r="M712" s="88"/>
      <c r="N712" s="228"/>
      <c r="O712" s="88"/>
      <c r="P712" s="88"/>
      <c r="Q712" s="88"/>
      <c r="R712" s="88"/>
      <c r="W712" s="88"/>
      <c r="X712" s="88"/>
      <c r="Y712" s="88"/>
    </row>
    <row r="713" spans="3:25" ht="12" customHeight="1" x14ac:dyDescent="0.3">
      <c r="C713" s="90"/>
      <c r="D713" s="91"/>
      <c r="E713" s="88"/>
      <c r="F713" s="88"/>
      <c r="G713" s="88"/>
      <c r="H713" s="88"/>
      <c r="I713" s="88"/>
      <c r="K713" s="88"/>
      <c r="L713" s="88"/>
      <c r="M713" s="88"/>
      <c r="N713" s="228"/>
      <c r="O713" s="88"/>
      <c r="P713" s="88"/>
      <c r="Q713" s="88"/>
      <c r="R713" s="88"/>
      <c r="W713" s="88"/>
      <c r="X713" s="88"/>
      <c r="Y713" s="88"/>
    </row>
    <row r="714" spans="3:25" ht="12" customHeight="1" x14ac:dyDescent="0.3">
      <c r="C714" s="90"/>
      <c r="D714" s="91"/>
      <c r="E714" s="88"/>
      <c r="F714" s="88"/>
      <c r="G714" s="88"/>
      <c r="H714" s="88"/>
      <c r="I714" s="88"/>
      <c r="K714" s="88"/>
      <c r="L714" s="88"/>
      <c r="M714" s="88"/>
      <c r="N714" s="228"/>
      <c r="O714" s="88"/>
      <c r="P714" s="88"/>
      <c r="Q714" s="88"/>
      <c r="R714" s="88"/>
      <c r="W714" s="88"/>
      <c r="X714" s="88"/>
      <c r="Y714" s="88"/>
    </row>
    <row r="715" spans="3:25" ht="12" customHeight="1" x14ac:dyDescent="0.3">
      <c r="C715" s="90"/>
      <c r="D715" s="91"/>
      <c r="E715" s="88"/>
      <c r="F715" s="88"/>
      <c r="G715" s="88"/>
      <c r="H715" s="88"/>
      <c r="I715" s="88"/>
      <c r="K715" s="88"/>
      <c r="L715" s="88"/>
      <c r="M715" s="88"/>
      <c r="N715" s="228"/>
      <c r="O715" s="88"/>
      <c r="P715" s="88"/>
      <c r="Q715" s="88"/>
      <c r="R715" s="88"/>
      <c r="W715" s="88"/>
      <c r="X715" s="88"/>
      <c r="Y715" s="88"/>
    </row>
    <row r="716" spans="3:25" ht="12" customHeight="1" x14ac:dyDescent="0.3">
      <c r="C716" s="90"/>
      <c r="D716" s="91"/>
      <c r="E716" s="88"/>
      <c r="F716" s="88"/>
      <c r="G716" s="88"/>
      <c r="H716" s="88"/>
      <c r="I716" s="88"/>
      <c r="K716" s="88"/>
      <c r="L716" s="88"/>
      <c r="M716" s="88"/>
      <c r="N716" s="228"/>
      <c r="O716" s="88"/>
      <c r="P716" s="88"/>
      <c r="Q716" s="88"/>
      <c r="R716" s="88"/>
      <c r="W716" s="88"/>
      <c r="X716" s="88"/>
      <c r="Y716" s="88"/>
    </row>
    <row r="717" spans="3:25" ht="12" customHeight="1" x14ac:dyDescent="0.3">
      <c r="C717" s="90"/>
      <c r="D717" s="91"/>
      <c r="E717" s="88"/>
      <c r="F717" s="88"/>
      <c r="G717" s="88"/>
      <c r="H717" s="88"/>
      <c r="I717" s="88"/>
      <c r="K717" s="88"/>
      <c r="L717" s="88"/>
      <c r="M717" s="88"/>
      <c r="N717" s="228"/>
      <c r="O717" s="88"/>
      <c r="P717" s="88"/>
      <c r="Q717" s="88"/>
      <c r="R717" s="88"/>
      <c r="W717" s="88"/>
      <c r="X717" s="88"/>
      <c r="Y717" s="88"/>
    </row>
    <row r="718" spans="3:25" ht="12" customHeight="1" x14ac:dyDescent="0.3">
      <c r="C718" s="90"/>
      <c r="D718" s="91"/>
      <c r="E718" s="88"/>
      <c r="F718" s="88"/>
      <c r="G718" s="88"/>
      <c r="H718" s="88"/>
      <c r="I718" s="88"/>
      <c r="K718" s="88"/>
      <c r="L718" s="88"/>
      <c r="M718" s="88"/>
      <c r="N718" s="228"/>
      <c r="O718" s="88"/>
      <c r="P718" s="88"/>
      <c r="Q718" s="88"/>
      <c r="R718" s="88"/>
      <c r="W718" s="88"/>
      <c r="X718" s="88"/>
      <c r="Y718" s="88"/>
    </row>
    <row r="719" spans="3:25" ht="12" customHeight="1" x14ac:dyDescent="0.3">
      <c r="C719" s="90"/>
      <c r="D719" s="91"/>
      <c r="E719" s="88"/>
      <c r="F719" s="88"/>
      <c r="G719" s="88"/>
      <c r="H719" s="88"/>
      <c r="I719" s="88"/>
      <c r="K719" s="88"/>
      <c r="L719" s="88"/>
      <c r="M719" s="88"/>
      <c r="N719" s="228"/>
      <c r="O719" s="88"/>
      <c r="P719" s="88"/>
      <c r="Q719" s="88"/>
      <c r="R719" s="88"/>
      <c r="W719" s="88"/>
      <c r="X719" s="88"/>
      <c r="Y719" s="88"/>
    </row>
    <row r="720" spans="3:25" ht="12" customHeight="1" x14ac:dyDescent="0.3">
      <c r="C720" s="90"/>
      <c r="D720" s="91"/>
      <c r="E720" s="88"/>
      <c r="F720" s="88"/>
      <c r="G720" s="88"/>
      <c r="H720" s="88"/>
      <c r="I720" s="88"/>
      <c r="K720" s="88"/>
      <c r="L720" s="88"/>
      <c r="M720" s="88"/>
      <c r="N720" s="228"/>
      <c r="O720" s="88"/>
      <c r="P720" s="88"/>
      <c r="Q720" s="88"/>
      <c r="R720" s="88"/>
      <c r="W720" s="88"/>
      <c r="X720" s="88"/>
      <c r="Y720" s="88"/>
    </row>
    <row r="721" spans="3:25" ht="12" customHeight="1" x14ac:dyDescent="0.3">
      <c r="C721" s="90"/>
      <c r="D721" s="91"/>
      <c r="E721" s="88"/>
      <c r="F721" s="88"/>
      <c r="G721" s="88"/>
      <c r="H721" s="88"/>
      <c r="I721" s="88"/>
      <c r="K721" s="88"/>
      <c r="L721" s="88"/>
      <c r="M721" s="88"/>
      <c r="N721" s="228"/>
      <c r="O721" s="88"/>
      <c r="P721" s="88"/>
      <c r="Q721" s="88"/>
      <c r="R721" s="88"/>
      <c r="W721" s="88"/>
      <c r="X721" s="88"/>
      <c r="Y721" s="88"/>
    </row>
    <row r="722" spans="3:25" ht="12" customHeight="1" x14ac:dyDescent="0.3">
      <c r="C722" s="90"/>
      <c r="D722" s="91"/>
      <c r="E722" s="88"/>
      <c r="F722" s="88"/>
      <c r="G722" s="88"/>
      <c r="H722" s="88"/>
      <c r="I722" s="88"/>
      <c r="K722" s="88"/>
      <c r="L722" s="88"/>
      <c r="M722" s="88"/>
      <c r="N722" s="228"/>
      <c r="O722" s="88"/>
      <c r="P722" s="88"/>
      <c r="Q722" s="88"/>
      <c r="R722" s="88"/>
      <c r="W722" s="88"/>
      <c r="X722" s="88"/>
      <c r="Y722" s="88"/>
    </row>
    <row r="723" spans="3:25" ht="12" customHeight="1" x14ac:dyDescent="0.3">
      <c r="C723" s="90"/>
      <c r="D723" s="91"/>
      <c r="E723" s="88"/>
      <c r="F723" s="88"/>
      <c r="G723" s="88"/>
      <c r="H723" s="88"/>
      <c r="I723" s="88"/>
      <c r="K723" s="88"/>
      <c r="L723" s="88"/>
      <c r="M723" s="88"/>
      <c r="N723" s="228"/>
      <c r="O723" s="88"/>
      <c r="P723" s="88"/>
      <c r="Q723" s="88"/>
      <c r="R723" s="88"/>
      <c r="W723" s="88"/>
      <c r="X723" s="88"/>
      <c r="Y723" s="88"/>
    </row>
    <row r="724" spans="3:25" ht="12" customHeight="1" x14ac:dyDescent="0.3">
      <c r="C724" s="90"/>
      <c r="D724" s="91"/>
      <c r="E724" s="88"/>
      <c r="F724" s="88"/>
      <c r="G724" s="88"/>
      <c r="H724" s="88"/>
      <c r="I724" s="88"/>
      <c r="K724" s="88"/>
      <c r="L724" s="88"/>
      <c r="M724" s="88"/>
      <c r="N724" s="228"/>
      <c r="O724" s="88"/>
      <c r="P724" s="88"/>
      <c r="Q724" s="88"/>
      <c r="R724" s="88"/>
      <c r="W724" s="88"/>
      <c r="X724" s="88"/>
      <c r="Y724" s="88"/>
    </row>
    <row r="725" spans="3:25" ht="12" customHeight="1" x14ac:dyDescent="0.3">
      <c r="C725" s="90"/>
      <c r="D725" s="91"/>
      <c r="E725" s="88"/>
      <c r="F725" s="88"/>
      <c r="G725" s="88"/>
      <c r="H725" s="88"/>
      <c r="I725" s="88"/>
      <c r="K725" s="88"/>
      <c r="L725" s="88"/>
      <c r="M725" s="88"/>
      <c r="N725" s="228"/>
      <c r="O725" s="88"/>
      <c r="P725" s="88"/>
      <c r="Q725" s="88"/>
      <c r="R725" s="88"/>
      <c r="W725" s="88"/>
      <c r="X725" s="88"/>
      <c r="Y725" s="88"/>
    </row>
    <row r="726" spans="3:25" ht="12" customHeight="1" x14ac:dyDescent="0.3">
      <c r="C726" s="90"/>
      <c r="D726" s="91"/>
      <c r="E726" s="88"/>
      <c r="F726" s="88"/>
      <c r="G726" s="88"/>
      <c r="H726" s="88"/>
      <c r="I726" s="88"/>
      <c r="K726" s="88"/>
      <c r="L726" s="88"/>
      <c r="M726" s="88"/>
      <c r="N726" s="228"/>
      <c r="O726" s="88"/>
      <c r="P726" s="88"/>
      <c r="Q726" s="88"/>
      <c r="R726" s="88"/>
      <c r="W726" s="88"/>
      <c r="X726" s="88"/>
      <c r="Y726" s="88"/>
    </row>
    <row r="727" spans="3:25" ht="12" customHeight="1" x14ac:dyDescent="0.3">
      <c r="C727" s="90"/>
      <c r="D727" s="91"/>
      <c r="E727" s="88"/>
      <c r="F727" s="88"/>
      <c r="G727" s="88"/>
      <c r="H727" s="88"/>
      <c r="I727" s="88"/>
      <c r="K727" s="88"/>
      <c r="L727" s="88"/>
      <c r="M727" s="88"/>
      <c r="N727" s="228"/>
      <c r="O727" s="88"/>
      <c r="P727" s="88"/>
      <c r="Q727" s="88"/>
      <c r="R727" s="88"/>
      <c r="W727" s="88"/>
      <c r="X727" s="88"/>
      <c r="Y727" s="88"/>
    </row>
    <row r="728" spans="3:25" ht="12" customHeight="1" x14ac:dyDescent="0.3">
      <c r="C728" s="90"/>
      <c r="D728" s="91"/>
      <c r="E728" s="88"/>
      <c r="F728" s="88"/>
      <c r="G728" s="88"/>
      <c r="H728" s="88"/>
      <c r="I728" s="88"/>
      <c r="K728" s="88"/>
      <c r="L728" s="88"/>
      <c r="M728" s="88"/>
      <c r="N728" s="228"/>
      <c r="O728" s="88"/>
      <c r="P728" s="88"/>
      <c r="Q728" s="88"/>
      <c r="R728" s="88"/>
      <c r="W728" s="88"/>
      <c r="X728" s="88"/>
      <c r="Y728" s="88"/>
    </row>
    <row r="729" spans="3:25" ht="12" customHeight="1" x14ac:dyDescent="0.3">
      <c r="C729" s="90"/>
      <c r="D729" s="91"/>
      <c r="E729" s="88"/>
      <c r="F729" s="88"/>
      <c r="G729" s="88"/>
      <c r="H729" s="88"/>
      <c r="I729" s="88"/>
      <c r="K729" s="88"/>
      <c r="L729" s="88"/>
      <c r="M729" s="88"/>
      <c r="N729" s="228"/>
      <c r="O729" s="88"/>
      <c r="P729" s="88"/>
      <c r="Q729" s="88"/>
      <c r="R729" s="88"/>
      <c r="W729" s="88"/>
      <c r="X729" s="88"/>
      <c r="Y729" s="88"/>
    </row>
    <row r="730" spans="3:25" ht="12" customHeight="1" x14ac:dyDescent="0.3">
      <c r="C730" s="90"/>
      <c r="D730" s="91"/>
      <c r="E730" s="88"/>
      <c r="F730" s="88"/>
      <c r="G730" s="88"/>
      <c r="H730" s="88"/>
      <c r="I730" s="88"/>
      <c r="K730" s="88"/>
      <c r="L730" s="88"/>
      <c r="M730" s="88"/>
      <c r="N730" s="228"/>
      <c r="O730" s="88"/>
      <c r="P730" s="88"/>
      <c r="Q730" s="88"/>
      <c r="R730" s="88"/>
      <c r="W730" s="88"/>
      <c r="X730" s="88"/>
      <c r="Y730" s="88"/>
    </row>
    <row r="731" spans="3:25" ht="12" customHeight="1" x14ac:dyDescent="0.3">
      <c r="C731" s="90"/>
      <c r="D731" s="91"/>
      <c r="E731" s="88"/>
      <c r="F731" s="88"/>
      <c r="G731" s="88"/>
      <c r="H731" s="88"/>
      <c r="I731" s="88"/>
      <c r="K731" s="88"/>
      <c r="L731" s="88"/>
      <c r="M731" s="88"/>
      <c r="N731" s="228"/>
      <c r="O731" s="88"/>
      <c r="P731" s="88"/>
      <c r="Q731" s="88"/>
      <c r="R731" s="88"/>
      <c r="W731" s="88"/>
      <c r="X731" s="88"/>
      <c r="Y731" s="88"/>
    </row>
    <row r="732" spans="3:25" ht="12" customHeight="1" x14ac:dyDescent="0.3">
      <c r="C732" s="90"/>
      <c r="D732" s="91"/>
      <c r="E732" s="88"/>
      <c r="F732" s="88"/>
      <c r="G732" s="88"/>
      <c r="H732" s="88"/>
      <c r="I732" s="88"/>
      <c r="K732" s="88"/>
      <c r="L732" s="88"/>
      <c r="M732" s="88"/>
      <c r="N732" s="228"/>
      <c r="O732" s="88"/>
      <c r="P732" s="88"/>
      <c r="Q732" s="88"/>
      <c r="R732" s="88"/>
      <c r="W732" s="88"/>
      <c r="X732" s="88"/>
      <c r="Y732" s="88"/>
    </row>
    <row r="733" spans="3:25" ht="12" customHeight="1" x14ac:dyDescent="0.3">
      <c r="C733" s="90"/>
      <c r="D733" s="91"/>
      <c r="E733" s="88"/>
      <c r="F733" s="88"/>
      <c r="G733" s="88"/>
      <c r="H733" s="88"/>
      <c r="I733" s="88"/>
      <c r="K733" s="88"/>
      <c r="L733" s="88"/>
      <c r="M733" s="88"/>
      <c r="N733" s="228"/>
      <c r="O733" s="88"/>
      <c r="P733" s="88"/>
      <c r="Q733" s="88"/>
      <c r="R733" s="88"/>
      <c r="W733" s="88"/>
      <c r="X733" s="88"/>
      <c r="Y733" s="88"/>
    </row>
    <row r="734" spans="3:25" ht="12" customHeight="1" x14ac:dyDescent="0.3">
      <c r="C734" s="90"/>
      <c r="D734" s="91"/>
      <c r="E734" s="88"/>
      <c r="F734" s="88"/>
      <c r="G734" s="88"/>
      <c r="H734" s="88"/>
      <c r="I734" s="88"/>
      <c r="K734" s="88"/>
      <c r="L734" s="88"/>
      <c r="M734" s="88"/>
      <c r="N734" s="228"/>
      <c r="O734" s="88"/>
      <c r="P734" s="88"/>
      <c r="Q734" s="88"/>
      <c r="R734" s="88"/>
      <c r="W734" s="88"/>
      <c r="X734" s="88"/>
      <c r="Y734" s="88"/>
    </row>
    <row r="735" spans="3:25" ht="12" customHeight="1" x14ac:dyDescent="0.3">
      <c r="C735" s="90"/>
      <c r="D735" s="91"/>
      <c r="E735" s="88"/>
      <c r="F735" s="88"/>
      <c r="G735" s="88"/>
      <c r="H735" s="88"/>
      <c r="I735" s="88"/>
      <c r="K735" s="88"/>
      <c r="L735" s="88"/>
      <c r="M735" s="88"/>
      <c r="N735" s="228"/>
      <c r="O735" s="88"/>
      <c r="P735" s="88"/>
      <c r="Q735" s="88"/>
      <c r="R735" s="88"/>
      <c r="W735" s="88"/>
      <c r="X735" s="88"/>
      <c r="Y735" s="88"/>
    </row>
    <row r="736" spans="3:25" ht="12" customHeight="1" x14ac:dyDescent="0.3">
      <c r="C736" s="90"/>
      <c r="D736" s="91"/>
      <c r="E736" s="88"/>
      <c r="F736" s="88"/>
      <c r="G736" s="88"/>
      <c r="H736" s="88"/>
      <c r="I736" s="88"/>
      <c r="K736" s="88"/>
      <c r="L736" s="88"/>
      <c r="M736" s="88"/>
      <c r="N736" s="228"/>
      <c r="O736" s="88"/>
      <c r="P736" s="88"/>
      <c r="Q736" s="88"/>
      <c r="R736" s="88"/>
      <c r="W736" s="88"/>
      <c r="X736" s="88"/>
      <c r="Y736" s="88"/>
    </row>
    <row r="737" spans="3:25" ht="12" customHeight="1" x14ac:dyDescent="0.3">
      <c r="C737" s="90"/>
      <c r="D737" s="91"/>
      <c r="E737" s="88"/>
      <c r="F737" s="88"/>
      <c r="G737" s="88"/>
      <c r="H737" s="88"/>
      <c r="I737" s="88"/>
      <c r="K737" s="88"/>
      <c r="L737" s="88"/>
      <c r="M737" s="88"/>
      <c r="N737" s="228"/>
      <c r="O737" s="88"/>
      <c r="P737" s="88"/>
      <c r="Q737" s="88"/>
      <c r="R737" s="88"/>
      <c r="W737" s="88"/>
      <c r="X737" s="88"/>
      <c r="Y737" s="88"/>
    </row>
    <row r="738" spans="3:25" ht="12" customHeight="1" x14ac:dyDescent="0.3">
      <c r="C738" s="90"/>
      <c r="D738" s="91"/>
      <c r="E738" s="88"/>
      <c r="F738" s="88"/>
      <c r="G738" s="88"/>
      <c r="H738" s="88"/>
      <c r="I738" s="88"/>
      <c r="K738" s="88"/>
      <c r="L738" s="88"/>
      <c r="M738" s="88"/>
      <c r="N738" s="228"/>
      <c r="O738" s="88"/>
      <c r="P738" s="88"/>
      <c r="Q738" s="88"/>
      <c r="R738" s="88"/>
      <c r="W738" s="88"/>
      <c r="X738" s="88"/>
      <c r="Y738" s="88"/>
    </row>
    <row r="739" spans="3:25" ht="12" customHeight="1" x14ac:dyDescent="0.3">
      <c r="C739" s="90"/>
      <c r="D739" s="91"/>
      <c r="E739" s="88"/>
      <c r="F739" s="88"/>
      <c r="G739" s="88"/>
      <c r="H739" s="88"/>
      <c r="I739" s="88"/>
      <c r="K739" s="88"/>
      <c r="L739" s="88"/>
      <c r="M739" s="88"/>
      <c r="N739" s="228"/>
      <c r="O739" s="88"/>
      <c r="P739" s="88"/>
      <c r="Q739" s="88"/>
      <c r="R739" s="88"/>
      <c r="W739" s="88"/>
      <c r="X739" s="88"/>
      <c r="Y739" s="88"/>
    </row>
    <row r="740" spans="3:25" ht="12" customHeight="1" x14ac:dyDescent="0.3">
      <c r="C740" s="90"/>
      <c r="D740" s="91"/>
      <c r="E740" s="88"/>
      <c r="F740" s="88"/>
      <c r="G740" s="88"/>
      <c r="H740" s="88"/>
      <c r="I740" s="88"/>
      <c r="K740" s="88"/>
      <c r="L740" s="88"/>
      <c r="M740" s="88"/>
      <c r="N740" s="228"/>
      <c r="O740" s="88"/>
      <c r="P740" s="88"/>
      <c r="Q740" s="88"/>
      <c r="R740" s="88"/>
      <c r="W740" s="88"/>
      <c r="X740" s="88"/>
      <c r="Y740" s="88"/>
    </row>
    <row r="741" spans="3:25" ht="12" customHeight="1" x14ac:dyDescent="0.3">
      <c r="C741" s="90"/>
      <c r="D741" s="91"/>
      <c r="E741" s="88"/>
      <c r="F741" s="88"/>
      <c r="G741" s="88"/>
      <c r="H741" s="88"/>
      <c r="I741" s="88"/>
      <c r="K741" s="88"/>
      <c r="L741" s="88"/>
      <c r="M741" s="88"/>
      <c r="N741" s="228"/>
      <c r="O741" s="88"/>
      <c r="P741" s="88"/>
      <c r="Q741" s="88"/>
      <c r="R741" s="88"/>
      <c r="W741" s="88"/>
      <c r="X741" s="88"/>
      <c r="Y741" s="88"/>
    </row>
    <row r="742" spans="3:25" ht="12" customHeight="1" x14ac:dyDescent="0.3">
      <c r="C742" s="90"/>
      <c r="D742" s="91"/>
      <c r="E742" s="88"/>
      <c r="F742" s="88"/>
      <c r="G742" s="88"/>
      <c r="H742" s="88"/>
      <c r="I742" s="88"/>
      <c r="K742" s="88"/>
      <c r="L742" s="88"/>
      <c r="M742" s="88"/>
      <c r="N742" s="228"/>
      <c r="O742" s="88"/>
      <c r="P742" s="88"/>
      <c r="Q742" s="88"/>
      <c r="R742" s="88"/>
      <c r="W742" s="88"/>
      <c r="X742" s="88"/>
      <c r="Y742" s="88"/>
    </row>
    <row r="743" spans="3:25" ht="12" customHeight="1" x14ac:dyDescent="0.3">
      <c r="C743" s="90"/>
      <c r="D743" s="91"/>
      <c r="E743" s="88"/>
      <c r="F743" s="88"/>
      <c r="G743" s="88"/>
      <c r="H743" s="88"/>
      <c r="I743" s="88"/>
      <c r="K743" s="88"/>
      <c r="L743" s="88"/>
      <c r="M743" s="88"/>
      <c r="N743" s="228"/>
      <c r="O743" s="88"/>
      <c r="P743" s="88"/>
      <c r="Q743" s="88"/>
      <c r="R743" s="88"/>
      <c r="W743" s="88"/>
      <c r="X743" s="88"/>
      <c r="Y743" s="88"/>
    </row>
    <row r="744" spans="3:25" ht="12" customHeight="1" x14ac:dyDescent="0.3">
      <c r="C744" s="90"/>
      <c r="D744" s="91"/>
      <c r="E744" s="88"/>
      <c r="F744" s="88"/>
      <c r="G744" s="88"/>
      <c r="H744" s="88"/>
      <c r="I744" s="88"/>
      <c r="K744" s="88"/>
      <c r="L744" s="88"/>
      <c r="M744" s="88"/>
      <c r="N744" s="228"/>
      <c r="O744" s="88"/>
      <c r="P744" s="88"/>
      <c r="Q744" s="88"/>
      <c r="R744" s="88"/>
      <c r="W744" s="88"/>
      <c r="X744" s="88"/>
      <c r="Y744" s="88"/>
    </row>
    <row r="745" spans="3:25" ht="12" customHeight="1" x14ac:dyDescent="0.3">
      <c r="C745" s="90"/>
      <c r="D745" s="91"/>
      <c r="E745" s="88"/>
      <c r="F745" s="88"/>
      <c r="G745" s="88"/>
      <c r="H745" s="88"/>
      <c r="I745" s="88"/>
      <c r="K745" s="88"/>
      <c r="L745" s="88"/>
      <c r="M745" s="88"/>
      <c r="N745" s="228"/>
      <c r="O745" s="88"/>
      <c r="P745" s="88"/>
      <c r="Q745" s="88"/>
      <c r="R745" s="88"/>
      <c r="W745" s="88"/>
      <c r="X745" s="88"/>
      <c r="Y745" s="88"/>
    </row>
    <row r="746" spans="3:25" ht="12" customHeight="1" x14ac:dyDescent="0.3">
      <c r="C746" s="90"/>
      <c r="D746" s="91"/>
      <c r="E746" s="88"/>
      <c r="F746" s="88"/>
      <c r="G746" s="88"/>
      <c r="H746" s="88"/>
      <c r="I746" s="88"/>
      <c r="K746" s="88"/>
      <c r="L746" s="88"/>
      <c r="M746" s="88"/>
      <c r="N746" s="228"/>
      <c r="O746" s="88"/>
      <c r="P746" s="88"/>
      <c r="Q746" s="88"/>
      <c r="R746" s="88"/>
      <c r="W746" s="88"/>
      <c r="X746" s="88"/>
      <c r="Y746" s="88"/>
    </row>
    <row r="747" spans="3:25" ht="12" customHeight="1" x14ac:dyDescent="0.3">
      <c r="C747" s="90"/>
      <c r="D747" s="91"/>
      <c r="E747" s="88"/>
      <c r="F747" s="88"/>
      <c r="G747" s="88"/>
      <c r="H747" s="88"/>
      <c r="I747" s="88"/>
      <c r="K747" s="88"/>
      <c r="L747" s="88"/>
      <c r="M747" s="88"/>
      <c r="N747" s="228"/>
      <c r="O747" s="88"/>
      <c r="P747" s="88"/>
      <c r="Q747" s="88"/>
      <c r="R747" s="88"/>
      <c r="W747" s="88"/>
      <c r="X747" s="88"/>
      <c r="Y747" s="88"/>
    </row>
    <row r="748" spans="3:25" ht="12" customHeight="1" x14ac:dyDescent="0.3">
      <c r="C748" s="90"/>
      <c r="D748" s="91"/>
      <c r="E748" s="88"/>
      <c r="F748" s="88"/>
      <c r="G748" s="88"/>
      <c r="H748" s="88"/>
      <c r="I748" s="88"/>
      <c r="K748" s="88"/>
      <c r="L748" s="88"/>
      <c r="M748" s="88"/>
      <c r="N748" s="228"/>
      <c r="O748" s="88"/>
      <c r="P748" s="88"/>
      <c r="Q748" s="88"/>
      <c r="R748" s="88"/>
      <c r="W748" s="88"/>
      <c r="X748" s="88"/>
      <c r="Y748" s="88"/>
    </row>
    <row r="749" spans="3:25" ht="12" customHeight="1" x14ac:dyDescent="0.3">
      <c r="C749" s="90"/>
      <c r="D749" s="91"/>
      <c r="E749" s="88"/>
      <c r="F749" s="88"/>
      <c r="G749" s="88"/>
      <c r="H749" s="88"/>
      <c r="I749" s="88"/>
      <c r="K749" s="88"/>
      <c r="L749" s="88"/>
      <c r="M749" s="88"/>
      <c r="N749" s="228"/>
      <c r="O749" s="88"/>
      <c r="P749" s="88"/>
      <c r="Q749" s="88"/>
      <c r="R749" s="88"/>
      <c r="W749" s="88"/>
      <c r="X749" s="88"/>
      <c r="Y749" s="88"/>
    </row>
    <row r="750" spans="3:25" ht="12" customHeight="1" x14ac:dyDescent="0.3">
      <c r="C750" s="90"/>
      <c r="D750" s="91"/>
      <c r="E750" s="88"/>
      <c r="F750" s="88"/>
      <c r="G750" s="88"/>
      <c r="H750" s="88"/>
      <c r="I750" s="88"/>
      <c r="K750" s="88"/>
      <c r="L750" s="88"/>
      <c r="M750" s="88"/>
      <c r="N750" s="228"/>
      <c r="O750" s="88"/>
      <c r="P750" s="88"/>
      <c r="Q750" s="88"/>
      <c r="R750" s="88"/>
      <c r="W750" s="88"/>
      <c r="X750" s="88"/>
      <c r="Y750" s="88"/>
    </row>
    <row r="751" spans="3:25" ht="12" customHeight="1" x14ac:dyDescent="0.3">
      <c r="C751" s="90"/>
      <c r="D751" s="91"/>
      <c r="E751" s="88"/>
      <c r="F751" s="88"/>
      <c r="G751" s="88"/>
      <c r="H751" s="88"/>
      <c r="I751" s="88"/>
      <c r="K751" s="88"/>
      <c r="L751" s="88"/>
      <c r="M751" s="88"/>
      <c r="N751" s="228"/>
      <c r="O751" s="88"/>
      <c r="P751" s="88"/>
      <c r="Q751" s="88"/>
      <c r="R751" s="88"/>
      <c r="W751" s="88"/>
      <c r="X751" s="88"/>
      <c r="Y751" s="88"/>
    </row>
    <row r="752" spans="3:25" ht="12" customHeight="1" x14ac:dyDescent="0.3">
      <c r="C752" s="90"/>
      <c r="D752" s="91"/>
      <c r="E752" s="88"/>
      <c r="F752" s="88"/>
      <c r="G752" s="88"/>
      <c r="H752" s="88"/>
      <c r="I752" s="88"/>
      <c r="K752" s="88"/>
      <c r="L752" s="88"/>
      <c r="M752" s="88"/>
      <c r="N752" s="228"/>
      <c r="O752" s="88"/>
      <c r="P752" s="88"/>
      <c r="Q752" s="88"/>
      <c r="R752" s="88"/>
      <c r="W752" s="88"/>
      <c r="X752" s="88"/>
      <c r="Y752" s="88"/>
    </row>
    <row r="753" spans="3:25" ht="12" customHeight="1" x14ac:dyDescent="0.3">
      <c r="C753" s="90"/>
      <c r="D753" s="91"/>
      <c r="E753" s="88"/>
      <c r="F753" s="88"/>
      <c r="G753" s="88"/>
      <c r="H753" s="88"/>
      <c r="I753" s="88"/>
      <c r="K753" s="88"/>
      <c r="L753" s="88"/>
      <c r="M753" s="88"/>
      <c r="N753" s="228"/>
      <c r="O753" s="88"/>
      <c r="P753" s="88"/>
      <c r="Q753" s="88"/>
      <c r="R753" s="88"/>
      <c r="W753" s="88"/>
      <c r="X753" s="88"/>
      <c r="Y753" s="88"/>
    </row>
    <row r="754" spans="3:25" ht="12" customHeight="1" x14ac:dyDescent="0.3">
      <c r="C754" s="90"/>
      <c r="D754" s="91"/>
      <c r="E754" s="88"/>
      <c r="F754" s="88"/>
      <c r="G754" s="88"/>
      <c r="H754" s="88"/>
      <c r="I754" s="88"/>
      <c r="K754" s="88"/>
      <c r="L754" s="88"/>
      <c r="M754" s="88"/>
      <c r="N754" s="228"/>
      <c r="O754" s="88"/>
      <c r="P754" s="88"/>
      <c r="Q754" s="88"/>
      <c r="R754" s="88"/>
      <c r="W754" s="88"/>
      <c r="X754" s="88"/>
      <c r="Y754" s="88"/>
    </row>
    <row r="755" spans="3:25" ht="12" customHeight="1" x14ac:dyDescent="0.3">
      <c r="C755" s="90"/>
      <c r="D755" s="91"/>
      <c r="E755" s="88"/>
      <c r="F755" s="88"/>
      <c r="G755" s="88"/>
      <c r="H755" s="88"/>
      <c r="I755" s="88"/>
      <c r="K755" s="88"/>
      <c r="L755" s="88"/>
      <c r="M755" s="88"/>
      <c r="N755" s="228"/>
      <c r="O755" s="88"/>
      <c r="P755" s="88"/>
      <c r="Q755" s="88"/>
      <c r="R755" s="88"/>
      <c r="W755" s="88"/>
      <c r="X755" s="88"/>
      <c r="Y755" s="88"/>
    </row>
    <row r="756" spans="3:25" ht="12" customHeight="1" x14ac:dyDescent="0.3">
      <c r="C756" s="90"/>
      <c r="D756" s="91"/>
      <c r="E756" s="88"/>
      <c r="F756" s="88"/>
      <c r="G756" s="88"/>
      <c r="H756" s="88"/>
      <c r="I756" s="88"/>
      <c r="K756" s="88"/>
      <c r="L756" s="88"/>
      <c r="M756" s="88"/>
      <c r="N756" s="228"/>
      <c r="O756" s="88"/>
      <c r="P756" s="88"/>
      <c r="Q756" s="88"/>
      <c r="R756" s="88"/>
      <c r="W756" s="88"/>
      <c r="X756" s="88"/>
      <c r="Y756" s="88"/>
    </row>
    <row r="757" spans="3:25" ht="12" customHeight="1" x14ac:dyDescent="0.3">
      <c r="C757" s="90"/>
      <c r="D757" s="91"/>
      <c r="E757" s="88"/>
      <c r="F757" s="88"/>
      <c r="G757" s="88"/>
      <c r="H757" s="88"/>
      <c r="I757" s="88"/>
      <c r="K757" s="88"/>
      <c r="L757" s="88"/>
      <c r="M757" s="88"/>
      <c r="N757" s="228"/>
      <c r="O757" s="88"/>
      <c r="P757" s="88"/>
      <c r="Q757" s="88"/>
      <c r="R757" s="88"/>
      <c r="W757" s="88"/>
      <c r="X757" s="88"/>
      <c r="Y757" s="88"/>
    </row>
    <row r="758" spans="3:25" ht="12" customHeight="1" x14ac:dyDescent="0.3">
      <c r="C758" s="90"/>
      <c r="D758" s="91"/>
      <c r="E758" s="88"/>
      <c r="F758" s="88"/>
      <c r="G758" s="88"/>
      <c r="H758" s="88"/>
      <c r="I758" s="88"/>
      <c r="K758" s="88"/>
      <c r="L758" s="88"/>
      <c r="M758" s="88"/>
      <c r="N758" s="228"/>
      <c r="O758" s="88"/>
      <c r="P758" s="88"/>
      <c r="Q758" s="88"/>
      <c r="R758" s="88"/>
      <c r="W758" s="88"/>
      <c r="X758" s="88"/>
      <c r="Y758" s="88"/>
    </row>
    <row r="759" spans="3:25" ht="12" customHeight="1" x14ac:dyDescent="0.3">
      <c r="C759" s="90"/>
      <c r="D759" s="91"/>
      <c r="E759" s="88"/>
      <c r="F759" s="88"/>
      <c r="G759" s="88"/>
      <c r="H759" s="88"/>
      <c r="I759" s="88"/>
      <c r="K759" s="88"/>
      <c r="L759" s="88"/>
      <c r="M759" s="88"/>
      <c r="N759" s="228"/>
      <c r="O759" s="88"/>
      <c r="P759" s="88"/>
      <c r="Q759" s="88"/>
      <c r="R759" s="88"/>
      <c r="W759" s="88"/>
      <c r="X759" s="88"/>
      <c r="Y759" s="88"/>
    </row>
    <row r="760" spans="3:25" ht="12" customHeight="1" x14ac:dyDescent="0.3">
      <c r="C760" s="90"/>
      <c r="D760" s="91"/>
      <c r="E760" s="88"/>
      <c r="F760" s="88"/>
      <c r="G760" s="88"/>
      <c r="H760" s="88"/>
      <c r="I760" s="88"/>
      <c r="K760" s="88"/>
      <c r="L760" s="88"/>
      <c r="M760" s="88"/>
      <c r="N760" s="228"/>
      <c r="O760" s="88"/>
      <c r="P760" s="88"/>
      <c r="Q760" s="88"/>
      <c r="R760" s="88"/>
      <c r="W760" s="88"/>
      <c r="X760" s="88"/>
      <c r="Y760" s="88"/>
    </row>
    <row r="761" spans="3:25" ht="12" customHeight="1" x14ac:dyDescent="0.3">
      <c r="C761" s="90"/>
      <c r="D761" s="91"/>
      <c r="E761" s="88"/>
      <c r="F761" s="88"/>
      <c r="G761" s="88"/>
      <c r="H761" s="88"/>
      <c r="I761" s="88"/>
      <c r="K761" s="88"/>
      <c r="L761" s="88"/>
      <c r="M761" s="88"/>
      <c r="N761" s="228"/>
      <c r="O761" s="88"/>
      <c r="P761" s="88"/>
      <c r="Q761" s="88"/>
      <c r="R761" s="88"/>
      <c r="W761" s="88"/>
      <c r="X761" s="88"/>
      <c r="Y761" s="88"/>
    </row>
    <row r="762" spans="3:25" ht="12" customHeight="1" x14ac:dyDescent="0.3">
      <c r="C762" s="90"/>
      <c r="D762" s="91"/>
      <c r="E762" s="88"/>
      <c r="F762" s="88"/>
      <c r="G762" s="88"/>
      <c r="H762" s="88"/>
      <c r="I762" s="88"/>
      <c r="K762" s="88"/>
      <c r="L762" s="88"/>
      <c r="M762" s="88"/>
      <c r="N762" s="228"/>
      <c r="O762" s="88"/>
      <c r="P762" s="88"/>
      <c r="Q762" s="88"/>
      <c r="R762" s="88"/>
      <c r="W762" s="88"/>
      <c r="X762" s="88"/>
      <c r="Y762" s="88"/>
    </row>
    <row r="763" spans="3:25" ht="12" customHeight="1" x14ac:dyDescent="0.3">
      <c r="C763" s="90"/>
      <c r="D763" s="91"/>
      <c r="E763" s="88"/>
      <c r="F763" s="88"/>
      <c r="G763" s="88"/>
      <c r="H763" s="88"/>
      <c r="I763" s="88"/>
      <c r="K763" s="88"/>
      <c r="L763" s="88"/>
      <c r="M763" s="88"/>
      <c r="N763" s="228"/>
      <c r="O763" s="88"/>
      <c r="P763" s="88"/>
      <c r="Q763" s="88"/>
      <c r="R763" s="88"/>
      <c r="W763" s="88"/>
      <c r="X763" s="88"/>
      <c r="Y763" s="88"/>
    </row>
    <row r="764" spans="3:25" ht="12" customHeight="1" x14ac:dyDescent="0.3">
      <c r="C764" s="90"/>
      <c r="D764" s="91"/>
      <c r="E764" s="88"/>
      <c r="F764" s="88"/>
      <c r="G764" s="88"/>
      <c r="H764" s="88"/>
      <c r="I764" s="88"/>
      <c r="K764" s="88"/>
      <c r="L764" s="88"/>
      <c r="M764" s="88"/>
      <c r="N764" s="228"/>
      <c r="O764" s="88"/>
      <c r="P764" s="88"/>
      <c r="Q764" s="88"/>
      <c r="R764" s="88"/>
      <c r="W764" s="88"/>
      <c r="X764" s="88"/>
      <c r="Y764" s="88"/>
    </row>
    <row r="765" spans="3:25" ht="12" customHeight="1" x14ac:dyDescent="0.3">
      <c r="C765" s="90"/>
      <c r="D765" s="91"/>
      <c r="E765" s="88"/>
      <c r="F765" s="88"/>
      <c r="G765" s="88"/>
      <c r="H765" s="88"/>
      <c r="I765" s="88"/>
      <c r="K765" s="88"/>
      <c r="L765" s="88"/>
      <c r="M765" s="88"/>
      <c r="N765" s="228"/>
      <c r="O765" s="88"/>
      <c r="P765" s="88"/>
      <c r="Q765" s="88"/>
      <c r="R765" s="88"/>
      <c r="W765" s="88"/>
      <c r="X765" s="88"/>
      <c r="Y765" s="88"/>
    </row>
    <row r="766" spans="3:25" ht="12" customHeight="1" x14ac:dyDescent="0.3">
      <c r="C766" s="90"/>
      <c r="D766" s="91"/>
      <c r="E766" s="88"/>
      <c r="F766" s="88"/>
      <c r="G766" s="88"/>
      <c r="H766" s="88"/>
      <c r="I766" s="88"/>
      <c r="K766" s="88"/>
      <c r="L766" s="88"/>
      <c r="M766" s="88"/>
      <c r="N766" s="228"/>
      <c r="O766" s="88"/>
      <c r="P766" s="88"/>
      <c r="Q766" s="88"/>
      <c r="R766" s="88"/>
      <c r="W766" s="88"/>
      <c r="X766" s="88"/>
      <c r="Y766" s="88"/>
    </row>
    <row r="767" spans="3:25" ht="12" customHeight="1" x14ac:dyDescent="0.3">
      <c r="C767" s="90"/>
      <c r="D767" s="91"/>
      <c r="E767" s="88"/>
      <c r="F767" s="88"/>
      <c r="G767" s="88"/>
      <c r="H767" s="88"/>
      <c r="I767" s="88"/>
      <c r="K767" s="88"/>
      <c r="L767" s="88"/>
      <c r="M767" s="88"/>
      <c r="N767" s="228"/>
      <c r="O767" s="88"/>
      <c r="P767" s="88"/>
      <c r="Q767" s="88"/>
      <c r="R767" s="88"/>
      <c r="W767" s="88"/>
      <c r="X767" s="88"/>
      <c r="Y767" s="88"/>
    </row>
    <row r="768" spans="3:25" ht="12" customHeight="1" x14ac:dyDescent="0.3">
      <c r="C768" s="90"/>
      <c r="D768" s="91"/>
      <c r="E768" s="88"/>
      <c r="F768" s="88"/>
      <c r="G768" s="88"/>
      <c r="H768" s="88"/>
      <c r="I768" s="88"/>
      <c r="K768" s="88"/>
      <c r="L768" s="88"/>
      <c r="M768" s="88"/>
      <c r="N768" s="228"/>
      <c r="O768" s="88"/>
      <c r="P768" s="88"/>
      <c r="Q768" s="88"/>
      <c r="R768" s="88"/>
      <c r="W768" s="88"/>
      <c r="X768" s="88"/>
      <c r="Y768" s="88"/>
    </row>
    <row r="769" spans="3:25" ht="12" customHeight="1" x14ac:dyDescent="0.3">
      <c r="C769" s="90"/>
      <c r="D769" s="91"/>
      <c r="E769" s="88"/>
      <c r="F769" s="88"/>
      <c r="G769" s="88"/>
      <c r="H769" s="88"/>
      <c r="I769" s="88"/>
      <c r="K769" s="88"/>
      <c r="L769" s="88"/>
      <c r="M769" s="88"/>
      <c r="N769" s="228"/>
      <c r="O769" s="88"/>
      <c r="P769" s="88"/>
      <c r="Q769" s="88"/>
      <c r="R769" s="88"/>
      <c r="W769" s="88"/>
      <c r="X769" s="88"/>
      <c r="Y769" s="88"/>
    </row>
    <row r="770" spans="3:25" ht="12" customHeight="1" x14ac:dyDescent="0.3">
      <c r="C770" s="90"/>
      <c r="D770" s="91"/>
      <c r="E770" s="88"/>
      <c r="F770" s="88"/>
      <c r="G770" s="88"/>
      <c r="H770" s="88"/>
      <c r="I770" s="88"/>
      <c r="K770" s="88"/>
      <c r="L770" s="88"/>
      <c r="M770" s="88"/>
      <c r="N770" s="228"/>
      <c r="O770" s="88"/>
      <c r="P770" s="88"/>
      <c r="Q770" s="88"/>
      <c r="R770" s="88"/>
      <c r="W770" s="88"/>
      <c r="X770" s="88"/>
      <c r="Y770" s="88"/>
    </row>
    <row r="771" spans="3:25" ht="12" customHeight="1" x14ac:dyDescent="0.3">
      <c r="C771" s="90"/>
      <c r="D771" s="91"/>
      <c r="E771" s="88"/>
      <c r="F771" s="88"/>
      <c r="G771" s="88"/>
      <c r="H771" s="88"/>
      <c r="I771" s="88"/>
      <c r="K771" s="88"/>
      <c r="L771" s="88"/>
      <c r="M771" s="88"/>
      <c r="N771" s="228"/>
      <c r="O771" s="88"/>
      <c r="P771" s="88"/>
      <c r="Q771" s="88"/>
      <c r="R771" s="88"/>
      <c r="W771" s="88"/>
      <c r="X771" s="88"/>
      <c r="Y771" s="88"/>
    </row>
    <row r="772" spans="3:25" ht="12" customHeight="1" x14ac:dyDescent="0.3">
      <c r="C772" s="90"/>
      <c r="D772" s="91"/>
      <c r="E772" s="88"/>
      <c r="F772" s="88"/>
      <c r="G772" s="88"/>
      <c r="H772" s="88"/>
      <c r="I772" s="88"/>
      <c r="K772" s="88"/>
      <c r="L772" s="88"/>
      <c r="M772" s="88"/>
      <c r="N772" s="228"/>
      <c r="O772" s="88"/>
      <c r="P772" s="88"/>
      <c r="Q772" s="88"/>
      <c r="R772" s="88"/>
      <c r="W772" s="88"/>
      <c r="X772" s="88"/>
      <c r="Y772" s="88"/>
    </row>
    <row r="773" spans="3:25" ht="12" customHeight="1" x14ac:dyDescent="0.3">
      <c r="C773" s="90"/>
      <c r="D773" s="91"/>
      <c r="E773" s="88"/>
      <c r="F773" s="88"/>
      <c r="G773" s="88"/>
      <c r="H773" s="88"/>
      <c r="I773" s="88"/>
      <c r="K773" s="88"/>
      <c r="L773" s="88"/>
      <c r="M773" s="88"/>
      <c r="N773" s="228"/>
      <c r="O773" s="88"/>
      <c r="P773" s="88"/>
      <c r="Q773" s="88"/>
      <c r="R773" s="88"/>
      <c r="W773" s="88"/>
      <c r="X773" s="88"/>
      <c r="Y773" s="88"/>
    </row>
    <row r="774" spans="3:25" ht="12" customHeight="1" x14ac:dyDescent="0.3">
      <c r="C774" s="90"/>
      <c r="D774" s="91"/>
      <c r="E774" s="88"/>
      <c r="F774" s="88"/>
      <c r="G774" s="88"/>
      <c r="H774" s="88"/>
      <c r="I774" s="88"/>
      <c r="K774" s="88"/>
      <c r="L774" s="88"/>
      <c r="M774" s="88"/>
      <c r="N774" s="228"/>
      <c r="O774" s="88"/>
      <c r="P774" s="88"/>
      <c r="Q774" s="88"/>
      <c r="R774" s="88"/>
      <c r="W774" s="88"/>
      <c r="X774" s="88"/>
      <c r="Y774" s="88"/>
    </row>
    <row r="775" spans="3:25" ht="12" customHeight="1" x14ac:dyDescent="0.3">
      <c r="C775" s="90"/>
      <c r="D775" s="91"/>
      <c r="E775" s="88"/>
      <c r="F775" s="88"/>
      <c r="G775" s="88"/>
      <c r="H775" s="88"/>
      <c r="I775" s="88"/>
      <c r="K775" s="88"/>
      <c r="L775" s="88"/>
      <c r="M775" s="88"/>
      <c r="N775" s="228"/>
      <c r="O775" s="88"/>
      <c r="P775" s="88"/>
      <c r="Q775" s="88"/>
      <c r="R775" s="88"/>
      <c r="W775" s="88"/>
      <c r="X775" s="88"/>
      <c r="Y775" s="88"/>
    </row>
    <row r="776" spans="3:25" ht="12" customHeight="1" x14ac:dyDescent="0.3">
      <c r="C776" s="90"/>
      <c r="D776" s="91"/>
      <c r="E776" s="88"/>
      <c r="F776" s="88"/>
      <c r="G776" s="88"/>
      <c r="H776" s="88"/>
      <c r="I776" s="88"/>
      <c r="K776" s="88"/>
      <c r="L776" s="88"/>
      <c r="M776" s="88"/>
      <c r="N776" s="228"/>
      <c r="O776" s="88"/>
      <c r="P776" s="88"/>
      <c r="Q776" s="88"/>
      <c r="R776" s="88"/>
      <c r="W776" s="88"/>
      <c r="X776" s="88"/>
      <c r="Y776" s="88"/>
    </row>
    <row r="777" spans="3:25" ht="12" customHeight="1" x14ac:dyDescent="0.3">
      <c r="C777" s="90"/>
      <c r="D777" s="91"/>
      <c r="E777" s="88"/>
      <c r="F777" s="88"/>
      <c r="G777" s="88"/>
      <c r="H777" s="88"/>
      <c r="I777" s="88"/>
      <c r="K777" s="88"/>
      <c r="L777" s="88"/>
      <c r="M777" s="88"/>
      <c r="N777" s="228"/>
      <c r="O777" s="88"/>
      <c r="P777" s="88"/>
      <c r="Q777" s="88"/>
      <c r="R777" s="88"/>
      <c r="W777" s="88"/>
      <c r="X777" s="88"/>
      <c r="Y777" s="88"/>
    </row>
    <row r="778" spans="3:25" ht="12" customHeight="1" x14ac:dyDescent="0.3">
      <c r="C778" s="90"/>
      <c r="D778" s="91"/>
      <c r="E778" s="88"/>
      <c r="F778" s="88"/>
      <c r="G778" s="88"/>
      <c r="H778" s="88"/>
      <c r="I778" s="88"/>
      <c r="K778" s="88"/>
      <c r="L778" s="88"/>
      <c r="M778" s="88"/>
      <c r="N778" s="228"/>
      <c r="O778" s="88"/>
      <c r="P778" s="88"/>
      <c r="Q778" s="88"/>
      <c r="R778" s="88"/>
      <c r="W778" s="88"/>
      <c r="X778" s="88"/>
      <c r="Y778" s="88"/>
    </row>
    <row r="779" spans="3:25" ht="12" customHeight="1" x14ac:dyDescent="0.3">
      <c r="C779" s="90"/>
      <c r="D779" s="91"/>
      <c r="E779" s="88"/>
      <c r="F779" s="88"/>
      <c r="G779" s="88"/>
      <c r="H779" s="88"/>
      <c r="I779" s="88"/>
      <c r="K779" s="88"/>
      <c r="L779" s="88"/>
      <c r="M779" s="88"/>
      <c r="N779" s="228"/>
      <c r="O779" s="88"/>
      <c r="P779" s="88"/>
      <c r="Q779" s="88"/>
      <c r="R779" s="88"/>
      <c r="W779" s="88"/>
      <c r="X779" s="88"/>
      <c r="Y779" s="88"/>
    </row>
    <row r="780" spans="3:25" ht="12" customHeight="1" x14ac:dyDescent="0.3">
      <c r="C780" s="90"/>
      <c r="D780" s="91"/>
      <c r="E780" s="88"/>
      <c r="F780" s="88"/>
      <c r="G780" s="88"/>
      <c r="H780" s="88"/>
      <c r="I780" s="88"/>
      <c r="K780" s="88"/>
      <c r="L780" s="88"/>
      <c r="M780" s="88"/>
      <c r="N780" s="228"/>
      <c r="O780" s="88"/>
      <c r="P780" s="88"/>
      <c r="Q780" s="88"/>
      <c r="R780" s="88"/>
      <c r="W780" s="88"/>
      <c r="X780" s="88"/>
      <c r="Y780" s="88"/>
    </row>
    <row r="781" spans="3:25" ht="12" customHeight="1" x14ac:dyDescent="0.3">
      <c r="C781" s="90"/>
      <c r="D781" s="91"/>
      <c r="E781" s="88"/>
      <c r="F781" s="88"/>
      <c r="G781" s="88"/>
      <c r="H781" s="88"/>
      <c r="I781" s="88"/>
      <c r="K781" s="88"/>
      <c r="L781" s="88"/>
      <c r="M781" s="88"/>
      <c r="N781" s="228"/>
      <c r="O781" s="88"/>
      <c r="P781" s="88"/>
      <c r="Q781" s="88"/>
      <c r="R781" s="88"/>
      <c r="W781" s="88"/>
      <c r="X781" s="88"/>
      <c r="Y781" s="88"/>
    </row>
    <row r="782" spans="3:25" ht="12" customHeight="1" x14ac:dyDescent="0.3">
      <c r="C782" s="90"/>
      <c r="D782" s="91"/>
      <c r="E782" s="88"/>
      <c r="F782" s="88"/>
      <c r="G782" s="88"/>
      <c r="H782" s="88"/>
      <c r="I782" s="88"/>
      <c r="K782" s="88"/>
      <c r="L782" s="88"/>
      <c r="M782" s="88"/>
      <c r="N782" s="228"/>
      <c r="O782" s="88"/>
      <c r="P782" s="88"/>
      <c r="Q782" s="88"/>
      <c r="R782" s="88"/>
      <c r="W782" s="88"/>
      <c r="X782" s="88"/>
      <c r="Y782" s="88"/>
    </row>
    <row r="783" spans="3:25" ht="12" customHeight="1" x14ac:dyDescent="0.3">
      <c r="C783" s="90"/>
      <c r="D783" s="91"/>
      <c r="E783" s="88"/>
      <c r="F783" s="88"/>
      <c r="G783" s="88"/>
      <c r="H783" s="88"/>
      <c r="I783" s="88"/>
      <c r="K783" s="88"/>
      <c r="L783" s="88"/>
      <c r="M783" s="88"/>
      <c r="N783" s="228"/>
      <c r="O783" s="88"/>
      <c r="P783" s="88"/>
      <c r="Q783" s="88"/>
      <c r="R783" s="88"/>
      <c r="W783" s="88"/>
      <c r="X783" s="88"/>
      <c r="Y783" s="88"/>
    </row>
    <row r="784" spans="3:25" ht="12" customHeight="1" x14ac:dyDescent="0.3">
      <c r="C784" s="90"/>
      <c r="D784" s="91"/>
      <c r="E784" s="88"/>
      <c r="F784" s="88"/>
      <c r="G784" s="88"/>
      <c r="H784" s="88"/>
      <c r="I784" s="88"/>
      <c r="K784" s="88"/>
      <c r="L784" s="88"/>
      <c r="M784" s="88"/>
      <c r="N784" s="228"/>
      <c r="O784" s="88"/>
      <c r="P784" s="88"/>
      <c r="Q784" s="88"/>
      <c r="R784" s="88"/>
      <c r="W784" s="88"/>
      <c r="X784" s="88"/>
      <c r="Y784" s="88"/>
    </row>
    <row r="785" spans="3:25" ht="12" customHeight="1" x14ac:dyDescent="0.3">
      <c r="C785" s="90"/>
      <c r="D785" s="91"/>
      <c r="E785" s="88"/>
      <c r="F785" s="88"/>
      <c r="G785" s="88"/>
      <c r="H785" s="88"/>
      <c r="I785" s="88"/>
      <c r="K785" s="88"/>
      <c r="L785" s="88"/>
      <c r="M785" s="88"/>
      <c r="N785" s="228"/>
      <c r="O785" s="88"/>
      <c r="P785" s="88"/>
      <c r="Q785" s="88"/>
      <c r="R785" s="88"/>
      <c r="W785" s="88"/>
      <c r="X785" s="88"/>
      <c r="Y785" s="88"/>
    </row>
    <row r="786" spans="3:25" ht="12" customHeight="1" x14ac:dyDescent="0.3">
      <c r="C786" s="90"/>
      <c r="D786" s="91"/>
      <c r="E786" s="88"/>
      <c r="F786" s="88"/>
      <c r="G786" s="88"/>
      <c r="H786" s="88"/>
      <c r="I786" s="88"/>
      <c r="K786" s="88"/>
      <c r="L786" s="88"/>
      <c r="M786" s="88"/>
      <c r="N786" s="228"/>
      <c r="O786" s="88"/>
      <c r="P786" s="88"/>
      <c r="Q786" s="88"/>
      <c r="R786" s="88"/>
      <c r="W786" s="88"/>
      <c r="X786" s="88"/>
      <c r="Y786" s="88"/>
    </row>
    <row r="787" spans="3:25" ht="12" customHeight="1" x14ac:dyDescent="0.3">
      <c r="C787" s="90"/>
      <c r="D787" s="91"/>
      <c r="E787" s="88"/>
      <c r="F787" s="88"/>
      <c r="G787" s="88"/>
      <c r="H787" s="88"/>
      <c r="I787" s="88"/>
      <c r="K787" s="88"/>
      <c r="L787" s="88"/>
      <c r="M787" s="88"/>
      <c r="N787" s="228"/>
      <c r="O787" s="88"/>
      <c r="P787" s="88"/>
      <c r="Q787" s="88"/>
      <c r="R787" s="88"/>
      <c r="W787" s="88"/>
      <c r="X787" s="88"/>
      <c r="Y787" s="88"/>
    </row>
    <row r="788" spans="3:25" ht="12" customHeight="1" x14ac:dyDescent="0.3">
      <c r="C788" s="90"/>
      <c r="D788" s="91"/>
      <c r="E788" s="88"/>
      <c r="F788" s="88"/>
      <c r="G788" s="88"/>
      <c r="H788" s="88"/>
      <c r="I788" s="88"/>
      <c r="K788" s="88"/>
      <c r="L788" s="88"/>
      <c r="M788" s="88"/>
      <c r="N788" s="228"/>
      <c r="O788" s="88"/>
      <c r="P788" s="88"/>
      <c r="Q788" s="88"/>
      <c r="R788" s="88"/>
      <c r="W788" s="88"/>
      <c r="X788" s="88"/>
      <c r="Y788" s="88"/>
    </row>
    <row r="789" spans="3:25" ht="12" customHeight="1" x14ac:dyDescent="0.3">
      <c r="C789" s="90"/>
      <c r="D789" s="91"/>
      <c r="E789" s="88"/>
      <c r="F789" s="88"/>
      <c r="G789" s="88"/>
      <c r="H789" s="88"/>
      <c r="I789" s="88"/>
      <c r="K789" s="88"/>
      <c r="L789" s="88"/>
      <c r="M789" s="88"/>
      <c r="N789" s="228"/>
      <c r="O789" s="88"/>
      <c r="P789" s="88"/>
      <c r="Q789" s="88"/>
      <c r="R789" s="88"/>
      <c r="W789" s="88"/>
      <c r="X789" s="88"/>
      <c r="Y789" s="88"/>
    </row>
    <row r="790" spans="3:25" ht="12" customHeight="1" x14ac:dyDescent="0.3">
      <c r="C790" s="90"/>
      <c r="D790" s="91"/>
      <c r="E790" s="88"/>
      <c r="F790" s="88"/>
      <c r="G790" s="88"/>
      <c r="H790" s="88"/>
      <c r="I790" s="88"/>
      <c r="K790" s="88"/>
      <c r="L790" s="88"/>
      <c r="M790" s="88"/>
      <c r="N790" s="228"/>
      <c r="O790" s="88"/>
      <c r="P790" s="88"/>
      <c r="Q790" s="88"/>
      <c r="R790" s="88"/>
      <c r="W790" s="88"/>
      <c r="X790" s="88"/>
      <c r="Y790" s="88"/>
    </row>
    <row r="791" spans="3:25" ht="12" customHeight="1" x14ac:dyDescent="0.3">
      <c r="C791" s="90"/>
      <c r="D791" s="91"/>
      <c r="E791" s="88"/>
      <c r="F791" s="88"/>
      <c r="G791" s="88"/>
      <c r="H791" s="88"/>
      <c r="I791" s="88"/>
      <c r="K791" s="88"/>
      <c r="L791" s="88"/>
      <c r="M791" s="88"/>
      <c r="N791" s="228"/>
      <c r="O791" s="88"/>
      <c r="P791" s="88"/>
      <c r="Q791" s="88"/>
      <c r="R791" s="88"/>
      <c r="W791" s="88"/>
      <c r="X791" s="88"/>
      <c r="Y791" s="88"/>
    </row>
    <row r="792" spans="3:25" ht="12" customHeight="1" x14ac:dyDescent="0.3">
      <c r="C792" s="90"/>
      <c r="D792" s="91"/>
      <c r="E792" s="88"/>
      <c r="F792" s="88"/>
      <c r="G792" s="88"/>
      <c r="H792" s="88"/>
      <c r="I792" s="88"/>
      <c r="K792" s="88"/>
      <c r="L792" s="88"/>
      <c r="M792" s="88"/>
      <c r="N792" s="228"/>
      <c r="O792" s="88"/>
      <c r="P792" s="88"/>
      <c r="Q792" s="88"/>
      <c r="R792" s="88"/>
      <c r="W792" s="88"/>
      <c r="X792" s="88"/>
      <c r="Y792" s="88"/>
    </row>
    <row r="793" spans="3:25" ht="12" customHeight="1" x14ac:dyDescent="0.3">
      <c r="C793" s="90"/>
      <c r="D793" s="91"/>
      <c r="E793" s="88"/>
      <c r="F793" s="88"/>
      <c r="G793" s="88"/>
      <c r="H793" s="88"/>
      <c r="I793" s="88"/>
      <c r="K793" s="88"/>
      <c r="L793" s="88"/>
      <c r="M793" s="88"/>
      <c r="N793" s="228"/>
      <c r="O793" s="88"/>
      <c r="P793" s="88"/>
      <c r="Q793" s="88"/>
      <c r="R793" s="88"/>
      <c r="W793" s="88"/>
      <c r="X793" s="88"/>
      <c r="Y793" s="88"/>
    </row>
    <row r="794" spans="3:25" ht="12" customHeight="1" x14ac:dyDescent="0.3">
      <c r="C794" s="90"/>
      <c r="D794" s="91"/>
      <c r="E794" s="88"/>
      <c r="F794" s="88"/>
      <c r="G794" s="88"/>
      <c r="H794" s="88"/>
      <c r="I794" s="88"/>
      <c r="K794" s="88"/>
      <c r="L794" s="88"/>
      <c r="M794" s="88"/>
      <c r="N794" s="228"/>
      <c r="O794" s="88"/>
      <c r="P794" s="88"/>
      <c r="Q794" s="88"/>
      <c r="R794" s="88"/>
      <c r="W794" s="88"/>
      <c r="X794" s="88"/>
      <c r="Y794" s="88"/>
    </row>
    <row r="795" spans="3:25" ht="12" customHeight="1" x14ac:dyDescent="0.3">
      <c r="C795" s="90"/>
      <c r="D795" s="91"/>
      <c r="E795" s="88"/>
      <c r="F795" s="88"/>
      <c r="G795" s="88"/>
      <c r="H795" s="88"/>
      <c r="I795" s="88"/>
      <c r="K795" s="88"/>
      <c r="L795" s="88"/>
      <c r="M795" s="88"/>
      <c r="N795" s="228"/>
      <c r="O795" s="88"/>
      <c r="P795" s="88"/>
      <c r="Q795" s="88"/>
      <c r="R795" s="88"/>
      <c r="W795" s="88"/>
      <c r="X795" s="88"/>
      <c r="Y795" s="88"/>
    </row>
    <row r="796" spans="3:25" ht="12" customHeight="1" x14ac:dyDescent="0.3">
      <c r="C796" s="90"/>
      <c r="D796" s="91"/>
      <c r="E796" s="88"/>
      <c r="F796" s="88"/>
      <c r="G796" s="88"/>
      <c r="H796" s="88"/>
      <c r="I796" s="88"/>
      <c r="K796" s="88"/>
      <c r="L796" s="88"/>
      <c r="M796" s="88"/>
      <c r="N796" s="228"/>
      <c r="O796" s="88"/>
      <c r="P796" s="88"/>
      <c r="Q796" s="88"/>
      <c r="R796" s="88"/>
      <c r="W796" s="88"/>
      <c r="X796" s="88"/>
      <c r="Y796" s="88"/>
    </row>
    <row r="797" spans="3:25" ht="12" customHeight="1" x14ac:dyDescent="0.3">
      <c r="C797" s="90"/>
      <c r="D797" s="91"/>
      <c r="E797" s="88"/>
      <c r="F797" s="88"/>
      <c r="G797" s="88"/>
      <c r="H797" s="88"/>
      <c r="I797" s="88"/>
      <c r="K797" s="88"/>
      <c r="L797" s="88"/>
      <c r="M797" s="88"/>
      <c r="N797" s="228"/>
      <c r="O797" s="88"/>
      <c r="P797" s="88"/>
      <c r="Q797" s="88"/>
      <c r="R797" s="88"/>
      <c r="W797" s="88"/>
      <c r="X797" s="88"/>
      <c r="Y797" s="88"/>
    </row>
    <row r="798" spans="3:25" ht="12" customHeight="1" x14ac:dyDescent="0.3">
      <c r="C798" s="90"/>
      <c r="D798" s="91"/>
      <c r="E798" s="88"/>
      <c r="F798" s="88"/>
      <c r="G798" s="88"/>
      <c r="H798" s="88"/>
      <c r="I798" s="88"/>
      <c r="K798" s="88"/>
      <c r="L798" s="88"/>
      <c r="M798" s="88"/>
      <c r="N798" s="228"/>
      <c r="O798" s="88"/>
      <c r="P798" s="88"/>
      <c r="Q798" s="88"/>
      <c r="R798" s="88"/>
      <c r="W798" s="88"/>
      <c r="X798" s="88"/>
      <c r="Y798" s="88"/>
    </row>
    <row r="799" spans="3:25" ht="12" customHeight="1" x14ac:dyDescent="0.3">
      <c r="C799" s="90"/>
      <c r="D799" s="91"/>
      <c r="E799" s="88"/>
      <c r="F799" s="88"/>
      <c r="G799" s="88"/>
      <c r="H799" s="88"/>
      <c r="I799" s="88"/>
      <c r="K799" s="88"/>
      <c r="L799" s="88"/>
      <c r="M799" s="88"/>
      <c r="N799" s="228"/>
      <c r="O799" s="88"/>
      <c r="P799" s="88"/>
      <c r="Q799" s="88"/>
      <c r="R799" s="88"/>
      <c r="W799" s="88"/>
      <c r="X799" s="88"/>
      <c r="Y799" s="88"/>
    </row>
    <row r="800" spans="3:25" ht="12" customHeight="1" x14ac:dyDescent="0.3">
      <c r="C800" s="90"/>
      <c r="D800" s="91"/>
      <c r="E800" s="88"/>
      <c r="F800" s="88"/>
      <c r="G800" s="88"/>
      <c r="H800" s="88"/>
      <c r="I800" s="88"/>
      <c r="K800" s="88"/>
      <c r="L800" s="88"/>
      <c r="M800" s="88"/>
      <c r="N800" s="228"/>
      <c r="O800" s="88"/>
      <c r="P800" s="88"/>
      <c r="Q800" s="88"/>
      <c r="R800" s="88"/>
      <c r="W800" s="88"/>
      <c r="X800" s="88"/>
      <c r="Y800" s="88"/>
    </row>
    <row r="801" spans="3:25" ht="12" customHeight="1" x14ac:dyDescent="0.3">
      <c r="C801" s="90"/>
      <c r="D801" s="91"/>
      <c r="E801" s="88"/>
      <c r="F801" s="88"/>
      <c r="G801" s="88"/>
      <c r="H801" s="88"/>
      <c r="I801" s="88"/>
      <c r="K801" s="88"/>
      <c r="L801" s="88"/>
      <c r="M801" s="88"/>
      <c r="N801" s="228"/>
      <c r="O801" s="88"/>
      <c r="P801" s="88"/>
      <c r="Q801" s="88"/>
      <c r="R801" s="88"/>
      <c r="W801" s="88"/>
      <c r="X801" s="88"/>
      <c r="Y801" s="88"/>
    </row>
    <row r="802" spans="3:25" ht="12" customHeight="1" x14ac:dyDescent="0.3">
      <c r="C802" s="90"/>
      <c r="D802" s="91"/>
      <c r="E802" s="88"/>
      <c r="F802" s="88"/>
      <c r="G802" s="88"/>
      <c r="H802" s="88"/>
      <c r="I802" s="88"/>
      <c r="K802" s="88"/>
      <c r="L802" s="88"/>
      <c r="M802" s="88"/>
      <c r="N802" s="228"/>
      <c r="O802" s="88"/>
      <c r="P802" s="88"/>
      <c r="Q802" s="88"/>
      <c r="R802" s="88"/>
      <c r="W802" s="88"/>
      <c r="X802" s="88"/>
      <c r="Y802" s="88"/>
    </row>
    <row r="803" spans="3:25" ht="12" customHeight="1" x14ac:dyDescent="0.3">
      <c r="C803" s="90"/>
      <c r="D803" s="91"/>
      <c r="E803" s="88"/>
      <c r="F803" s="88"/>
      <c r="G803" s="88"/>
      <c r="H803" s="88"/>
      <c r="I803" s="88"/>
      <c r="K803" s="88"/>
      <c r="L803" s="88"/>
      <c r="M803" s="88"/>
      <c r="N803" s="228"/>
      <c r="O803" s="88"/>
      <c r="P803" s="88"/>
      <c r="Q803" s="88"/>
      <c r="R803" s="88"/>
      <c r="W803" s="88"/>
      <c r="X803" s="88"/>
      <c r="Y803" s="88"/>
    </row>
    <row r="804" spans="3:25" ht="12" customHeight="1" x14ac:dyDescent="0.3">
      <c r="C804" s="90"/>
      <c r="D804" s="91"/>
      <c r="E804" s="88"/>
      <c r="F804" s="88"/>
      <c r="G804" s="88"/>
      <c r="H804" s="88"/>
      <c r="I804" s="88"/>
      <c r="K804" s="88"/>
      <c r="L804" s="88"/>
      <c r="M804" s="88"/>
      <c r="N804" s="228"/>
      <c r="O804" s="88"/>
      <c r="P804" s="88"/>
      <c r="Q804" s="88"/>
      <c r="R804" s="88"/>
      <c r="W804" s="88"/>
      <c r="X804" s="88"/>
      <c r="Y804" s="88"/>
    </row>
    <row r="805" spans="3:25" ht="12" customHeight="1" x14ac:dyDescent="0.3">
      <c r="C805" s="90"/>
      <c r="D805" s="91"/>
      <c r="E805" s="88"/>
      <c r="F805" s="88"/>
      <c r="G805" s="88"/>
      <c r="H805" s="88"/>
      <c r="I805" s="88"/>
      <c r="K805" s="88"/>
      <c r="L805" s="88"/>
      <c r="M805" s="88"/>
      <c r="N805" s="228"/>
      <c r="O805" s="88"/>
      <c r="P805" s="88"/>
      <c r="Q805" s="88"/>
      <c r="R805" s="88"/>
      <c r="W805" s="88"/>
      <c r="X805" s="88"/>
      <c r="Y805" s="88"/>
    </row>
    <row r="806" spans="3:25" ht="12" customHeight="1" x14ac:dyDescent="0.3">
      <c r="C806" s="90"/>
      <c r="D806" s="91"/>
      <c r="E806" s="88"/>
      <c r="F806" s="88"/>
      <c r="G806" s="88"/>
      <c r="H806" s="88"/>
      <c r="I806" s="88"/>
      <c r="K806" s="88"/>
      <c r="L806" s="88"/>
      <c r="M806" s="88"/>
      <c r="N806" s="228"/>
      <c r="O806" s="88"/>
      <c r="P806" s="88"/>
      <c r="Q806" s="88"/>
      <c r="R806" s="88"/>
      <c r="W806" s="88"/>
      <c r="X806" s="88"/>
      <c r="Y806" s="88"/>
    </row>
    <row r="807" spans="3:25" ht="12" customHeight="1" x14ac:dyDescent="0.3">
      <c r="C807" s="90"/>
      <c r="D807" s="91"/>
      <c r="E807" s="88"/>
      <c r="F807" s="88"/>
      <c r="G807" s="88"/>
      <c r="H807" s="88"/>
      <c r="I807" s="88"/>
      <c r="K807" s="88"/>
      <c r="L807" s="88"/>
      <c r="M807" s="88"/>
      <c r="N807" s="228"/>
      <c r="O807" s="88"/>
      <c r="P807" s="88"/>
      <c r="Q807" s="88"/>
      <c r="R807" s="88"/>
      <c r="W807" s="88"/>
      <c r="X807" s="88"/>
      <c r="Y807" s="88"/>
    </row>
    <row r="808" spans="3:25" ht="12" customHeight="1" x14ac:dyDescent="0.3">
      <c r="C808" s="90"/>
      <c r="D808" s="91"/>
      <c r="E808" s="88"/>
      <c r="F808" s="88"/>
      <c r="G808" s="88"/>
      <c r="H808" s="88"/>
      <c r="I808" s="88"/>
      <c r="K808" s="88"/>
      <c r="L808" s="88"/>
      <c r="M808" s="88"/>
      <c r="N808" s="228"/>
      <c r="O808" s="88"/>
      <c r="P808" s="88"/>
      <c r="Q808" s="88"/>
      <c r="R808" s="88"/>
      <c r="W808" s="88"/>
      <c r="X808" s="88"/>
      <c r="Y808" s="88"/>
    </row>
    <row r="809" spans="3:25" ht="12" customHeight="1" x14ac:dyDescent="0.3">
      <c r="C809" s="90"/>
      <c r="D809" s="91"/>
      <c r="E809" s="88"/>
      <c r="F809" s="88"/>
      <c r="G809" s="88"/>
      <c r="H809" s="88"/>
      <c r="I809" s="88"/>
      <c r="K809" s="88"/>
      <c r="L809" s="88"/>
      <c r="M809" s="88"/>
      <c r="N809" s="228"/>
      <c r="O809" s="88"/>
      <c r="P809" s="88"/>
      <c r="Q809" s="88"/>
      <c r="R809" s="88"/>
      <c r="W809" s="88"/>
      <c r="X809" s="88"/>
      <c r="Y809" s="88"/>
    </row>
    <row r="810" spans="3:25" ht="12" customHeight="1" x14ac:dyDescent="0.3">
      <c r="C810" s="90"/>
      <c r="D810" s="91"/>
      <c r="E810" s="88"/>
      <c r="F810" s="88"/>
      <c r="G810" s="88"/>
      <c r="H810" s="88"/>
      <c r="I810" s="88"/>
      <c r="K810" s="88"/>
      <c r="L810" s="88"/>
      <c r="M810" s="88"/>
      <c r="N810" s="228"/>
      <c r="O810" s="88"/>
      <c r="P810" s="88"/>
      <c r="Q810" s="88"/>
      <c r="R810" s="88"/>
      <c r="W810" s="88"/>
      <c r="X810" s="88"/>
      <c r="Y810" s="88"/>
    </row>
    <row r="811" spans="3:25" ht="12" customHeight="1" x14ac:dyDescent="0.3">
      <c r="C811" s="90"/>
      <c r="D811" s="91"/>
      <c r="E811" s="88"/>
      <c r="F811" s="88"/>
      <c r="G811" s="88"/>
      <c r="H811" s="88"/>
      <c r="I811" s="88"/>
      <c r="K811" s="88"/>
      <c r="L811" s="88"/>
      <c r="M811" s="88"/>
      <c r="N811" s="228"/>
      <c r="O811" s="88"/>
      <c r="P811" s="88"/>
      <c r="Q811" s="88"/>
      <c r="R811" s="88"/>
      <c r="W811" s="88"/>
      <c r="X811" s="88"/>
      <c r="Y811" s="88"/>
    </row>
    <row r="812" spans="3:25" ht="12" customHeight="1" x14ac:dyDescent="0.3">
      <c r="C812" s="90"/>
      <c r="D812" s="91"/>
      <c r="E812" s="88"/>
      <c r="F812" s="88"/>
      <c r="G812" s="88"/>
      <c r="H812" s="88"/>
      <c r="I812" s="88"/>
      <c r="K812" s="88"/>
      <c r="L812" s="88"/>
      <c r="M812" s="88"/>
      <c r="N812" s="228"/>
      <c r="O812" s="88"/>
      <c r="P812" s="88"/>
      <c r="Q812" s="88"/>
      <c r="R812" s="88"/>
      <c r="W812" s="88"/>
      <c r="X812" s="88"/>
      <c r="Y812" s="88"/>
    </row>
    <row r="813" spans="3:25" ht="12" customHeight="1" x14ac:dyDescent="0.3">
      <c r="C813" s="90"/>
      <c r="D813" s="91"/>
      <c r="E813" s="88"/>
      <c r="F813" s="88"/>
      <c r="G813" s="88"/>
      <c r="H813" s="88"/>
      <c r="I813" s="88"/>
      <c r="K813" s="88"/>
      <c r="L813" s="88"/>
      <c r="M813" s="88"/>
      <c r="N813" s="228"/>
      <c r="O813" s="88"/>
      <c r="P813" s="88"/>
      <c r="Q813" s="88"/>
      <c r="R813" s="88"/>
      <c r="W813" s="88"/>
      <c r="X813" s="88"/>
      <c r="Y813" s="88"/>
    </row>
    <row r="814" spans="3:25" ht="12" customHeight="1" x14ac:dyDescent="0.3">
      <c r="C814" s="90"/>
      <c r="D814" s="91"/>
      <c r="E814" s="88"/>
      <c r="F814" s="88"/>
      <c r="G814" s="88"/>
      <c r="H814" s="88"/>
      <c r="I814" s="88"/>
      <c r="K814" s="88"/>
      <c r="L814" s="88"/>
      <c r="M814" s="88"/>
      <c r="N814" s="228"/>
      <c r="O814" s="88"/>
      <c r="P814" s="88"/>
      <c r="Q814" s="88"/>
      <c r="R814" s="88"/>
      <c r="W814" s="88"/>
      <c r="X814" s="88"/>
      <c r="Y814" s="88"/>
    </row>
    <row r="815" spans="3:25" ht="12" customHeight="1" x14ac:dyDescent="0.3">
      <c r="C815" s="90"/>
      <c r="D815" s="91"/>
      <c r="E815" s="88"/>
      <c r="F815" s="88"/>
      <c r="G815" s="88"/>
      <c r="H815" s="88"/>
      <c r="I815" s="88"/>
      <c r="K815" s="88"/>
      <c r="L815" s="88"/>
      <c r="M815" s="88"/>
      <c r="N815" s="228"/>
      <c r="O815" s="88"/>
      <c r="P815" s="88"/>
      <c r="Q815" s="88"/>
      <c r="R815" s="88"/>
      <c r="W815" s="88"/>
      <c r="X815" s="88"/>
      <c r="Y815" s="88"/>
    </row>
    <row r="816" spans="3:25" ht="12" customHeight="1" x14ac:dyDescent="0.3">
      <c r="C816" s="90"/>
      <c r="D816" s="91"/>
      <c r="E816" s="88"/>
      <c r="F816" s="88"/>
      <c r="G816" s="88"/>
      <c r="H816" s="88"/>
      <c r="I816" s="88"/>
      <c r="K816" s="88"/>
      <c r="L816" s="88"/>
      <c r="M816" s="88"/>
      <c r="N816" s="228"/>
      <c r="O816" s="88"/>
      <c r="P816" s="88"/>
      <c r="Q816" s="88"/>
      <c r="R816" s="88"/>
      <c r="W816" s="88"/>
      <c r="X816" s="88"/>
      <c r="Y816" s="88"/>
    </row>
    <row r="817" spans="3:25" ht="12" customHeight="1" x14ac:dyDescent="0.3">
      <c r="C817" s="90"/>
      <c r="D817" s="91"/>
      <c r="E817" s="88"/>
      <c r="F817" s="88"/>
      <c r="G817" s="88"/>
      <c r="H817" s="88"/>
      <c r="I817" s="88"/>
      <c r="K817" s="88"/>
      <c r="L817" s="88"/>
      <c r="M817" s="88"/>
      <c r="N817" s="228"/>
      <c r="O817" s="88"/>
      <c r="P817" s="88"/>
      <c r="Q817" s="88"/>
      <c r="R817" s="88"/>
      <c r="W817" s="88"/>
      <c r="X817" s="88"/>
      <c r="Y817" s="88"/>
    </row>
    <row r="818" spans="3:25" ht="12" customHeight="1" x14ac:dyDescent="0.3">
      <c r="C818" s="90"/>
      <c r="D818" s="91"/>
      <c r="E818" s="88"/>
      <c r="F818" s="88"/>
      <c r="G818" s="88"/>
      <c r="H818" s="88"/>
      <c r="I818" s="88"/>
      <c r="K818" s="88"/>
      <c r="L818" s="88"/>
      <c r="M818" s="88"/>
      <c r="N818" s="228"/>
      <c r="O818" s="88"/>
      <c r="P818" s="88"/>
      <c r="Q818" s="88"/>
      <c r="R818" s="88"/>
      <c r="W818" s="88"/>
      <c r="X818" s="88"/>
      <c r="Y818" s="88"/>
    </row>
    <row r="819" spans="3:25" ht="12" customHeight="1" x14ac:dyDescent="0.3">
      <c r="C819" s="90"/>
      <c r="D819" s="91"/>
      <c r="E819" s="88"/>
      <c r="F819" s="88"/>
      <c r="G819" s="88"/>
      <c r="H819" s="88"/>
      <c r="I819" s="88"/>
      <c r="K819" s="88"/>
      <c r="L819" s="88"/>
      <c r="M819" s="88"/>
      <c r="N819" s="228"/>
      <c r="O819" s="88"/>
      <c r="P819" s="88"/>
      <c r="Q819" s="88"/>
      <c r="R819" s="88"/>
      <c r="W819" s="88"/>
      <c r="X819" s="88"/>
      <c r="Y819" s="88"/>
    </row>
    <row r="820" spans="3:25" ht="12" customHeight="1" x14ac:dyDescent="0.3">
      <c r="C820" s="90"/>
      <c r="D820" s="91"/>
      <c r="E820" s="88"/>
      <c r="F820" s="88"/>
      <c r="G820" s="88"/>
      <c r="H820" s="88"/>
      <c r="I820" s="88"/>
      <c r="K820" s="88"/>
      <c r="L820" s="88"/>
      <c r="M820" s="88"/>
      <c r="N820" s="228"/>
      <c r="O820" s="88"/>
      <c r="P820" s="88"/>
      <c r="Q820" s="88"/>
      <c r="R820" s="88"/>
      <c r="W820" s="88"/>
      <c r="X820" s="88"/>
      <c r="Y820" s="88"/>
    </row>
    <row r="821" spans="3:25" ht="12" customHeight="1" x14ac:dyDescent="0.3">
      <c r="C821" s="90"/>
      <c r="D821" s="91"/>
      <c r="E821" s="88"/>
      <c r="F821" s="88"/>
      <c r="G821" s="88"/>
      <c r="H821" s="88"/>
      <c r="I821" s="88"/>
      <c r="K821" s="88"/>
      <c r="L821" s="88"/>
      <c r="M821" s="88"/>
      <c r="N821" s="228"/>
      <c r="O821" s="88"/>
      <c r="P821" s="88"/>
      <c r="Q821" s="88"/>
      <c r="R821" s="88"/>
      <c r="W821" s="88"/>
      <c r="X821" s="88"/>
      <c r="Y821" s="88"/>
    </row>
    <row r="822" spans="3:25" ht="12" customHeight="1" x14ac:dyDescent="0.3">
      <c r="C822" s="90"/>
      <c r="D822" s="91"/>
      <c r="E822" s="88"/>
      <c r="F822" s="88"/>
      <c r="G822" s="88"/>
      <c r="H822" s="88"/>
      <c r="I822" s="88"/>
      <c r="K822" s="88"/>
      <c r="L822" s="88"/>
      <c r="M822" s="88"/>
      <c r="N822" s="228"/>
      <c r="O822" s="88"/>
      <c r="P822" s="88"/>
      <c r="Q822" s="88"/>
      <c r="R822" s="88"/>
      <c r="W822" s="88"/>
      <c r="X822" s="88"/>
      <c r="Y822" s="88"/>
    </row>
    <row r="823" spans="3:25" ht="12" customHeight="1" x14ac:dyDescent="0.3">
      <c r="C823" s="90"/>
      <c r="D823" s="91"/>
      <c r="E823" s="88"/>
      <c r="F823" s="88"/>
      <c r="G823" s="88"/>
      <c r="H823" s="88"/>
      <c r="I823" s="88"/>
      <c r="K823" s="88"/>
      <c r="L823" s="88"/>
      <c r="M823" s="88"/>
      <c r="N823" s="228"/>
      <c r="O823" s="88"/>
      <c r="P823" s="88"/>
      <c r="Q823" s="88"/>
      <c r="R823" s="88"/>
      <c r="W823" s="88"/>
      <c r="X823" s="88"/>
      <c r="Y823" s="88"/>
    </row>
    <row r="824" spans="3:25" ht="12" customHeight="1" x14ac:dyDescent="0.3">
      <c r="C824" s="90"/>
      <c r="D824" s="91"/>
      <c r="E824" s="88"/>
      <c r="F824" s="88"/>
      <c r="G824" s="88"/>
      <c r="H824" s="88"/>
      <c r="I824" s="88"/>
      <c r="K824" s="88"/>
      <c r="L824" s="88"/>
      <c r="M824" s="88"/>
      <c r="N824" s="228"/>
      <c r="O824" s="88"/>
      <c r="P824" s="88"/>
      <c r="Q824" s="88"/>
      <c r="R824" s="88"/>
      <c r="W824" s="88"/>
      <c r="X824" s="88"/>
      <c r="Y824" s="88"/>
    </row>
    <row r="825" spans="3:25" ht="12" customHeight="1" x14ac:dyDescent="0.3">
      <c r="C825" s="90"/>
      <c r="D825" s="91"/>
      <c r="E825" s="88"/>
      <c r="F825" s="88"/>
      <c r="G825" s="88"/>
      <c r="H825" s="88"/>
      <c r="I825" s="88"/>
      <c r="K825" s="88"/>
      <c r="L825" s="88"/>
      <c r="M825" s="88"/>
      <c r="N825" s="228"/>
      <c r="O825" s="88"/>
      <c r="P825" s="88"/>
      <c r="Q825" s="88"/>
      <c r="R825" s="88"/>
      <c r="W825" s="88"/>
      <c r="X825" s="88"/>
      <c r="Y825" s="88"/>
    </row>
    <row r="826" spans="3:25" ht="12" customHeight="1" x14ac:dyDescent="0.3">
      <c r="C826" s="90"/>
      <c r="D826" s="91"/>
      <c r="E826" s="88"/>
      <c r="F826" s="88"/>
      <c r="G826" s="88"/>
      <c r="H826" s="88"/>
      <c r="I826" s="88"/>
      <c r="K826" s="88"/>
      <c r="L826" s="88"/>
      <c r="M826" s="88"/>
      <c r="N826" s="228"/>
      <c r="O826" s="88"/>
      <c r="P826" s="88"/>
      <c r="Q826" s="88"/>
      <c r="R826" s="88"/>
      <c r="W826" s="88"/>
      <c r="X826" s="88"/>
      <c r="Y826" s="88"/>
    </row>
    <row r="827" spans="3:25" ht="12" customHeight="1" x14ac:dyDescent="0.3">
      <c r="C827" s="90"/>
      <c r="D827" s="91"/>
      <c r="E827" s="88"/>
      <c r="F827" s="88"/>
      <c r="G827" s="88"/>
      <c r="H827" s="88"/>
      <c r="I827" s="88"/>
      <c r="K827" s="88"/>
      <c r="L827" s="88"/>
      <c r="M827" s="88"/>
      <c r="N827" s="228"/>
      <c r="O827" s="88"/>
      <c r="P827" s="88"/>
      <c r="Q827" s="88"/>
      <c r="R827" s="88"/>
      <c r="W827" s="88"/>
      <c r="X827" s="88"/>
      <c r="Y827" s="88"/>
    </row>
    <row r="828" spans="3:25" ht="12" customHeight="1" x14ac:dyDescent="0.3">
      <c r="C828" s="90"/>
      <c r="D828" s="91"/>
      <c r="E828" s="88"/>
      <c r="F828" s="88"/>
      <c r="G828" s="88"/>
      <c r="H828" s="88"/>
      <c r="I828" s="88"/>
      <c r="K828" s="88"/>
      <c r="L828" s="88"/>
      <c r="M828" s="88"/>
      <c r="N828" s="228"/>
      <c r="O828" s="88"/>
      <c r="P828" s="88"/>
      <c r="Q828" s="88"/>
      <c r="R828" s="88"/>
      <c r="W828" s="88"/>
      <c r="X828" s="88"/>
      <c r="Y828" s="88"/>
    </row>
    <row r="829" spans="3:25" ht="12" customHeight="1" x14ac:dyDescent="0.3">
      <c r="C829" s="90"/>
      <c r="D829" s="91"/>
      <c r="E829" s="88"/>
      <c r="F829" s="88"/>
      <c r="G829" s="88"/>
      <c r="H829" s="88"/>
      <c r="I829" s="88"/>
      <c r="K829" s="88"/>
      <c r="L829" s="88"/>
      <c r="M829" s="88"/>
      <c r="N829" s="228"/>
      <c r="O829" s="88"/>
      <c r="P829" s="88"/>
      <c r="Q829" s="88"/>
      <c r="R829" s="88"/>
      <c r="W829" s="88"/>
      <c r="X829" s="88"/>
      <c r="Y829" s="88"/>
    </row>
    <row r="830" spans="3:25" ht="12" customHeight="1" x14ac:dyDescent="0.3">
      <c r="C830" s="90"/>
      <c r="D830" s="91"/>
      <c r="E830" s="88"/>
      <c r="F830" s="88"/>
      <c r="G830" s="88"/>
      <c r="H830" s="88"/>
      <c r="I830" s="88"/>
      <c r="K830" s="88"/>
      <c r="L830" s="88"/>
      <c r="M830" s="88"/>
      <c r="N830" s="228"/>
      <c r="O830" s="88"/>
      <c r="P830" s="88"/>
      <c r="Q830" s="88"/>
      <c r="R830" s="88"/>
      <c r="W830" s="88"/>
      <c r="X830" s="88"/>
      <c r="Y830" s="88"/>
    </row>
    <row r="831" spans="3:25" ht="12" customHeight="1" x14ac:dyDescent="0.3">
      <c r="C831" s="90"/>
      <c r="D831" s="91"/>
      <c r="E831" s="88"/>
      <c r="F831" s="88"/>
      <c r="G831" s="88"/>
      <c r="H831" s="88"/>
      <c r="I831" s="88"/>
      <c r="K831" s="88"/>
      <c r="L831" s="88"/>
      <c r="M831" s="88"/>
      <c r="N831" s="228"/>
      <c r="O831" s="88"/>
      <c r="P831" s="88"/>
      <c r="Q831" s="88"/>
      <c r="R831" s="88"/>
      <c r="W831" s="88"/>
      <c r="X831" s="88"/>
      <c r="Y831" s="88"/>
    </row>
    <row r="832" spans="3:25" ht="12" customHeight="1" x14ac:dyDescent="0.3">
      <c r="C832" s="90"/>
      <c r="D832" s="91"/>
      <c r="E832" s="88"/>
      <c r="F832" s="88"/>
      <c r="G832" s="88"/>
      <c r="H832" s="88"/>
      <c r="I832" s="88"/>
      <c r="K832" s="88"/>
      <c r="L832" s="88"/>
      <c r="M832" s="88"/>
      <c r="N832" s="228"/>
      <c r="O832" s="88"/>
      <c r="P832" s="88"/>
      <c r="Q832" s="88"/>
      <c r="R832" s="88"/>
      <c r="W832" s="88"/>
      <c r="X832" s="88"/>
      <c r="Y832" s="88"/>
    </row>
    <row r="833" spans="3:25" ht="12" customHeight="1" x14ac:dyDescent="0.3">
      <c r="C833" s="90"/>
      <c r="D833" s="91"/>
      <c r="E833" s="88"/>
      <c r="F833" s="88"/>
      <c r="G833" s="88"/>
      <c r="H833" s="88"/>
      <c r="I833" s="88"/>
      <c r="K833" s="88"/>
      <c r="L833" s="88"/>
      <c r="M833" s="88"/>
      <c r="N833" s="228"/>
      <c r="O833" s="88"/>
      <c r="P833" s="88"/>
      <c r="Q833" s="88"/>
      <c r="R833" s="88"/>
      <c r="W833" s="88"/>
      <c r="X833" s="88"/>
      <c r="Y833" s="88"/>
    </row>
    <row r="834" spans="3:25" ht="12" customHeight="1" x14ac:dyDescent="0.3">
      <c r="C834" s="90"/>
      <c r="D834" s="91"/>
      <c r="E834" s="88"/>
      <c r="F834" s="88"/>
      <c r="G834" s="88"/>
      <c r="H834" s="88"/>
      <c r="I834" s="88"/>
      <c r="K834" s="88"/>
      <c r="L834" s="88"/>
      <c r="M834" s="88"/>
      <c r="N834" s="228"/>
      <c r="O834" s="88"/>
      <c r="P834" s="88"/>
      <c r="Q834" s="88"/>
      <c r="R834" s="88"/>
      <c r="W834" s="88"/>
      <c r="X834" s="88"/>
      <c r="Y834" s="88"/>
    </row>
    <row r="835" spans="3:25" ht="12" customHeight="1" x14ac:dyDescent="0.3">
      <c r="C835" s="90"/>
      <c r="D835" s="91"/>
      <c r="E835" s="88"/>
      <c r="F835" s="88"/>
      <c r="G835" s="88"/>
      <c r="H835" s="88"/>
      <c r="I835" s="88"/>
      <c r="K835" s="88"/>
      <c r="L835" s="88"/>
      <c r="M835" s="88"/>
      <c r="N835" s="228"/>
      <c r="O835" s="88"/>
      <c r="P835" s="88"/>
      <c r="Q835" s="88"/>
      <c r="R835" s="88"/>
      <c r="W835" s="88"/>
      <c r="X835" s="88"/>
      <c r="Y835" s="88"/>
    </row>
    <row r="836" spans="3:25" ht="12" customHeight="1" x14ac:dyDescent="0.3">
      <c r="C836" s="90"/>
      <c r="D836" s="91"/>
      <c r="E836" s="88"/>
      <c r="F836" s="88"/>
      <c r="G836" s="88"/>
      <c r="H836" s="88"/>
      <c r="I836" s="88"/>
      <c r="K836" s="88"/>
      <c r="L836" s="88"/>
      <c r="M836" s="88"/>
      <c r="N836" s="228"/>
      <c r="O836" s="88"/>
      <c r="P836" s="88"/>
      <c r="Q836" s="88"/>
      <c r="R836" s="88"/>
      <c r="W836" s="88"/>
      <c r="X836" s="88"/>
      <c r="Y836" s="88"/>
    </row>
    <row r="837" spans="3:25" ht="12" customHeight="1" x14ac:dyDescent="0.3">
      <c r="C837" s="90"/>
      <c r="D837" s="91"/>
      <c r="E837" s="88"/>
      <c r="F837" s="88"/>
      <c r="G837" s="88"/>
      <c r="H837" s="88"/>
      <c r="I837" s="88"/>
      <c r="K837" s="88"/>
      <c r="L837" s="88"/>
      <c r="M837" s="88"/>
      <c r="N837" s="228"/>
      <c r="O837" s="88"/>
      <c r="P837" s="88"/>
      <c r="Q837" s="88"/>
      <c r="R837" s="88"/>
      <c r="W837" s="88"/>
      <c r="X837" s="88"/>
      <c r="Y837" s="88"/>
    </row>
    <row r="838" spans="3:25" ht="12" customHeight="1" x14ac:dyDescent="0.3">
      <c r="C838" s="90"/>
      <c r="D838" s="91"/>
      <c r="E838" s="88"/>
      <c r="F838" s="88"/>
      <c r="G838" s="88"/>
      <c r="H838" s="88"/>
      <c r="I838" s="88"/>
      <c r="K838" s="88"/>
      <c r="L838" s="88"/>
      <c r="M838" s="88"/>
      <c r="N838" s="228"/>
      <c r="O838" s="88"/>
      <c r="P838" s="88"/>
      <c r="Q838" s="88"/>
      <c r="R838" s="88"/>
      <c r="W838" s="88"/>
      <c r="X838" s="88"/>
      <c r="Y838" s="88"/>
    </row>
    <row r="839" spans="3:25" ht="12" customHeight="1" x14ac:dyDescent="0.3">
      <c r="C839" s="90"/>
      <c r="D839" s="91"/>
      <c r="E839" s="88"/>
      <c r="F839" s="88"/>
      <c r="G839" s="88"/>
      <c r="H839" s="88"/>
      <c r="I839" s="88"/>
      <c r="K839" s="88"/>
      <c r="L839" s="88"/>
      <c r="M839" s="88"/>
      <c r="N839" s="228"/>
      <c r="O839" s="88"/>
      <c r="P839" s="88"/>
      <c r="Q839" s="88"/>
      <c r="R839" s="88"/>
      <c r="W839" s="88"/>
      <c r="X839" s="88"/>
      <c r="Y839" s="88"/>
    </row>
    <row r="840" spans="3:25" ht="12" customHeight="1" x14ac:dyDescent="0.3">
      <c r="C840" s="90"/>
      <c r="D840" s="91"/>
      <c r="E840" s="88"/>
      <c r="F840" s="88"/>
      <c r="G840" s="88"/>
      <c r="H840" s="88"/>
      <c r="I840" s="88"/>
      <c r="K840" s="88"/>
      <c r="L840" s="88"/>
      <c r="M840" s="88"/>
      <c r="N840" s="228"/>
      <c r="O840" s="88"/>
      <c r="P840" s="88"/>
      <c r="Q840" s="88"/>
      <c r="R840" s="88"/>
      <c r="W840" s="88"/>
      <c r="X840" s="88"/>
      <c r="Y840" s="88"/>
    </row>
    <row r="841" spans="3:25" ht="12" customHeight="1" x14ac:dyDescent="0.3">
      <c r="C841" s="90"/>
      <c r="D841" s="91"/>
      <c r="E841" s="88"/>
      <c r="F841" s="88"/>
      <c r="G841" s="88"/>
      <c r="H841" s="88"/>
      <c r="I841" s="88"/>
      <c r="K841" s="88"/>
      <c r="L841" s="88"/>
      <c r="M841" s="88"/>
      <c r="N841" s="228"/>
      <c r="O841" s="88"/>
      <c r="P841" s="88"/>
      <c r="Q841" s="88"/>
      <c r="R841" s="88"/>
      <c r="W841" s="88"/>
      <c r="X841" s="88"/>
      <c r="Y841" s="88"/>
    </row>
    <row r="842" spans="3:25" ht="12" customHeight="1" x14ac:dyDescent="0.3">
      <c r="C842" s="90"/>
      <c r="D842" s="91"/>
      <c r="E842" s="88"/>
      <c r="F842" s="88"/>
      <c r="G842" s="88"/>
      <c r="H842" s="88"/>
      <c r="I842" s="88"/>
      <c r="K842" s="88"/>
      <c r="L842" s="88"/>
      <c r="M842" s="88"/>
      <c r="N842" s="228"/>
      <c r="O842" s="88"/>
      <c r="P842" s="88"/>
      <c r="Q842" s="88"/>
      <c r="R842" s="88"/>
      <c r="W842" s="88"/>
      <c r="X842" s="88"/>
      <c r="Y842" s="88"/>
    </row>
    <row r="843" spans="3:25" ht="12" customHeight="1" x14ac:dyDescent="0.3">
      <c r="C843" s="90"/>
      <c r="D843" s="91"/>
      <c r="E843" s="88"/>
      <c r="F843" s="88"/>
      <c r="G843" s="88"/>
      <c r="H843" s="88"/>
      <c r="I843" s="88"/>
      <c r="K843" s="88"/>
      <c r="L843" s="88"/>
      <c r="M843" s="88"/>
      <c r="N843" s="228"/>
      <c r="O843" s="88"/>
      <c r="P843" s="88"/>
      <c r="Q843" s="88"/>
      <c r="R843" s="88"/>
      <c r="W843" s="88"/>
      <c r="X843" s="88"/>
      <c r="Y843" s="88"/>
    </row>
    <row r="844" spans="3:25" ht="12" customHeight="1" x14ac:dyDescent="0.3">
      <c r="C844" s="90"/>
      <c r="D844" s="91"/>
      <c r="E844" s="88"/>
      <c r="F844" s="88"/>
      <c r="G844" s="88"/>
      <c r="H844" s="88"/>
      <c r="I844" s="88"/>
      <c r="K844" s="88"/>
      <c r="L844" s="88"/>
      <c r="M844" s="88"/>
      <c r="N844" s="228"/>
      <c r="O844" s="88"/>
      <c r="P844" s="88"/>
      <c r="Q844" s="88"/>
      <c r="R844" s="88"/>
      <c r="W844" s="88"/>
      <c r="X844" s="88"/>
      <c r="Y844" s="88"/>
    </row>
    <row r="845" spans="3:25" ht="12" customHeight="1" x14ac:dyDescent="0.3">
      <c r="C845" s="90"/>
      <c r="D845" s="91"/>
      <c r="E845" s="88"/>
      <c r="F845" s="88"/>
      <c r="G845" s="88"/>
      <c r="H845" s="88"/>
      <c r="I845" s="88"/>
      <c r="K845" s="88"/>
      <c r="L845" s="88"/>
      <c r="M845" s="88"/>
      <c r="N845" s="228"/>
      <c r="O845" s="88"/>
      <c r="P845" s="88"/>
      <c r="Q845" s="88"/>
      <c r="R845" s="88"/>
      <c r="W845" s="88"/>
      <c r="X845" s="88"/>
      <c r="Y845" s="88"/>
    </row>
    <row r="846" spans="3:25" ht="12" customHeight="1" x14ac:dyDescent="0.3">
      <c r="C846" s="90"/>
      <c r="D846" s="91"/>
      <c r="E846" s="88"/>
      <c r="F846" s="88"/>
      <c r="G846" s="88"/>
      <c r="H846" s="88"/>
      <c r="I846" s="88"/>
      <c r="K846" s="88"/>
      <c r="L846" s="88"/>
      <c r="M846" s="88"/>
      <c r="N846" s="228"/>
      <c r="O846" s="88"/>
      <c r="P846" s="88"/>
      <c r="Q846" s="88"/>
      <c r="R846" s="88"/>
      <c r="W846" s="88"/>
      <c r="X846" s="88"/>
      <c r="Y846" s="88"/>
    </row>
    <row r="847" spans="3:25" ht="12" customHeight="1" x14ac:dyDescent="0.3">
      <c r="C847" s="90"/>
      <c r="D847" s="91"/>
      <c r="E847" s="88"/>
      <c r="F847" s="88"/>
      <c r="G847" s="88"/>
      <c r="H847" s="88"/>
      <c r="I847" s="88"/>
      <c r="K847" s="88"/>
      <c r="L847" s="88"/>
      <c r="M847" s="88"/>
      <c r="N847" s="228"/>
      <c r="O847" s="88"/>
      <c r="P847" s="88"/>
      <c r="Q847" s="88"/>
      <c r="R847" s="88"/>
      <c r="W847" s="88"/>
      <c r="X847" s="88"/>
      <c r="Y847" s="88"/>
    </row>
    <row r="848" spans="3:25" ht="12" customHeight="1" x14ac:dyDescent="0.3">
      <c r="C848" s="90"/>
      <c r="D848" s="91"/>
      <c r="E848" s="88"/>
      <c r="F848" s="88"/>
      <c r="G848" s="88"/>
      <c r="H848" s="88"/>
      <c r="I848" s="88"/>
      <c r="K848" s="88"/>
      <c r="L848" s="88"/>
      <c r="M848" s="88"/>
      <c r="N848" s="228"/>
      <c r="O848" s="88"/>
      <c r="P848" s="88"/>
      <c r="Q848" s="88"/>
      <c r="R848" s="88"/>
      <c r="W848" s="88"/>
      <c r="X848" s="88"/>
      <c r="Y848" s="88"/>
    </row>
    <row r="849" spans="3:25" ht="12" customHeight="1" x14ac:dyDescent="0.3">
      <c r="C849" s="90"/>
      <c r="D849" s="91"/>
      <c r="E849" s="88"/>
      <c r="F849" s="88"/>
      <c r="G849" s="88"/>
      <c r="H849" s="88"/>
      <c r="I849" s="88"/>
      <c r="K849" s="88"/>
      <c r="L849" s="88"/>
      <c r="M849" s="88"/>
      <c r="N849" s="228"/>
      <c r="O849" s="88"/>
      <c r="P849" s="88"/>
      <c r="Q849" s="88"/>
      <c r="R849" s="88"/>
      <c r="W849" s="88"/>
      <c r="X849" s="88"/>
      <c r="Y849" s="88"/>
    </row>
    <row r="850" spans="3:25" ht="12" customHeight="1" x14ac:dyDescent="0.3">
      <c r="C850" s="90"/>
      <c r="D850" s="91"/>
      <c r="E850" s="88"/>
      <c r="F850" s="88"/>
      <c r="G850" s="88"/>
      <c r="H850" s="88"/>
      <c r="I850" s="88"/>
      <c r="K850" s="88"/>
      <c r="L850" s="88"/>
      <c r="M850" s="88"/>
      <c r="N850" s="228"/>
      <c r="O850" s="88"/>
      <c r="P850" s="88"/>
      <c r="Q850" s="88"/>
      <c r="R850" s="88"/>
      <c r="W850" s="88"/>
      <c r="X850" s="88"/>
      <c r="Y850" s="88"/>
    </row>
    <row r="851" spans="3:25" ht="12" customHeight="1" x14ac:dyDescent="0.3">
      <c r="C851" s="90"/>
      <c r="D851" s="91"/>
      <c r="E851" s="88"/>
      <c r="F851" s="88"/>
      <c r="G851" s="88"/>
      <c r="H851" s="88"/>
      <c r="I851" s="88"/>
      <c r="K851" s="88"/>
      <c r="L851" s="88"/>
      <c r="M851" s="88"/>
      <c r="N851" s="228"/>
      <c r="O851" s="88"/>
      <c r="P851" s="88"/>
      <c r="Q851" s="88"/>
      <c r="R851" s="88"/>
      <c r="W851" s="88"/>
      <c r="X851" s="88"/>
      <c r="Y851" s="88"/>
    </row>
    <row r="852" spans="3:25" ht="12" customHeight="1" x14ac:dyDescent="0.3">
      <c r="C852" s="90"/>
      <c r="D852" s="91"/>
      <c r="E852" s="88"/>
      <c r="F852" s="88"/>
      <c r="G852" s="88"/>
      <c r="H852" s="88"/>
      <c r="I852" s="88"/>
      <c r="K852" s="88"/>
      <c r="L852" s="88"/>
      <c r="M852" s="88"/>
      <c r="N852" s="228"/>
      <c r="O852" s="88"/>
      <c r="P852" s="88"/>
      <c r="Q852" s="88"/>
      <c r="R852" s="88"/>
      <c r="W852" s="88"/>
      <c r="X852" s="88"/>
      <c r="Y852" s="88"/>
    </row>
    <row r="853" spans="3:25" ht="12" customHeight="1" x14ac:dyDescent="0.3">
      <c r="C853" s="90"/>
      <c r="D853" s="91"/>
      <c r="E853" s="88"/>
      <c r="F853" s="88"/>
      <c r="G853" s="88"/>
      <c r="H853" s="88"/>
      <c r="I853" s="88"/>
      <c r="K853" s="88"/>
      <c r="L853" s="88"/>
      <c r="M853" s="88"/>
      <c r="N853" s="228"/>
      <c r="O853" s="88"/>
      <c r="P853" s="88"/>
      <c r="Q853" s="88"/>
      <c r="R853" s="88"/>
      <c r="W853" s="88"/>
      <c r="X853" s="88"/>
      <c r="Y853" s="88"/>
    </row>
    <row r="854" spans="3:25" ht="12" customHeight="1" x14ac:dyDescent="0.3">
      <c r="C854" s="90"/>
      <c r="D854" s="91"/>
      <c r="E854" s="88"/>
      <c r="F854" s="88"/>
      <c r="G854" s="88"/>
      <c r="H854" s="88"/>
      <c r="I854" s="88"/>
      <c r="K854" s="88"/>
      <c r="L854" s="88"/>
      <c r="M854" s="88"/>
      <c r="N854" s="228"/>
      <c r="O854" s="88"/>
      <c r="P854" s="88"/>
      <c r="Q854" s="88"/>
      <c r="R854" s="88"/>
      <c r="W854" s="88"/>
      <c r="X854" s="88"/>
      <c r="Y854" s="88"/>
    </row>
    <row r="855" spans="3:25" ht="12" customHeight="1" x14ac:dyDescent="0.3">
      <c r="C855" s="90"/>
      <c r="D855" s="91"/>
      <c r="E855" s="88"/>
      <c r="F855" s="88"/>
      <c r="G855" s="88"/>
      <c r="H855" s="88"/>
      <c r="I855" s="88"/>
      <c r="K855" s="88"/>
      <c r="L855" s="88"/>
      <c r="M855" s="88"/>
      <c r="N855" s="228"/>
      <c r="O855" s="88"/>
      <c r="P855" s="88"/>
      <c r="Q855" s="88"/>
      <c r="R855" s="88"/>
      <c r="W855" s="88"/>
      <c r="X855" s="88"/>
      <c r="Y855" s="88"/>
    </row>
    <row r="856" spans="3:25" ht="12" customHeight="1" x14ac:dyDescent="0.3">
      <c r="C856" s="90"/>
      <c r="D856" s="91"/>
      <c r="E856" s="88"/>
      <c r="F856" s="88"/>
      <c r="G856" s="88"/>
      <c r="H856" s="88"/>
      <c r="I856" s="88"/>
      <c r="K856" s="88"/>
      <c r="L856" s="88"/>
      <c r="M856" s="88"/>
      <c r="N856" s="228"/>
      <c r="O856" s="88"/>
      <c r="P856" s="88"/>
      <c r="Q856" s="88"/>
      <c r="R856" s="88"/>
      <c r="W856" s="88"/>
      <c r="X856" s="88"/>
      <c r="Y856" s="88"/>
    </row>
    <row r="857" spans="3:25" ht="12" customHeight="1" x14ac:dyDescent="0.3">
      <c r="C857" s="90"/>
      <c r="D857" s="91"/>
      <c r="E857" s="88"/>
      <c r="F857" s="88"/>
      <c r="G857" s="88"/>
      <c r="H857" s="88"/>
      <c r="I857" s="88"/>
      <c r="K857" s="88"/>
      <c r="L857" s="88"/>
      <c r="M857" s="88"/>
      <c r="N857" s="228"/>
      <c r="O857" s="88"/>
      <c r="P857" s="88"/>
      <c r="Q857" s="88"/>
      <c r="R857" s="88"/>
      <c r="W857" s="88"/>
      <c r="X857" s="88"/>
      <c r="Y857" s="88"/>
    </row>
    <row r="858" spans="3:25" ht="12" customHeight="1" x14ac:dyDescent="0.3">
      <c r="C858" s="90"/>
      <c r="D858" s="91"/>
      <c r="E858" s="88"/>
      <c r="F858" s="88"/>
      <c r="G858" s="88"/>
      <c r="H858" s="88"/>
      <c r="I858" s="88"/>
      <c r="K858" s="88"/>
      <c r="L858" s="88"/>
      <c r="M858" s="88"/>
      <c r="N858" s="228"/>
      <c r="O858" s="88"/>
      <c r="P858" s="88"/>
      <c r="Q858" s="88"/>
      <c r="R858" s="88"/>
      <c r="W858" s="88"/>
      <c r="X858" s="88"/>
      <c r="Y858" s="88"/>
    </row>
    <row r="859" spans="3:25" ht="12" customHeight="1" x14ac:dyDescent="0.3">
      <c r="C859" s="90"/>
      <c r="D859" s="91"/>
      <c r="E859" s="88"/>
      <c r="F859" s="88"/>
      <c r="G859" s="88"/>
      <c r="H859" s="88"/>
      <c r="I859" s="88"/>
      <c r="K859" s="88"/>
      <c r="L859" s="88"/>
      <c r="M859" s="88"/>
      <c r="N859" s="228"/>
      <c r="O859" s="88"/>
      <c r="P859" s="88"/>
      <c r="Q859" s="88"/>
      <c r="R859" s="88"/>
      <c r="W859" s="88"/>
      <c r="X859" s="88"/>
      <c r="Y859" s="88"/>
    </row>
    <row r="860" spans="3:25" ht="12" customHeight="1" x14ac:dyDescent="0.3">
      <c r="C860" s="90"/>
      <c r="D860" s="91"/>
      <c r="E860" s="88"/>
      <c r="F860" s="88"/>
      <c r="G860" s="88"/>
      <c r="H860" s="88"/>
      <c r="I860" s="88"/>
      <c r="K860" s="88"/>
      <c r="L860" s="88"/>
      <c r="M860" s="88"/>
      <c r="N860" s="228"/>
      <c r="O860" s="88"/>
      <c r="P860" s="88"/>
      <c r="Q860" s="88"/>
      <c r="R860" s="88"/>
      <c r="W860" s="88"/>
      <c r="X860" s="88"/>
      <c r="Y860" s="88"/>
    </row>
    <row r="861" spans="3:25" ht="12" customHeight="1" x14ac:dyDescent="0.3">
      <c r="C861" s="90"/>
      <c r="D861" s="91"/>
      <c r="E861" s="88"/>
      <c r="F861" s="88"/>
      <c r="G861" s="88"/>
      <c r="H861" s="88"/>
      <c r="I861" s="88"/>
      <c r="K861" s="88"/>
      <c r="L861" s="88"/>
      <c r="M861" s="88"/>
      <c r="N861" s="228"/>
      <c r="O861" s="88"/>
      <c r="P861" s="88"/>
      <c r="Q861" s="88"/>
      <c r="R861" s="88"/>
      <c r="W861" s="88"/>
      <c r="X861" s="88"/>
      <c r="Y861" s="88"/>
    </row>
    <row r="862" spans="3:25" ht="12" customHeight="1" x14ac:dyDescent="0.3">
      <c r="C862" s="90"/>
      <c r="D862" s="91"/>
      <c r="E862" s="88"/>
      <c r="F862" s="88"/>
      <c r="G862" s="88"/>
      <c r="H862" s="88"/>
      <c r="I862" s="88"/>
      <c r="K862" s="88"/>
      <c r="L862" s="88"/>
      <c r="M862" s="88"/>
      <c r="N862" s="228"/>
      <c r="O862" s="88"/>
      <c r="P862" s="88"/>
      <c r="Q862" s="88"/>
      <c r="R862" s="88"/>
      <c r="W862" s="88"/>
      <c r="X862" s="88"/>
      <c r="Y862" s="88"/>
    </row>
    <row r="863" spans="3:25" ht="12" customHeight="1" x14ac:dyDescent="0.3">
      <c r="C863" s="90"/>
      <c r="D863" s="91"/>
      <c r="E863" s="88"/>
      <c r="F863" s="88"/>
      <c r="G863" s="88"/>
      <c r="H863" s="88"/>
      <c r="I863" s="88"/>
      <c r="K863" s="88"/>
      <c r="L863" s="88"/>
      <c r="M863" s="88"/>
      <c r="N863" s="228"/>
      <c r="O863" s="88"/>
      <c r="P863" s="88"/>
      <c r="Q863" s="88"/>
      <c r="R863" s="88"/>
      <c r="W863" s="88"/>
      <c r="X863" s="88"/>
      <c r="Y863" s="88"/>
    </row>
    <row r="864" spans="3:25" ht="12" customHeight="1" x14ac:dyDescent="0.3">
      <c r="C864" s="90"/>
      <c r="D864" s="91"/>
      <c r="E864" s="88"/>
      <c r="F864" s="88"/>
      <c r="G864" s="88"/>
      <c r="H864" s="88"/>
      <c r="I864" s="88"/>
      <c r="K864" s="88"/>
      <c r="L864" s="88"/>
      <c r="M864" s="88"/>
      <c r="N864" s="228"/>
      <c r="O864" s="88"/>
      <c r="P864" s="88"/>
      <c r="Q864" s="88"/>
      <c r="R864" s="88"/>
      <c r="W864" s="88"/>
      <c r="X864" s="88"/>
      <c r="Y864" s="88"/>
    </row>
    <row r="865" spans="3:25" ht="12" customHeight="1" x14ac:dyDescent="0.3">
      <c r="C865" s="90"/>
      <c r="D865" s="91"/>
      <c r="E865" s="88"/>
      <c r="F865" s="88"/>
      <c r="G865" s="88"/>
      <c r="H865" s="88"/>
      <c r="I865" s="88"/>
      <c r="K865" s="88"/>
      <c r="L865" s="88"/>
      <c r="M865" s="88"/>
      <c r="N865" s="228"/>
      <c r="O865" s="88"/>
      <c r="P865" s="88"/>
      <c r="Q865" s="88"/>
      <c r="R865" s="88"/>
      <c r="W865" s="88"/>
      <c r="X865" s="88"/>
      <c r="Y865" s="88"/>
    </row>
    <row r="866" spans="3:25" ht="12" customHeight="1" x14ac:dyDescent="0.3">
      <c r="C866" s="90"/>
      <c r="D866" s="91"/>
      <c r="E866" s="88"/>
      <c r="F866" s="88"/>
      <c r="G866" s="88"/>
      <c r="H866" s="88"/>
      <c r="I866" s="88"/>
      <c r="K866" s="88"/>
      <c r="L866" s="88"/>
      <c r="M866" s="88"/>
      <c r="N866" s="228"/>
      <c r="O866" s="88"/>
      <c r="P866" s="88"/>
      <c r="Q866" s="88"/>
      <c r="R866" s="88"/>
      <c r="W866" s="88"/>
      <c r="X866" s="88"/>
      <c r="Y866" s="88"/>
    </row>
    <row r="867" spans="3:25" ht="12" customHeight="1" x14ac:dyDescent="0.3">
      <c r="C867" s="90"/>
      <c r="D867" s="91"/>
      <c r="E867" s="88"/>
      <c r="F867" s="88"/>
      <c r="G867" s="88"/>
      <c r="H867" s="88"/>
      <c r="I867" s="88"/>
      <c r="K867" s="88"/>
      <c r="L867" s="88"/>
      <c r="M867" s="88"/>
      <c r="N867" s="228"/>
      <c r="O867" s="88"/>
      <c r="P867" s="88"/>
      <c r="Q867" s="88"/>
      <c r="R867" s="88"/>
      <c r="W867" s="88"/>
      <c r="X867" s="88"/>
      <c r="Y867" s="88"/>
    </row>
    <row r="868" spans="3:25" ht="12" customHeight="1" x14ac:dyDescent="0.3">
      <c r="C868" s="90"/>
      <c r="D868" s="91"/>
      <c r="E868" s="88"/>
      <c r="F868" s="88"/>
      <c r="G868" s="88"/>
      <c r="H868" s="88"/>
      <c r="I868" s="88"/>
      <c r="K868" s="88"/>
      <c r="L868" s="88"/>
      <c r="M868" s="88"/>
      <c r="N868" s="228"/>
      <c r="O868" s="88"/>
      <c r="P868" s="88"/>
      <c r="Q868" s="88"/>
      <c r="R868" s="88"/>
      <c r="W868" s="88"/>
      <c r="X868" s="88"/>
      <c r="Y868" s="88"/>
    </row>
    <row r="869" spans="3:25" ht="12" customHeight="1" x14ac:dyDescent="0.3">
      <c r="C869" s="90"/>
      <c r="D869" s="91"/>
      <c r="E869" s="88"/>
      <c r="F869" s="88"/>
      <c r="G869" s="88"/>
      <c r="H869" s="88"/>
      <c r="I869" s="88"/>
      <c r="K869" s="88"/>
      <c r="L869" s="88"/>
      <c r="M869" s="88"/>
      <c r="N869" s="228"/>
      <c r="O869" s="88"/>
      <c r="P869" s="88"/>
      <c r="Q869" s="88"/>
      <c r="R869" s="88"/>
      <c r="W869" s="88"/>
      <c r="X869" s="88"/>
      <c r="Y869" s="88"/>
    </row>
    <row r="870" spans="3:25" ht="12" customHeight="1" x14ac:dyDescent="0.3">
      <c r="C870" s="90"/>
      <c r="D870" s="91"/>
      <c r="E870" s="88"/>
      <c r="F870" s="88"/>
      <c r="G870" s="88"/>
      <c r="H870" s="88"/>
      <c r="I870" s="88"/>
      <c r="K870" s="88"/>
      <c r="L870" s="88"/>
      <c r="M870" s="88"/>
      <c r="N870" s="228"/>
      <c r="O870" s="88"/>
      <c r="P870" s="88"/>
      <c r="Q870" s="88"/>
      <c r="R870" s="88"/>
      <c r="W870" s="88"/>
      <c r="X870" s="88"/>
      <c r="Y870" s="88"/>
    </row>
    <row r="871" spans="3:25" ht="12" customHeight="1" x14ac:dyDescent="0.3">
      <c r="C871" s="90"/>
      <c r="D871" s="91"/>
      <c r="E871" s="88"/>
      <c r="F871" s="88"/>
      <c r="G871" s="88"/>
      <c r="H871" s="88"/>
      <c r="I871" s="88"/>
      <c r="K871" s="88"/>
      <c r="L871" s="88"/>
      <c r="M871" s="88"/>
      <c r="N871" s="228"/>
      <c r="O871" s="88"/>
      <c r="P871" s="88"/>
      <c r="Q871" s="88"/>
      <c r="R871" s="88"/>
      <c r="W871" s="88"/>
      <c r="X871" s="88"/>
      <c r="Y871" s="88"/>
    </row>
    <row r="872" spans="3:25" ht="12" customHeight="1" x14ac:dyDescent="0.3">
      <c r="C872" s="90"/>
      <c r="D872" s="91"/>
      <c r="E872" s="88"/>
      <c r="F872" s="88"/>
      <c r="G872" s="88"/>
      <c r="H872" s="88"/>
      <c r="I872" s="88"/>
      <c r="K872" s="88"/>
      <c r="L872" s="88"/>
      <c r="M872" s="88"/>
      <c r="N872" s="228"/>
      <c r="O872" s="88"/>
      <c r="P872" s="88"/>
      <c r="Q872" s="88"/>
      <c r="R872" s="88"/>
      <c r="W872" s="88"/>
      <c r="X872" s="88"/>
      <c r="Y872" s="88"/>
    </row>
    <row r="873" spans="3:25" ht="12" customHeight="1" x14ac:dyDescent="0.3">
      <c r="C873" s="90"/>
      <c r="D873" s="91"/>
      <c r="E873" s="88"/>
      <c r="F873" s="88"/>
      <c r="G873" s="88"/>
      <c r="H873" s="88"/>
      <c r="I873" s="88"/>
      <c r="K873" s="88"/>
      <c r="L873" s="88"/>
      <c r="M873" s="88"/>
      <c r="N873" s="228"/>
      <c r="O873" s="88"/>
      <c r="P873" s="88"/>
      <c r="Q873" s="88"/>
      <c r="R873" s="88"/>
      <c r="W873" s="88"/>
      <c r="X873" s="88"/>
      <c r="Y873" s="88"/>
    </row>
    <row r="874" spans="3:25" ht="12" customHeight="1" x14ac:dyDescent="0.3">
      <c r="C874" s="90"/>
      <c r="D874" s="91"/>
      <c r="E874" s="88"/>
      <c r="F874" s="88"/>
      <c r="G874" s="88"/>
      <c r="H874" s="88"/>
      <c r="I874" s="88"/>
      <c r="K874" s="88"/>
      <c r="L874" s="88"/>
      <c r="M874" s="88"/>
      <c r="N874" s="228"/>
      <c r="O874" s="88"/>
      <c r="P874" s="88"/>
      <c r="Q874" s="88"/>
      <c r="R874" s="88"/>
      <c r="W874" s="88"/>
      <c r="X874" s="88"/>
      <c r="Y874" s="88"/>
    </row>
    <row r="875" spans="3:25" ht="12" customHeight="1" x14ac:dyDescent="0.3">
      <c r="C875" s="90"/>
      <c r="D875" s="91"/>
      <c r="E875" s="88"/>
      <c r="F875" s="88"/>
      <c r="G875" s="88"/>
      <c r="H875" s="88"/>
      <c r="I875" s="88"/>
      <c r="K875" s="88"/>
      <c r="L875" s="88"/>
      <c r="M875" s="88"/>
      <c r="N875" s="228"/>
      <c r="O875" s="88"/>
      <c r="P875" s="88"/>
      <c r="Q875" s="88"/>
      <c r="R875" s="88"/>
      <c r="W875" s="88"/>
      <c r="X875" s="88"/>
      <c r="Y875" s="88"/>
    </row>
    <row r="876" spans="3:25" ht="12" customHeight="1" x14ac:dyDescent="0.3">
      <c r="C876" s="90"/>
      <c r="D876" s="91"/>
      <c r="E876" s="88"/>
      <c r="F876" s="88"/>
      <c r="G876" s="88"/>
      <c r="H876" s="88"/>
      <c r="I876" s="88"/>
      <c r="K876" s="88"/>
      <c r="L876" s="88"/>
      <c r="M876" s="88"/>
      <c r="N876" s="228"/>
      <c r="O876" s="88"/>
      <c r="P876" s="88"/>
      <c r="Q876" s="88"/>
      <c r="R876" s="88"/>
      <c r="W876" s="88"/>
      <c r="X876" s="88"/>
      <c r="Y876" s="88"/>
    </row>
    <row r="877" spans="3:25" ht="12" customHeight="1" x14ac:dyDescent="0.3">
      <c r="C877" s="90"/>
      <c r="D877" s="91"/>
      <c r="E877" s="88"/>
      <c r="F877" s="88"/>
      <c r="G877" s="88"/>
      <c r="H877" s="88"/>
      <c r="I877" s="88"/>
      <c r="K877" s="88"/>
      <c r="L877" s="88"/>
      <c r="M877" s="88"/>
      <c r="N877" s="228"/>
      <c r="O877" s="88"/>
      <c r="P877" s="88"/>
      <c r="Q877" s="88"/>
      <c r="R877" s="88"/>
      <c r="W877" s="88"/>
      <c r="X877" s="88"/>
      <c r="Y877" s="88"/>
    </row>
    <row r="878" spans="3:25" ht="12" customHeight="1" x14ac:dyDescent="0.3">
      <c r="C878" s="90"/>
      <c r="D878" s="91"/>
      <c r="E878" s="88"/>
      <c r="F878" s="88"/>
      <c r="G878" s="88"/>
      <c r="H878" s="88"/>
      <c r="I878" s="88"/>
      <c r="K878" s="88"/>
      <c r="L878" s="88"/>
      <c r="M878" s="88"/>
      <c r="N878" s="228"/>
      <c r="O878" s="88"/>
      <c r="P878" s="88"/>
      <c r="Q878" s="88"/>
      <c r="R878" s="88"/>
      <c r="W878" s="88"/>
      <c r="X878" s="88"/>
      <c r="Y878" s="88"/>
    </row>
    <row r="879" spans="3:25" ht="12" customHeight="1" x14ac:dyDescent="0.3">
      <c r="C879" s="90"/>
      <c r="D879" s="91"/>
      <c r="E879" s="88"/>
      <c r="F879" s="88"/>
      <c r="G879" s="88"/>
      <c r="H879" s="88"/>
      <c r="I879" s="88"/>
      <c r="K879" s="88"/>
      <c r="L879" s="88"/>
      <c r="M879" s="88"/>
      <c r="N879" s="228"/>
      <c r="O879" s="88"/>
      <c r="P879" s="88"/>
      <c r="Q879" s="88"/>
      <c r="R879" s="88"/>
      <c r="W879" s="88"/>
      <c r="X879" s="88"/>
      <c r="Y879" s="88"/>
    </row>
    <row r="880" spans="3:25" ht="12" customHeight="1" x14ac:dyDescent="0.3">
      <c r="C880" s="90"/>
      <c r="D880" s="91"/>
      <c r="E880" s="88"/>
      <c r="F880" s="88"/>
      <c r="G880" s="88"/>
      <c r="H880" s="88"/>
      <c r="I880" s="88"/>
      <c r="K880" s="88"/>
      <c r="L880" s="88"/>
      <c r="M880" s="88"/>
      <c r="N880" s="228"/>
      <c r="O880" s="88"/>
      <c r="P880" s="88"/>
      <c r="Q880" s="88"/>
      <c r="R880" s="88"/>
      <c r="W880" s="88"/>
      <c r="X880" s="88"/>
      <c r="Y880" s="88"/>
    </row>
    <row r="881" spans="3:25" ht="12" customHeight="1" x14ac:dyDescent="0.3">
      <c r="C881" s="90"/>
      <c r="D881" s="91"/>
      <c r="E881" s="88"/>
      <c r="F881" s="88"/>
      <c r="G881" s="88"/>
      <c r="H881" s="88"/>
      <c r="I881" s="88"/>
      <c r="K881" s="88"/>
      <c r="L881" s="88"/>
      <c r="M881" s="88"/>
      <c r="N881" s="228"/>
      <c r="O881" s="88"/>
      <c r="P881" s="88"/>
      <c r="Q881" s="88"/>
      <c r="R881" s="88"/>
      <c r="W881" s="88"/>
      <c r="X881" s="88"/>
      <c r="Y881" s="88"/>
    </row>
    <row r="882" spans="3:25" ht="12" customHeight="1" x14ac:dyDescent="0.3">
      <c r="C882" s="90"/>
      <c r="D882" s="91"/>
      <c r="E882" s="88"/>
      <c r="F882" s="88"/>
      <c r="G882" s="88"/>
      <c r="H882" s="88"/>
      <c r="I882" s="88"/>
      <c r="K882" s="88"/>
      <c r="L882" s="88"/>
      <c r="M882" s="88"/>
      <c r="N882" s="228"/>
      <c r="O882" s="88"/>
      <c r="P882" s="88"/>
      <c r="Q882" s="88"/>
      <c r="R882" s="88"/>
      <c r="W882" s="88"/>
      <c r="X882" s="88"/>
      <c r="Y882" s="88"/>
    </row>
    <row r="883" spans="3:25" ht="12" customHeight="1" x14ac:dyDescent="0.3">
      <c r="C883" s="90"/>
      <c r="D883" s="91"/>
      <c r="E883" s="88"/>
      <c r="F883" s="88"/>
      <c r="G883" s="88"/>
      <c r="H883" s="88"/>
      <c r="I883" s="88"/>
      <c r="K883" s="88"/>
      <c r="L883" s="88"/>
      <c r="M883" s="88"/>
      <c r="N883" s="228"/>
      <c r="O883" s="88"/>
      <c r="P883" s="88"/>
      <c r="Q883" s="88"/>
      <c r="R883" s="88"/>
      <c r="W883" s="88"/>
      <c r="X883" s="88"/>
      <c r="Y883" s="88"/>
    </row>
    <row r="884" spans="3:25" ht="12" customHeight="1" x14ac:dyDescent="0.3">
      <c r="C884" s="90"/>
      <c r="D884" s="91"/>
      <c r="E884" s="88"/>
      <c r="F884" s="88"/>
      <c r="G884" s="88"/>
      <c r="H884" s="88"/>
      <c r="I884" s="88"/>
      <c r="K884" s="88"/>
      <c r="L884" s="88"/>
      <c r="M884" s="88"/>
      <c r="N884" s="228"/>
      <c r="O884" s="88"/>
      <c r="P884" s="88"/>
      <c r="Q884" s="88"/>
      <c r="R884" s="88"/>
      <c r="W884" s="88"/>
      <c r="X884" s="88"/>
      <c r="Y884" s="88"/>
    </row>
    <row r="885" spans="3:25" ht="12" customHeight="1" x14ac:dyDescent="0.3">
      <c r="C885" s="90"/>
      <c r="D885" s="91"/>
      <c r="E885" s="88"/>
      <c r="F885" s="88"/>
      <c r="G885" s="88"/>
      <c r="H885" s="88"/>
      <c r="I885" s="88"/>
      <c r="K885" s="88"/>
      <c r="L885" s="88"/>
      <c r="M885" s="88"/>
      <c r="N885" s="228"/>
      <c r="O885" s="88"/>
      <c r="P885" s="88"/>
      <c r="Q885" s="88"/>
      <c r="R885" s="88"/>
      <c r="W885" s="88"/>
      <c r="X885" s="88"/>
      <c r="Y885" s="88"/>
    </row>
    <row r="886" spans="3:25" ht="12" customHeight="1" x14ac:dyDescent="0.3">
      <c r="C886" s="90"/>
      <c r="D886" s="91"/>
      <c r="E886" s="88"/>
      <c r="F886" s="88"/>
      <c r="G886" s="88"/>
      <c r="H886" s="88"/>
      <c r="I886" s="88"/>
      <c r="K886" s="88"/>
      <c r="L886" s="88"/>
      <c r="M886" s="88"/>
      <c r="N886" s="228"/>
      <c r="O886" s="88"/>
      <c r="P886" s="88"/>
      <c r="Q886" s="88"/>
      <c r="R886" s="88"/>
      <c r="W886" s="88"/>
      <c r="X886" s="88"/>
      <c r="Y886" s="88"/>
    </row>
    <row r="887" spans="3:25" ht="12" customHeight="1" x14ac:dyDescent="0.3">
      <c r="C887" s="90"/>
      <c r="D887" s="91"/>
      <c r="E887" s="88"/>
      <c r="F887" s="88"/>
      <c r="G887" s="88"/>
      <c r="H887" s="88"/>
      <c r="I887" s="88"/>
      <c r="K887" s="88"/>
      <c r="L887" s="88"/>
      <c r="M887" s="88"/>
      <c r="N887" s="228"/>
      <c r="O887" s="88"/>
      <c r="P887" s="88"/>
      <c r="Q887" s="88"/>
      <c r="R887" s="88"/>
      <c r="W887" s="88"/>
      <c r="X887" s="88"/>
      <c r="Y887" s="88"/>
    </row>
    <row r="888" spans="3:25" ht="12" customHeight="1" x14ac:dyDescent="0.3">
      <c r="C888" s="90"/>
      <c r="D888" s="91"/>
      <c r="E888" s="88"/>
      <c r="F888" s="88"/>
      <c r="G888" s="88"/>
      <c r="H888" s="88"/>
      <c r="I888" s="88"/>
      <c r="K888" s="88"/>
      <c r="L888" s="88"/>
      <c r="M888" s="88"/>
      <c r="N888" s="228"/>
      <c r="O888" s="88"/>
      <c r="P888" s="88"/>
      <c r="Q888" s="88"/>
      <c r="R888" s="88"/>
      <c r="W888" s="88"/>
      <c r="X888" s="88"/>
      <c r="Y888" s="88"/>
    </row>
    <row r="889" spans="3:25" ht="12" customHeight="1" x14ac:dyDescent="0.3">
      <c r="C889" s="90"/>
      <c r="D889" s="91"/>
      <c r="E889" s="88"/>
      <c r="F889" s="88"/>
      <c r="G889" s="88"/>
      <c r="H889" s="88"/>
      <c r="I889" s="88"/>
      <c r="K889" s="88"/>
      <c r="L889" s="88"/>
      <c r="M889" s="88"/>
      <c r="N889" s="228"/>
      <c r="O889" s="88"/>
      <c r="P889" s="88"/>
      <c r="Q889" s="88"/>
      <c r="R889" s="88"/>
      <c r="W889" s="88"/>
      <c r="X889" s="88"/>
      <c r="Y889" s="88"/>
    </row>
    <row r="890" spans="3:25" ht="12" customHeight="1" x14ac:dyDescent="0.3">
      <c r="C890" s="90"/>
      <c r="D890" s="91"/>
      <c r="E890" s="88"/>
      <c r="F890" s="88"/>
      <c r="G890" s="88"/>
      <c r="H890" s="88"/>
      <c r="I890" s="88"/>
      <c r="K890" s="88"/>
      <c r="L890" s="88"/>
      <c r="M890" s="88"/>
      <c r="N890" s="228"/>
      <c r="O890" s="88"/>
      <c r="P890" s="88"/>
      <c r="Q890" s="88"/>
      <c r="R890" s="88"/>
      <c r="W890" s="88"/>
      <c r="X890" s="88"/>
      <c r="Y890" s="88"/>
    </row>
    <row r="891" spans="3:25" ht="12" customHeight="1" x14ac:dyDescent="0.3">
      <c r="C891" s="90"/>
      <c r="D891" s="91"/>
      <c r="E891" s="88"/>
      <c r="F891" s="88"/>
      <c r="G891" s="88"/>
      <c r="H891" s="88"/>
      <c r="I891" s="88"/>
      <c r="K891" s="88"/>
      <c r="L891" s="88"/>
      <c r="M891" s="88"/>
      <c r="N891" s="228"/>
      <c r="O891" s="88"/>
      <c r="P891" s="88"/>
      <c r="Q891" s="88"/>
      <c r="R891" s="88"/>
      <c r="W891" s="88"/>
      <c r="X891" s="88"/>
      <c r="Y891" s="88"/>
    </row>
    <row r="892" spans="3:25" ht="12" customHeight="1" x14ac:dyDescent="0.3">
      <c r="C892" s="90"/>
      <c r="D892" s="91"/>
      <c r="E892" s="88"/>
      <c r="F892" s="88"/>
      <c r="G892" s="88"/>
      <c r="H892" s="88"/>
      <c r="I892" s="88"/>
      <c r="K892" s="88"/>
      <c r="L892" s="88"/>
      <c r="M892" s="88"/>
      <c r="N892" s="228"/>
      <c r="O892" s="88"/>
      <c r="P892" s="88"/>
      <c r="Q892" s="88"/>
      <c r="R892" s="88"/>
      <c r="W892" s="88"/>
      <c r="X892" s="88"/>
      <c r="Y892" s="88"/>
    </row>
    <row r="893" spans="3:25" ht="12" customHeight="1" x14ac:dyDescent="0.3">
      <c r="C893" s="90"/>
      <c r="D893" s="91"/>
      <c r="E893" s="88"/>
      <c r="F893" s="88"/>
      <c r="G893" s="88"/>
      <c r="H893" s="88"/>
      <c r="I893" s="88"/>
      <c r="K893" s="88"/>
      <c r="L893" s="88"/>
      <c r="M893" s="88"/>
      <c r="N893" s="228"/>
      <c r="O893" s="88"/>
      <c r="P893" s="88"/>
      <c r="Q893" s="88"/>
      <c r="R893" s="88"/>
      <c r="W893" s="88"/>
      <c r="X893" s="88"/>
      <c r="Y893" s="88"/>
    </row>
    <row r="894" spans="3:25" ht="12" customHeight="1" x14ac:dyDescent="0.3">
      <c r="C894" s="90"/>
      <c r="D894" s="91"/>
      <c r="E894" s="88"/>
      <c r="F894" s="88"/>
      <c r="G894" s="88"/>
      <c r="H894" s="88"/>
      <c r="I894" s="88"/>
      <c r="K894" s="88"/>
      <c r="L894" s="88"/>
      <c r="M894" s="88"/>
      <c r="N894" s="228"/>
      <c r="O894" s="88"/>
      <c r="P894" s="88"/>
      <c r="Q894" s="88"/>
      <c r="R894" s="88"/>
      <c r="W894" s="88"/>
      <c r="X894" s="88"/>
      <c r="Y894" s="88"/>
    </row>
    <row r="895" spans="3:25" ht="12" customHeight="1" x14ac:dyDescent="0.3">
      <c r="C895" s="90"/>
      <c r="D895" s="91"/>
      <c r="E895" s="88"/>
      <c r="F895" s="88"/>
      <c r="G895" s="88"/>
      <c r="H895" s="88"/>
      <c r="I895" s="88"/>
      <c r="K895" s="88"/>
      <c r="L895" s="88"/>
      <c r="M895" s="88"/>
      <c r="N895" s="228"/>
      <c r="O895" s="88"/>
      <c r="P895" s="88"/>
      <c r="Q895" s="88"/>
      <c r="R895" s="88"/>
      <c r="W895" s="88"/>
      <c r="X895" s="88"/>
      <c r="Y895" s="88"/>
    </row>
    <row r="896" spans="3:25" ht="12" customHeight="1" x14ac:dyDescent="0.3">
      <c r="C896" s="90"/>
      <c r="D896" s="91"/>
      <c r="E896" s="88"/>
      <c r="F896" s="88"/>
      <c r="G896" s="88"/>
      <c r="H896" s="88"/>
      <c r="I896" s="88"/>
      <c r="K896" s="88"/>
      <c r="L896" s="88"/>
      <c r="M896" s="88"/>
      <c r="N896" s="228"/>
      <c r="O896" s="88"/>
      <c r="P896" s="88"/>
      <c r="Q896" s="88"/>
      <c r="R896" s="88"/>
      <c r="W896" s="88"/>
      <c r="X896" s="88"/>
      <c r="Y896" s="88"/>
    </row>
    <row r="897" spans="3:25" ht="12" customHeight="1" x14ac:dyDescent="0.3">
      <c r="C897" s="90"/>
      <c r="D897" s="91"/>
      <c r="E897" s="88"/>
      <c r="F897" s="88"/>
      <c r="G897" s="88"/>
      <c r="H897" s="88"/>
      <c r="I897" s="88"/>
      <c r="K897" s="88"/>
      <c r="L897" s="88"/>
      <c r="M897" s="88"/>
      <c r="N897" s="228"/>
      <c r="O897" s="88"/>
      <c r="P897" s="88"/>
      <c r="Q897" s="88"/>
      <c r="R897" s="88"/>
      <c r="W897" s="88"/>
      <c r="X897" s="88"/>
      <c r="Y897" s="88"/>
    </row>
    <row r="898" spans="3:25" ht="12" customHeight="1" x14ac:dyDescent="0.3">
      <c r="C898" s="90"/>
      <c r="D898" s="91"/>
      <c r="E898" s="88"/>
      <c r="F898" s="88"/>
      <c r="G898" s="88"/>
      <c r="H898" s="88"/>
      <c r="I898" s="88"/>
      <c r="K898" s="88"/>
      <c r="L898" s="88"/>
      <c r="M898" s="88"/>
      <c r="N898" s="228"/>
      <c r="O898" s="88"/>
      <c r="P898" s="88"/>
      <c r="Q898" s="88"/>
      <c r="R898" s="88"/>
      <c r="W898" s="88"/>
      <c r="X898" s="88"/>
      <c r="Y898" s="88"/>
    </row>
    <row r="899" spans="3:25" ht="12" customHeight="1" x14ac:dyDescent="0.3">
      <c r="C899" s="90"/>
      <c r="D899" s="91"/>
      <c r="E899" s="88"/>
      <c r="F899" s="88"/>
      <c r="G899" s="88"/>
      <c r="H899" s="88"/>
      <c r="I899" s="88"/>
      <c r="K899" s="88"/>
      <c r="L899" s="88"/>
      <c r="M899" s="88"/>
      <c r="N899" s="228"/>
      <c r="O899" s="88"/>
      <c r="P899" s="88"/>
      <c r="Q899" s="88"/>
      <c r="R899" s="88"/>
      <c r="W899" s="88"/>
      <c r="X899" s="88"/>
      <c r="Y899" s="88"/>
    </row>
    <row r="900" spans="3:25" ht="12" customHeight="1" x14ac:dyDescent="0.3">
      <c r="C900" s="90"/>
      <c r="D900" s="91"/>
      <c r="E900" s="88"/>
      <c r="F900" s="88"/>
      <c r="G900" s="88"/>
      <c r="H900" s="88"/>
      <c r="I900" s="88"/>
      <c r="K900" s="88"/>
      <c r="L900" s="88"/>
      <c r="M900" s="88"/>
      <c r="N900" s="228"/>
      <c r="O900" s="88"/>
      <c r="P900" s="88"/>
      <c r="Q900" s="88"/>
      <c r="R900" s="88"/>
      <c r="W900" s="88"/>
      <c r="X900" s="88"/>
      <c r="Y900" s="88"/>
    </row>
    <row r="901" spans="3:25" ht="12" customHeight="1" x14ac:dyDescent="0.3">
      <c r="C901" s="90"/>
      <c r="D901" s="91"/>
      <c r="E901" s="88"/>
      <c r="F901" s="88"/>
      <c r="G901" s="88"/>
      <c r="H901" s="88"/>
      <c r="I901" s="88"/>
      <c r="K901" s="88"/>
      <c r="L901" s="88"/>
      <c r="M901" s="88"/>
      <c r="N901" s="228"/>
      <c r="O901" s="88"/>
      <c r="P901" s="88"/>
      <c r="Q901" s="88"/>
      <c r="R901" s="88"/>
      <c r="W901" s="88"/>
      <c r="X901" s="88"/>
      <c r="Y901" s="88"/>
    </row>
    <row r="902" spans="3:25" ht="12" customHeight="1" x14ac:dyDescent="0.3">
      <c r="C902" s="90"/>
      <c r="D902" s="91"/>
      <c r="E902" s="88"/>
      <c r="F902" s="88"/>
      <c r="G902" s="88"/>
      <c r="H902" s="88"/>
      <c r="I902" s="88"/>
      <c r="K902" s="88"/>
      <c r="L902" s="88"/>
      <c r="M902" s="88"/>
      <c r="N902" s="228"/>
      <c r="O902" s="88"/>
      <c r="P902" s="88"/>
      <c r="Q902" s="88"/>
      <c r="R902" s="88"/>
      <c r="W902" s="88"/>
      <c r="X902" s="88"/>
      <c r="Y902" s="88"/>
    </row>
    <row r="903" spans="3:25" ht="12" customHeight="1" x14ac:dyDescent="0.3">
      <c r="C903" s="90"/>
      <c r="D903" s="91"/>
      <c r="E903" s="88"/>
      <c r="F903" s="88"/>
      <c r="G903" s="88"/>
      <c r="H903" s="88"/>
      <c r="I903" s="88"/>
      <c r="K903" s="88"/>
      <c r="L903" s="88"/>
      <c r="M903" s="88"/>
      <c r="N903" s="228"/>
      <c r="O903" s="88"/>
      <c r="P903" s="88"/>
      <c r="Q903" s="88"/>
      <c r="R903" s="88"/>
      <c r="W903" s="88"/>
      <c r="X903" s="88"/>
      <c r="Y903" s="88"/>
    </row>
    <row r="904" spans="3:25" ht="12" customHeight="1" x14ac:dyDescent="0.3">
      <c r="C904" s="90"/>
      <c r="D904" s="91"/>
      <c r="E904" s="88"/>
      <c r="F904" s="88"/>
      <c r="G904" s="88"/>
      <c r="H904" s="88"/>
      <c r="I904" s="88"/>
      <c r="K904" s="88"/>
      <c r="L904" s="88"/>
      <c r="M904" s="88"/>
      <c r="N904" s="228"/>
      <c r="O904" s="88"/>
      <c r="P904" s="88"/>
      <c r="Q904" s="88"/>
      <c r="R904" s="88"/>
      <c r="W904" s="88"/>
      <c r="X904" s="88"/>
      <c r="Y904" s="88"/>
    </row>
    <row r="905" spans="3:25" ht="12" customHeight="1" x14ac:dyDescent="0.3">
      <c r="C905" s="90"/>
      <c r="D905" s="91"/>
      <c r="E905" s="88"/>
      <c r="F905" s="88"/>
      <c r="G905" s="88"/>
      <c r="H905" s="88"/>
      <c r="I905" s="88"/>
      <c r="K905" s="88"/>
      <c r="L905" s="88"/>
      <c r="M905" s="88"/>
      <c r="N905" s="228"/>
      <c r="O905" s="88"/>
      <c r="P905" s="88"/>
      <c r="Q905" s="88"/>
      <c r="R905" s="88"/>
      <c r="W905" s="88"/>
      <c r="X905" s="88"/>
      <c r="Y905" s="88"/>
    </row>
    <row r="906" spans="3:25" ht="12" customHeight="1" x14ac:dyDescent="0.3">
      <c r="C906" s="90"/>
      <c r="D906" s="91"/>
      <c r="E906" s="88"/>
      <c r="F906" s="88"/>
      <c r="G906" s="88"/>
      <c r="H906" s="88"/>
      <c r="I906" s="88"/>
      <c r="K906" s="88"/>
      <c r="L906" s="88"/>
      <c r="M906" s="88"/>
      <c r="N906" s="228"/>
      <c r="O906" s="88"/>
      <c r="P906" s="88"/>
      <c r="Q906" s="88"/>
      <c r="R906" s="88"/>
      <c r="W906" s="88"/>
      <c r="X906" s="88"/>
      <c r="Y906" s="88"/>
    </row>
    <row r="907" spans="3:25" ht="12" customHeight="1" x14ac:dyDescent="0.3">
      <c r="C907" s="90"/>
      <c r="D907" s="91"/>
      <c r="E907" s="88"/>
      <c r="F907" s="88"/>
      <c r="G907" s="88"/>
      <c r="H907" s="88"/>
      <c r="I907" s="88"/>
      <c r="K907" s="88"/>
      <c r="L907" s="88"/>
      <c r="M907" s="88"/>
      <c r="N907" s="228"/>
      <c r="O907" s="88"/>
      <c r="P907" s="88"/>
      <c r="Q907" s="88"/>
      <c r="R907" s="88"/>
      <c r="W907" s="88"/>
      <c r="X907" s="88"/>
      <c r="Y907" s="88"/>
    </row>
    <row r="908" spans="3:25" ht="12" customHeight="1" x14ac:dyDescent="0.3">
      <c r="C908" s="90"/>
      <c r="D908" s="91"/>
      <c r="E908" s="88"/>
      <c r="F908" s="88"/>
      <c r="G908" s="88"/>
      <c r="H908" s="88"/>
      <c r="I908" s="88"/>
      <c r="K908" s="88"/>
      <c r="L908" s="88"/>
      <c r="M908" s="88"/>
      <c r="N908" s="228"/>
      <c r="O908" s="88"/>
      <c r="P908" s="88"/>
      <c r="Q908" s="88"/>
      <c r="R908" s="88"/>
      <c r="W908" s="88"/>
      <c r="X908" s="88"/>
      <c r="Y908" s="88"/>
    </row>
    <row r="909" spans="3:25" ht="12" customHeight="1" x14ac:dyDescent="0.3">
      <c r="C909" s="90"/>
      <c r="D909" s="91"/>
      <c r="E909" s="88"/>
      <c r="F909" s="88"/>
      <c r="G909" s="88"/>
      <c r="H909" s="88"/>
      <c r="I909" s="88"/>
      <c r="K909" s="88"/>
      <c r="L909" s="88"/>
      <c r="M909" s="88"/>
      <c r="N909" s="228"/>
      <c r="O909" s="88"/>
      <c r="P909" s="88"/>
      <c r="Q909" s="88"/>
      <c r="R909" s="88"/>
      <c r="W909" s="88"/>
      <c r="X909" s="88"/>
      <c r="Y909" s="88"/>
    </row>
    <row r="910" spans="3:25" ht="12" customHeight="1" x14ac:dyDescent="0.3">
      <c r="C910" s="90"/>
      <c r="D910" s="91"/>
      <c r="E910" s="88"/>
      <c r="F910" s="88"/>
      <c r="G910" s="88"/>
      <c r="H910" s="88"/>
      <c r="I910" s="88"/>
      <c r="K910" s="88"/>
      <c r="L910" s="88"/>
      <c r="M910" s="88"/>
      <c r="N910" s="228"/>
      <c r="O910" s="88"/>
      <c r="P910" s="88"/>
      <c r="Q910" s="88"/>
      <c r="R910" s="88"/>
      <c r="W910" s="88"/>
      <c r="X910" s="88"/>
      <c r="Y910" s="88"/>
    </row>
    <row r="911" spans="3:25" ht="12" customHeight="1" x14ac:dyDescent="0.3">
      <c r="C911" s="90"/>
      <c r="D911" s="91"/>
      <c r="E911" s="88"/>
      <c r="F911" s="88"/>
      <c r="G911" s="88"/>
      <c r="H911" s="88"/>
      <c r="I911" s="88"/>
      <c r="K911" s="88"/>
      <c r="L911" s="88"/>
      <c r="M911" s="88"/>
      <c r="N911" s="228"/>
      <c r="O911" s="88"/>
      <c r="P911" s="88"/>
      <c r="Q911" s="88"/>
      <c r="R911" s="88"/>
      <c r="W911" s="88"/>
      <c r="X911" s="88"/>
      <c r="Y911" s="88"/>
    </row>
    <row r="912" spans="3:25" ht="12" customHeight="1" x14ac:dyDescent="0.3">
      <c r="C912" s="90"/>
      <c r="D912" s="91"/>
      <c r="E912" s="88"/>
      <c r="F912" s="88"/>
      <c r="G912" s="88"/>
      <c r="H912" s="88"/>
      <c r="I912" s="88"/>
      <c r="K912" s="88"/>
      <c r="L912" s="88"/>
      <c r="M912" s="88"/>
      <c r="N912" s="228"/>
      <c r="O912" s="88"/>
      <c r="P912" s="88"/>
      <c r="Q912" s="88"/>
      <c r="R912" s="88"/>
      <c r="W912" s="88"/>
      <c r="X912" s="88"/>
      <c r="Y912" s="88"/>
    </row>
    <row r="913" spans="3:25" ht="12" customHeight="1" x14ac:dyDescent="0.3">
      <c r="C913" s="90"/>
      <c r="D913" s="91"/>
      <c r="E913" s="88"/>
      <c r="F913" s="88"/>
      <c r="G913" s="88"/>
      <c r="H913" s="88"/>
      <c r="I913" s="88"/>
      <c r="K913" s="88"/>
      <c r="L913" s="88"/>
      <c r="M913" s="88"/>
      <c r="N913" s="228"/>
      <c r="O913" s="88"/>
      <c r="P913" s="88"/>
      <c r="Q913" s="88"/>
      <c r="R913" s="88"/>
      <c r="W913" s="88"/>
      <c r="X913" s="88"/>
      <c r="Y913" s="88"/>
    </row>
    <row r="914" spans="3:25" ht="12" customHeight="1" x14ac:dyDescent="0.3">
      <c r="C914" s="90"/>
      <c r="D914" s="91"/>
      <c r="E914" s="88"/>
      <c r="F914" s="88"/>
      <c r="G914" s="88"/>
      <c r="H914" s="88"/>
      <c r="I914" s="88"/>
      <c r="K914" s="88"/>
      <c r="L914" s="88"/>
      <c r="M914" s="88"/>
      <c r="N914" s="228"/>
      <c r="O914" s="88"/>
      <c r="P914" s="88"/>
      <c r="Q914" s="88"/>
      <c r="R914" s="88"/>
      <c r="W914" s="88"/>
      <c r="X914" s="88"/>
      <c r="Y914" s="88"/>
    </row>
    <row r="915" spans="3:25" ht="12" customHeight="1" x14ac:dyDescent="0.3">
      <c r="C915" s="90"/>
      <c r="D915" s="91"/>
      <c r="E915" s="88"/>
      <c r="F915" s="88"/>
      <c r="G915" s="88"/>
      <c r="H915" s="88"/>
      <c r="I915" s="88"/>
      <c r="K915" s="88"/>
      <c r="L915" s="88"/>
      <c r="M915" s="88"/>
      <c r="N915" s="228"/>
      <c r="O915" s="88"/>
      <c r="P915" s="88"/>
      <c r="Q915" s="88"/>
      <c r="R915" s="88"/>
      <c r="W915" s="88"/>
      <c r="X915" s="88"/>
      <c r="Y915" s="88"/>
    </row>
    <row r="916" spans="3:25" ht="12" customHeight="1" x14ac:dyDescent="0.3">
      <c r="C916" s="90"/>
      <c r="D916" s="91"/>
      <c r="E916" s="88"/>
      <c r="F916" s="88"/>
      <c r="G916" s="88"/>
      <c r="H916" s="88"/>
      <c r="I916" s="88"/>
      <c r="K916" s="88"/>
      <c r="L916" s="88"/>
      <c r="M916" s="88"/>
      <c r="N916" s="228"/>
      <c r="O916" s="88"/>
      <c r="P916" s="88"/>
      <c r="Q916" s="88"/>
      <c r="R916" s="88"/>
      <c r="W916" s="88"/>
      <c r="X916" s="88"/>
      <c r="Y916" s="88"/>
    </row>
    <row r="917" spans="3:25" ht="12" customHeight="1" x14ac:dyDescent="0.3">
      <c r="C917" s="90"/>
      <c r="D917" s="91"/>
      <c r="E917" s="88"/>
      <c r="F917" s="88"/>
      <c r="G917" s="88"/>
      <c r="H917" s="88"/>
      <c r="I917" s="88"/>
      <c r="K917" s="88"/>
      <c r="L917" s="88"/>
      <c r="M917" s="88"/>
      <c r="N917" s="228"/>
      <c r="O917" s="88"/>
      <c r="P917" s="88"/>
      <c r="Q917" s="88"/>
      <c r="R917" s="88"/>
      <c r="W917" s="88"/>
      <c r="X917" s="88"/>
      <c r="Y917" s="88"/>
    </row>
    <row r="918" spans="3:25" ht="12" customHeight="1" x14ac:dyDescent="0.3">
      <c r="C918" s="90"/>
      <c r="D918" s="91"/>
      <c r="E918" s="88"/>
      <c r="F918" s="88"/>
      <c r="G918" s="88"/>
      <c r="H918" s="88"/>
      <c r="I918" s="88"/>
      <c r="K918" s="88"/>
      <c r="L918" s="88"/>
      <c r="M918" s="88"/>
      <c r="N918" s="228"/>
      <c r="O918" s="88"/>
      <c r="P918" s="88"/>
      <c r="Q918" s="88"/>
      <c r="R918" s="88"/>
      <c r="W918" s="88"/>
      <c r="X918" s="88"/>
      <c r="Y918" s="88"/>
    </row>
    <row r="919" spans="3:25" ht="12" customHeight="1" x14ac:dyDescent="0.3">
      <c r="C919" s="90"/>
      <c r="D919" s="91"/>
      <c r="E919" s="88"/>
      <c r="F919" s="88"/>
      <c r="G919" s="88"/>
      <c r="H919" s="88"/>
      <c r="I919" s="88"/>
      <c r="K919" s="88"/>
      <c r="L919" s="88"/>
      <c r="M919" s="88"/>
      <c r="N919" s="228"/>
      <c r="O919" s="88"/>
      <c r="P919" s="88"/>
      <c r="Q919" s="88"/>
      <c r="R919" s="88"/>
      <c r="W919" s="88"/>
      <c r="X919" s="88"/>
      <c r="Y919" s="88"/>
    </row>
    <row r="920" spans="3:25" ht="12" customHeight="1" x14ac:dyDescent="0.3">
      <c r="C920" s="90"/>
      <c r="D920" s="91"/>
      <c r="E920" s="88"/>
      <c r="F920" s="88"/>
      <c r="G920" s="88"/>
      <c r="H920" s="88"/>
      <c r="I920" s="88"/>
      <c r="K920" s="88"/>
      <c r="L920" s="88"/>
      <c r="M920" s="88"/>
      <c r="N920" s="228"/>
      <c r="O920" s="88"/>
      <c r="P920" s="88"/>
      <c r="Q920" s="88"/>
      <c r="R920" s="88"/>
      <c r="W920" s="88"/>
      <c r="X920" s="88"/>
      <c r="Y920" s="88"/>
    </row>
    <row r="921" spans="3:25" ht="12" customHeight="1" x14ac:dyDescent="0.3">
      <c r="C921" s="90"/>
      <c r="D921" s="91"/>
      <c r="E921" s="88"/>
      <c r="F921" s="88"/>
      <c r="G921" s="88"/>
      <c r="H921" s="88"/>
      <c r="I921" s="88"/>
      <c r="K921" s="88"/>
      <c r="L921" s="88"/>
      <c r="M921" s="88"/>
      <c r="N921" s="228"/>
      <c r="O921" s="88"/>
      <c r="P921" s="88"/>
      <c r="Q921" s="88"/>
      <c r="R921" s="88"/>
      <c r="W921" s="88"/>
      <c r="X921" s="88"/>
      <c r="Y921" s="88"/>
    </row>
    <row r="922" spans="3:25" ht="12" customHeight="1" x14ac:dyDescent="0.3">
      <c r="C922" s="90"/>
      <c r="D922" s="91"/>
      <c r="E922" s="88"/>
      <c r="F922" s="88"/>
      <c r="G922" s="88"/>
      <c r="H922" s="88"/>
      <c r="I922" s="88"/>
      <c r="K922" s="88"/>
      <c r="L922" s="88"/>
      <c r="M922" s="88"/>
      <c r="N922" s="228"/>
      <c r="O922" s="88"/>
      <c r="P922" s="88"/>
      <c r="Q922" s="88"/>
      <c r="R922" s="88"/>
      <c r="W922" s="88"/>
      <c r="X922" s="88"/>
      <c r="Y922" s="88"/>
    </row>
    <row r="923" spans="3:25" ht="12" customHeight="1" x14ac:dyDescent="0.3">
      <c r="C923" s="90"/>
      <c r="D923" s="91"/>
      <c r="E923" s="88"/>
      <c r="F923" s="88"/>
      <c r="G923" s="88"/>
      <c r="H923" s="88"/>
      <c r="I923" s="88"/>
      <c r="K923" s="88"/>
      <c r="L923" s="88"/>
      <c r="M923" s="88"/>
      <c r="N923" s="228"/>
      <c r="O923" s="88"/>
      <c r="P923" s="88"/>
      <c r="Q923" s="88"/>
      <c r="R923" s="88"/>
      <c r="W923" s="88"/>
      <c r="X923" s="88"/>
      <c r="Y923" s="88"/>
    </row>
    <row r="924" spans="3:25" ht="12" customHeight="1" x14ac:dyDescent="0.3">
      <c r="C924" s="90"/>
      <c r="D924" s="91"/>
      <c r="E924" s="88"/>
      <c r="F924" s="88"/>
      <c r="G924" s="88"/>
      <c r="H924" s="88"/>
      <c r="I924" s="88"/>
      <c r="K924" s="88"/>
      <c r="L924" s="88"/>
      <c r="M924" s="88"/>
      <c r="N924" s="228"/>
      <c r="O924" s="88"/>
      <c r="P924" s="88"/>
      <c r="Q924" s="88"/>
      <c r="R924" s="88"/>
      <c r="W924" s="88"/>
      <c r="X924" s="88"/>
      <c r="Y924" s="88"/>
    </row>
    <row r="925" spans="3:25" ht="12" customHeight="1" x14ac:dyDescent="0.3">
      <c r="C925" s="90"/>
      <c r="D925" s="91"/>
      <c r="E925" s="88"/>
      <c r="F925" s="88"/>
      <c r="G925" s="88"/>
      <c r="H925" s="88"/>
      <c r="I925" s="88"/>
      <c r="K925" s="88"/>
      <c r="L925" s="88"/>
      <c r="M925" s="88"/>
      <c r="N925" s="228"/>
      <c r="O925" s="88"/>
      <c r="P925" s="88"/>
      <c r="Q925" s="88"/>
      <c r="R925" s="88"/>
      <c r="W925" s="88"/>
      <c r="X925" s="88"/>
      <c r="Y925" s="88"/>
    </row>
    <row r="926" spans="3:25" ht="12" customHeight="1" x14ac:dyDescent="0.3">
      <c r="C926" s="90"/>
      <c r="D926" s="91"/>
      <c r="E926" s="88"/>
      <c r="F926" s="88"/>
      <c r="G926" s="88"/>
      <c r="H926" s="88"/>
      <c r="I926" s="88"/>
      <c r="K926" s="88"/>
      <c r="L926" s="88"/>
      <c r="M926" s="88"/>
      <c r="N926" s="228"/>
      <c r="O926" s="88"/>
      <c r="P926" s="88"/>
      <c r="Q926" s="88"/>
      <c r="R926" s="88"/>
      <c r="W926" s="88"/>
      <c r="X926" s="88"/>
      <c r="Y926" s="88"/>
    </row>
    <row r="927" spans="3:25" ht="12" customHeight="1" x14ac:dyDescent="0.3">
      <c r="C927" s="90"/>
      <c r="D927" s="91"/>
      <c r="E927" s="88"/>
      <c r="F927" s="88"/>
      <c r="G927" s="88"/>
      <c r="H927" s="88"/>
      <c r="I927" s="88"/>
      <c r="K927" s="88"/>
      <c r="L927" s="88"/>
      <c r="M927" s="88"/>
      <c r="N927" s="228"/>
      <c r="O927" s="88"/>
      <c r="P927" s="88"/>
      <c r="Q927" s="88"/>
      <c r="R927" s="88"/>
      <c r="W927" s="88"/>
      <c r="X927" s="88"/>
      <c r="Y927" s="88"/>
    </row>
    <row r="928" spans="3:25" ht="12" customHeight="1" x14ac:dyDescent="0.3">
      <c r="C928" s="90"/>
      <c r="D928" s="91"/>
      <c r="E928" s="88"/>
      <c r="F928" s="88"/>
      <c r="G928" s="88"/>
      <c r="H928" s="88"/>
      <c r="I928" s="88"/>
      <c r="K928" s="88"/>
      <c r="L928" s="88"/>
      <c r="M928" s="88"/>
      <c r="N928" s="228"/>
      <c r="O928" s="88"/>
      <c r="P928" s="88"/>
      <c r="Q928" s="88"/>
      <c r="R928" s="88"/>
      <c r="W928" s="88"/>
      <c r="X928" s="88"/>
      <c r="Y928" s="88"/>
    </row>
    <row r="929" spans="3:25" ht="12" customHeight="1" x14ac:dyDescent="0.3">
      <c r="C929" s="90"/>
      <c r="D929" s="91"/>
      <c r="E929" s="88"/>
      <c r="F929" s="88"/>
      <c r="G929" s="88"/>
      <c r="H929" s="88"/>
      <c r="I929" s="88"/>
      <c r="K929" s="88"/>
      <c r="L929" s="88"/>
      <c r="M929" s="88"/>
      <c r="N929" s="228"/>
      <c r="O929" s="88"/>
      <c r="P929" s="88"/>
      <c r="Q929" s="88"/>
      <c r="R929" s="88"/>
      <c r="W929" s="88"/>
      <c r="X929" s="88"/>
      <c r="Y929" s="88"/>
    </row>
    <row r="930" spans="3:25" ht="12" customHeight="1" x14ac:dyDescent="0.3">
      <c r="C930" s="90"/>
      <c r="D930" s="91"/>
      <c r="E930" s="88"/>
      <c r="F930" s="88"/>
      <c r="G930" s="88"/>
      <c r="H930" s="88"/>
      <c r="I930" s="88"/>
      <c r="K930" s="88"/>
      <c r="L930" s="88"/>
      <c r="M930" s="88"/>
      <c r="N930" s="228"/>
      <c r="O930" s="88"/>
      <c r="P930" s="88"/>
      <c r="Q930" s="88"/>
      <c r="R930" s="88"/>
      <c r="W930" s="88"/>
      <c r="X930" s="88"/>
      <c r="Y930" s="88"/>
    </row>
    <row r="931" spans="3:25" ht="12" customHeight="1" x14ac:dyDescent="0.3">
      <c r="C931" s="90"/>
      <c r="D931" s="91"/>
      <c r="E931" s="88"/>
      <c r="F931" s="88"/>
      <c r="G931" s="88"/>
      <c r="H931" s="88"/>
      <c r="I931" s="88"/>
      <c r="K931" s="88"/>
      <c r="L931" s="88"/>
      <c r="M931" s="88"/>
      <c r="N931" s="228"/>
      <c r="O931" s="88"/>
      <c r="P931" s="88"/>
      <c r="Q931" s="88"/>
      <c r="R931" s="88"/>
      <c r="W931" s="88"/>
      <c r="X931" s="88"/>
      <c r="Y931" s="88"/>
    </row>
    <row r="932" spans="3:25" ht="12" customHeight="1" x14ac:dyDescent="0.3">
      <c r="C932" s="90"/>
      <c r="D932" s="91"/>
      <c r="E932" s="88"/>
      <c r="F932" s="88"/>
      <c r="G932" s="88"/>
      <c r="H932" s="88"/>
      <c r="I932" s="88"/>
      <c r="K932" s="88"/>
      <c r="L932" s="88"/>
      <c r="M932" s="88"/>
      <c r="N932" s="228"/>
      <c r="O932" s="88"/>
      <c r="P932" s="88"/>
      <c r="Q932" s="88"/>
      <c r="R932" s="88"/>
      <c r="W932" s="88"/>
      <c r="X932" s="88"/>
      <c r="Y932" s="88"/>
    </row>
    <row r="933" spans="3:25" ht="12" customHeight="1" x14ac:dyDescent="0.3">
      <c r="C933" s="90"/>
      <c r="D933" s="91"/>
      <c r="E933" s="88"/>
      <c r="F933" s="88"/>
      <c r="G933" s="88"/>
      <c r="H933" s="88"/>
      <c r="I933" s="88"/>
      <c r="K933" s="88"/>
      <c r="L933" s="88"/>
      <c r="M933" s="88"/>
      <c r="N933" s="228"/>
      <c r="O933" s="88"/>
      <c r="P933" s="88"/>
      <c r="Q933" s="88"/>
      <c r="R933" s="88"/>
      <c r="W933" s="88"/>
      <c r="X933" s="88"/>
      <c r="Y933" s="88"/>
    </row>
    <row r="934" spans="3:25" ht="12" customHeight="1" x14ac:dyDescent="0.3">
      <c r="C934" s="90"/>
      <c r="D934" s="91"/>
      <c r="E934" s="88"/>
      <c r="F934" s="88"/>
      <c r="G934" s="88"/>
      <c r="H934" s="88"/>
      <c r="I934" s="88"/>
      <c r="K934" s="88"/>
      <c r="L934" s="88"/>
      <c r="M934" s="88"/>
      <c r="N934" s="228"/>
      <c r="O934" s="88"/>
      <c r="P934" s="88"/>
      <c r="Q934" s="88"/>
      <c r="R934" s="88"/>
      <c r="W934" s="88"/>
      <c r="X934" s="88"/>
      <c r="Y934" s="88"/>
    </row>
    <row r="935" spans="3:25" ht="12" customHeight="1" x14ac:dyDescent="0.3">
      <c r="C935" s="90"/>
      <c r="D935" s="91"/>
      <c r="E935" s="88"/>
      <c r="F935" s="88"/>
      <c r="G935" s="88"/>
      <c r="H935" s="88"/>
      <c r="I935" s="88"/>
      <c r="K935" s="88"/>
      <c r="L935" s="88"/>
      <c r="M935" s="88"/>
      <c r="N935" s="228"/>
      <c r="O935" s="88"/>
      <c r="P935" s="88"/>
      <c r="Q935" s="88"/>
      <c r="R935" s="88"/>
      <c r="W935" s="88"/>
      <c r="X935" s="88"/>
      <c r="Y935" s="88"/>
    </row>
  </sheetData>
  <sheetProtection algorithmName="SHA-512" hashValue="1Jfg2Ewe1XRPTulevAOd+71KrSexqdXilQ6rL6TgdqmQWMB3Iunk535mcumDkkrzm62Cy57KUHSRvYD0o5leNg==" saltValue="mUO77+x6RfeR8e7J+x9tTg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921"/>
  <sheetViews>
    <sheetView workbookViewId="0"/>
  </sheetViews>
  <sheetFormatPr defaultRowHeight="13.2" x14ac:dyDescent="0.25"/>
  <cols>
    <col min="1" max="1" width="6" customWidth="1"/>
    <col min="2" max="2" width="16.44140625" customWidth="1"/>
    <col min="3" max="3" width="10.44140625" style="306" customWidth="1"/>
    <col min="4" max="4" width="9.109375" style="311" customWidth="1"/>
    <col min="5" max="5" width="11.6640625" style="306" bestFit="1" customWidth="1"/>
    <col min="6" max="7" width="10.33203125" style="307" customWidth="1"/>
    <col min="8" max="8" width="10.6640625" style="306" customWidth="1"/>
    <col min="9" max="9" width="11.33203125" style="306" customWidth="1"/>
    <col min="10" max="10" width="10" style="311" customWidth="1"/>
    <col min="11" max="11" width="9.5546875" customWidth="1"/>
    <col min="12" max="13" width="8.88671875" style="307" customWidth="1"/>
    <col min="14" max="14" width="13.44140625" style="306" customWidth="1"/>
    <col min="15" max="15" width="9.109375" style="311" customWidth="1"/>
    <col min="16" max="16" width="10.33203125" style="306" customWidth="1"/>
    <col min="17" max="17" width="9" style="311" customWidth="1"/>
    <col min="18" max="946" width="9.5546875" customWidth="1"/>
  </cols>
  <sheetData>
    <row r="1" spans="1:17" ht="12.75" customHeight="1" x14ac:dyDescent="0.25">
      <c r="A1" s="304">
        <v>1</v>
      </c>
      <c r="B1" s="304">
        <v>2</v>
      </c>
      <c r="C1" s="304">
        <v>3</v>
      </c>
      <c r="D1" s="304">
        <v>4</v>
      </c>
      <c r="E1" s="304">
        <v>5</v>
      </c>
      <c r="F1" s="305">
        <v>6</v>
      </c>
      <c r="G1" s="305">
        <v>7</v>
      </c>
      <c r="H1" s="304">
        <v>8</v>
      </c>
      <c r="I1" s="304">
        <v>9</v>
      </c>
      <c r="J1" s="304">
        <v>10</v>
      </c>
      <c r="K1" s="304">
        <v>11</v>
      </c>
      <c r="L1" s="305">
        <v>12</v>
      </c>
      <c r="M1" s="305">
        <v>13</v>
      </c>
      <c r="N1" s="304">
        <v>14</v>
      </c>
      <c r="O1" s="304">
        <v>15</v>
      </c>
      <c r="P1" s="304">
        <v>16</v>
      </c>
      <c r="Q1" s="304">
        <v>17</v>
      </c>
    </row>
    <row r="2" spans="1:17" ht="12.75" customHeight="1" x14ac:dyDescent="0.25">
      <c r="D2" s="306"/>
      <c r="J2" s="306" t="s">
        <v>664</v>
      </c>
      <c r="K2" s="306" t="s">
        <v>664</v>
      </c>
      <c r="N2" s="306" t="s">
        <v>505</v>
      </c>
      <c r="O2" s="306"/>
      <c r="P2" s="306" t="s">
        <v>523</v>
      </c>
      <c r="Q2" s="306" t="s">
        <v>724</v>
      </c>
    </row>
    <row r="3" spans="1:17" ht="12.75" customHeight="1" x14ac:dyDescent="0.25">
      <c r="A3" s="304" t="s">
        <v>522</v>
      </c>
      <c r="B3" s="304" t="s">
        <v>633</v>
      </c>
      <c r="C3" s="308" t="s">
        <v>628</v>
      </c>
      <c r="D3" s="308" t="s">
        <v>524</v>
      </c>
      <c r="E3" s="308" t="s">
        <v>663</v>
      </c>
      <c r="F3" s="309" t="s">
        <v>523</v>
      </c>
      <c r="G3" s="309" t="s">
        <v>502</v>
      </c>
      <c r="H3" s="308" t="s">
        <v>690</v>
      </c>
      <c r="I3" s="308" t="s">
        <v>701</v>
      </c>
      <c r="J3" s="308" t="s">
        <v>524</v>
      </c>
      <c r="K3" s="308" t="s">
        <v>666</v>
      </c>
      <c r="L3" s="309" t="s">
        <v>665</v>
      </c>
      <c r="M3" s="309" t="s">
        <v>725</v>
      </c>
      <c r="N3" s="308" t="s">
        <v>525</v>
      </c>
      <c r="O3" s="308" t="s">
        <v>495</v>
      </c>
      <c r="P3" s="308" t="s">
        <v>691</v>
      </c>
      <c r="Q3" s="308" t="s">
        <v>691</v>
      </c>
    </row>
    <row r="4" spans="1:17" ht="12.75" customHeight="1" x14ac:dyDescent="0.25">
      <c r="A4" s="310">
        <v>1680</v>
      </c>
      <c r="B4" s="310" t="s">
        <v>0</v>
      </c>
      <c r="C4" s="309">
        <v>25243</v>
      </c>
      <c r="D4" s="309">
        <v>5221</v>
      </c>
      <c r="E4" s="308">
        <v>1795.5</v>
      </c>
      <c r="F4" s="309">
        <v>185</v>
      </c>
      <c r="G4" s="309">
        <v>3350</v>
      </c>
      <c r="H4" s="308">
        <v>0</v>
      </c>
      <c r="I4" s="308">
        <v>254.4</v>
      </c>
      <c r="J4" s="308">
        <v>0</v>
      </c>
      <c r="K4" s="308">
        <v>107.9</v>
      </c>
      <c r="L4" s="309">
        <v>27602</v>
      </c>
      <c r="M4" s="309">
        <v>285</v>
      </c>
      <c r="N4" s="308">
        <v>3639.5549999999998</v>
      </c>
      <c r="O4" s="308">
        <v>33</v>
      </c>
      <c r="P4" s="308">
        <v>0</v>
      </c>
      <c r="Q4" s="308">
        <v>0</v>
      </c>
    </row>
    <row r="5" spans="1:17" ht="12.75" customHeight="1" x14ac:dyDescent="0.25">
      <c r="A5" s="310">
        <v>738</v>
      </c>
      <c r="B5" s="310" t="s">
        <v>1</v>
      </c>
      <c r="C5" s="309">
        <v>13038</v>
      </c>
      <c r="D5" s="309">
        <v>3511</v>
      </c>
      <c r="E5" s="308">
        <v>791.5</v>
      </c>
      <c r="F5" s="309">
        <v>115</v>
      </c>
      <c r="G5" s="309">
        <v>1630</v>
      </c>
      <c r="H5" s="308">
        <v>0</v>
      </c>
      <c r="I5" s="308">
        <v>496</v>
      </c>
      <c r="J5" s="308">
        <v>0</v>
      </c>
      <c r="K5" s="308">
        <v>0</v>
      </c>
      <c r="L5" s="309">
        <v>5037</v>
      </c>
      <c r="M5" s="309">
        <v>281</v>
      </c>
      <c r="N5" s="308">
        <v>1911.96</v>
      </c>
      <c r="O5" s="308">
        <v>7</v>
      </c>
      <c r="P5" s="308">
        <v>0</v>
      </c>
      <c r="Q5" s="308">
        <v>0</v>
      </c>
    </row>
    <row r="6" spans="1:17" ht="12.75" customHeight="1" x14ac:dyDescent="0.25">
      <c r="A6" s="310">
        <v>358</v>
      </c>
      <c r="B6" s="310" t="s">
        <v>2</v>
      </c>
      <c r="C6" s="309">
        <v>31299</v>
      </c>
      <c r="D6" s="309">
        <v>7825</v>
      </c>
      <c r="E6" s="308">
        <v>1803.1</v>
      </c>
      <c r="F6" s="309">
        <v>1255</v>
      </c>
      <c r="G6" s="309">
        <v>4040</v>
      </c>
      <c r="H6" s="308">
        <v>0</v>
      </c>
      <c r="I6" s="308">
        <v>0</v>
      </c>
      <c r="J6" s="308">
        <v>1159</v>
      </c>
      <c r="K6" s="308">
        <v>0</v>
      </c>
      <c r="L6" s="309">
        <v>2005</v>
      </c>
      <c r="M6" s="309">
        <v>1223</v>
      </c>
      <c r="N6" s="308">
        <v>11723.976000000001</v>
      </c>
      <c r="O6" s="308">
        <v>3</v>
      </c>
      <c r="P6" s="308">
        <v>0</v>
      </c>
      <c r="Q6" s="308">
        <v>0</v>
      </c>
    </row>
    <row r="7" spans="1:17" ht="12.75" customHeight="1" x14ac:dyDescent="0.25">
      <c r="A7" s="310">
        <v>197</v>
      </c>
      <c r="B7" s="310" t="s">
        <v>3</v>
      </c>
      <c r="C7" s="309">
        <v>26912</v>
      </c>
      <c r="D7" s="309">
        <v>6155</v>
      </c>
      <c r="E7" s="308">
        <v>2386.6999999999998</v>
      </c>
      <c r="F7" s="309">
        <v>510</v>
      </c>
      <c r="G7" s="309">
        <v>17760</v>
      </c>
      <c r="H7" s="308">
        <v>391.28</v>
      </c>
      <c r="I7" s="308">
        <v>1252</v>
      </c>
      <c r="J7" s="308">
        <v>0</v>
      </c>
      <c r="K7" s="308">
        <v>0</v>
      </c>
      <c r="L7" s="309">
        <v>9653</v>
      </c>
      <c r="M7" s="309">
        <v>52</v>
      </c>
      <c r="N7" s="308">
        <v>9488.0059999999994</v>
      </c>
      <c r="O7" s="308">
        <v>10</v>
      </c>
      <c r="P7" s="308">
        <v>0</v>
      </c>
      <c r="Q7" s="308">
        <v>0</v>
      </c>
    </row>
    <row r="8" spans="1:17" ht="12.75" customHeight="1" x14ac:dyDescent="0.25">
      <c r="A8" s="310">
        <v>59</v>
      </c>
      <c r="B8" s="310" t="s">
        <v>4</v>
      </c>
      <c r="C8" s="309">
        <v>28007</v>
      </c>
      <c r="D8" s="309">
        <v>6950</v>
      </c>
      <c r="E8" s="308">
        <v>2891.4</v>
      </c>
      <c r="F8" s="309">
        <v>220</v>
      </c>
      <c r="G8" s="309">
        <v>7100</v>
      </c>
      <c r="H8" s="308">
        <v>0</v>
      </c>
      <c r="I8" s="308">
        <v>1279.2</v>
      </c>
      <c r="J8" s="308">
        <v>0</v>
      </c>
      <c r="K8" s="308">
        <v>0</v>
      </c>
      <c r="L8" s="309">
        <v>10223</v>
      </c>
      <c r="M8" s="309">
        <v>175</v>
      </c>
      <c r="N8" s="308">
        <v>5148.6360000000004</v>
      </c>
      <c r="O8" s="308">
        <v>14</v>
      </c>
      <c r="P8" s="308">
        <v>0</v>
      </c>
      <c r="Q8" s="308">
        <v>0</v>
      </c>
    </row>
    <row r="9" spans="1:17" ht="12.75" customHeight="1" x14ac:dyDescent="0.25">
      <c r="A9" s="310">
        <v>482</v>
      </c>
      <c r="B9" s="310" t="s">
        <v>5</v>
      </c>
      <c r="C9" s="309">
        <v>19955</v>
      </c>
      <c r="D9" s="309">
        <v>5214</v>
      </c>
      <c r="E9" s="308">
        <v>1572.2</v>
      </c>
      <c r="F9" s="309">
        <v>1030</v>
      </c>
      <c r="G9" s="309">
        <v>4000</v>
      </c>
      <c r="H9" s="308">
        <v>0</v>
      </c>
      <c r="I9" s="308">
        <v>0</v>
      </c>
      <c r="J9" s="308">
        <v>0</v>
      </c>
      <c r="K9" s="308">
        <v>0</v>
      </c>
      <c r="L9" s="309">
        <v>874</v>
      </c>
      <c r="M9" s="309">
        <v>132</v>
      </c>
      <c r="N9" s="308">
        <v>12466.668</v>
      </c>
      <c r="O9" s="308">
        <v>3</v>
      </c>
      <c r="P9" s="308">
        <v>0</v>
      </c>
      <c r="Q9" s="308">
        <v>0</v>
      </c>
    </row>
    <row r="10" spans="1:17" ht="12.75" customHeight="1" x14ac:dyDescent="0.25">
      <c r="A10" s="310">
        <v>613</v>
      </c>
      <c r="B10" s="310" t="s">
        <v>6</v>
      </c>
      <c r="C10" s="309">
        <v>24985</v>
      </c>
      <c r="D10" s="309">
        <v>6217</v>
      </c>
      <c r="E10" s="308">
        <v>1134.0999999999999</v>
      </c>
      <c r="F10" s="309">
        <v>2130</v>
      </c>
      <c r="G10" s="309">
        <v>2310</v>
      </c>
      <c r="H10" s="308">
        <v>0</v>
      </c>
      <c r="I10" s="308">
        <v>0</v>
      </c>
      <c r="J10" s="308">
        <v>188.99999999999901</v>
      </c>
      <c r="K10" s="308">
        <v>0</v>
      </c>
      <c r="L10" s="309">
        <v>2166</v>
      </c>
      <c r="M10" s="309">
        <v>210</v>
      </c>
      <c r="N10" s="308">
        <v>10850.861999999999</v>
      </c>
      <c r="O10" s="308">
        <v>2</v>
      </c>
      <c r="P10" s="308">
        <v>0</v>
      </c>
      <c r="Q10" s="308">
        <v>0</v>
      </c>
    </row>
    <row r="11" spans="1:17" ht="12.75" customHeight="1" x14ac:dyDescent="0.25">
      <c r="A11" s="310">
        <v>361</v>
      </c>
      <c r="B11" s="310" t="s">
        <v>7</v>
      </c>
      <c r="C11" s="309">
        <v>107615</v>
      </c>
      <c r="D11" s="309">
        <v>23164</v>
      </c>
      <c r="E11" s="308">
        <v>11195.3</v>
      </c>
      <c r="F11" s="309">
        <v>8095</v>
      </c>
      <c r="G11" s="309">
        <v>129720</v>
      </c>
      <c r="H11" s="308">
        <v>2978.86</v>
      </c>
      <c r="I11" s="308">
        <v>6084.8</v>
      </c>
      <c r="J11" s="308">
        <v>0</v>
      </c>
      <c r="K11" s="308">
        <v>0</v>
      </c>
      <c r="L11" s="309">
        <v>11031</v>
      </c>
      <c r="M11" s="309">
        <v>703</v>
      </c>
      <c r="N11" s="308">
        <v>113528.52800000001</v>
      </c>
      <c r="O11" s="308">
        <v>13</v>
      </c>
      <c r="P11" s="308">
        <v>0</v>
      </c>
      <c r="Q11" s="308">
        <v>0</v>
      </c>
    </row>
    <row r="12" spans="1:17" ht="12.75" customHeight="1" x14ac:dyDescent="0.25">
      <c r="A12" s="310">
        <v>141</v>
      </c>
      <c r="B12" s="310" t="s">
        <v>8</v>
      </c>
      <c r="C12" s="309">
        <v>72425</v>
      </c>
      <c r="D12" s="309">
        <v>16950</v>
      </c>
      <c r="E12" s="308">
        <v>8377.7999999999993</v>
      </c>
      <c r="F12" s="309">
        <v>7865</v>
      </c>
      <c r="G12" s="309">
        <v>115120</v>
      </c>
      <c r="H12" s="308">
        <v>4177.6400000000003</v>
      </c>
      <c r="I12" s="308">
        <v>5072.8</v>
      </c>
      <c r="J12" s="308">
        <v>0</v>
      </c>
      <c r="K12" s="308">
        <v>0</v>
      </c>
      <c r="L12" s="309">
        <v>6719</v>
      </c>
      <c r="M12" s="309">
        <v>221</v>
      </c>
      <c r="N12" s="308">
        <v>52125.317999999999</v>
      </c>
      <c r="O12" s="308">
        <v>3</v>
      </c>
      <c r="P12" s="308">
        <v>0</v>
      </c>
      <c r="Q12" s="308">
        <v>0</v>
      </c>
    </row>
    <row r="13" spans="1:17" ht="12.75" customHeight="1" x14ac:dyDescent="0.25">
      <c r="A13" s="310">
        <v>34</v>
      </c>
      <c r="B13" s="310" t="s">
        <v>9</v>
      </c>
      <c r="C13" s="309">
        <v>198145</v>
      </c>
      <c r="D13" s="309">
        <v>52449</v>
      </c>
      <c r="E13" s="308">
        <v>14386.4</v>
      </c>
      <c r="F13" s="309">
        <v>40225</v>
      </c>
      <c r="G13" s="309">
        <v>265060</v>
      </c>
      <c r="H13" s="308">
        <v>4868.76</v>
      </c>
      <c r="I13" s="308">
        <v>10343.200000000001</v>
      </c>
      <c r="J13" s="308">
        <v>0</v>
      </c>
      <c r="K13" s="308">
        <v>221.79999999999899</v>
      </c>
      <c r="L13" s="309">
        <v>12911</v>
      </c>
      <c r="M13" s="309">
        <v>2083</v>
      </c>
      <c r="N13" s="308">
        <v>128032.60799999999</v>
      </c>
      <c r="O13" s="308">
        <v>7</v>
      </c>
      <c r="P13" s="308">
        <v>596</v>
      </c>
      <c r="Q13" s="308">
        <v>0</v>
      </c>
    </row>
    <row r="14" spans="1:17" ht="12.75" customHeight="1" x14ac:dyDescent="0.25">
      <c r="A14" s="310">
        <v>484</v>
      </c>
      <c r="B14" s="310" t="s">
        <v>10</v>
      </c>
      <c r="C14" s="309">
        <v>107960</v>
      </c>
      <c r="D14" s="309">
        <v>25647</v>
      </c>
      <c r="E14" s="308">
        <v>7501.2</v>
      </c>
      <c r="F14" s="309">
        <v>6940</v>
      </c>
      <c r="G14" s="309">
        <v>80310</v>
      </c>
      <c r="H14" s="308">
        <v>1968.18</v>
      </c>
      <c r="I14" s="308">
        <v>6016.8</v>
      </c>
      <c r="J14" s="308">
        <v>0</v>
      </c>
      <c r="K14" s="308">
        <v>329.2</v>
      </c>
      <c r="L14" s="309">
        <v>12653</v>
      </c>
      <c r="M14" s="309">
        <v>596</v>
      </c>
      <c r="N14" s="308">
        <v>82933.820000000007</v>
      </c>
      <c r="O14" s="308">
        <v>12</v>
      </c>
      <c r="P14" s="308">
        <v>0</v>
      </c>
      <c r="Q14" s="308">
        <v>0</v>
      </c>
    </row>
    <row r="15" spans="1:17" ht="12.75" customHeight="1" x14ac:dyDescent="0.25">
      <c r="A15" s="310">
        <v>1723</v>
      </c>
      <c r="B15" s="310" t="s">
        <v>11</v>
      </c>
      <c r="C15" s="309">
        <v>9924</v>
      </c>
      <c r="D15" s="309">
        <v>2131</v>
      </c>
      <c r="E15" s="308">
        <v>452.9</v>
      </c>
      <c r="F15" s="309">
        <v>85</v>
      </c>
      <c r="G15" s="309">
        <v>340</v>
      </c>
      <c r="H15" s="308">
        <v>0</v>
      </c>
      <c r="I15" s="308">
        <v>0</v>
      </c>
      <c r="J15" s="308">
        <v>0</v>
      </c>
      <c r="K15" s="308">
        <v>0</v>
      </c>
      <c r="L15" s="309">
        <v>9303</v>
      </c>
      <c r="M15" s="309">
        <v>49</v>
      </c>
      <c r="N15" s="308">
        <v>1345.771</v>
      </c>
      <c r="O15" s="308">
        <v>8</v>
      </c>
      <c r="P15" s="308">
        <v>0</v>
      </c>
      <c r="Q15" s="308">
        <v>0</v>
      </c>
    </row>
    <row r="16" spans="1:17" ht="12.75" customHeight="1" x14ac:dyDescent="0.25">
      <c r="A16" s="310">
        <v>60</v>
      </c>
      <c r="B16" s="310" t="s">
        <v>12</v>
      </c>
      <c r="C16" s="309">
        <v>3611</v>
      </c>
      <c r="D16" s="309">
        <v>800</v>
      </c>
      <c r="E16" s="308">
        <v>143.80000000000001</v>
      </c>
      <c r="F16" s="309">
        <v>0</v>
      </c>
      <c r="G16" s="309">
        <v>240</v>
      </c>
      <c r="H16" s="308">
        <v>0</v>
      </c>
      <c r="I16" s="308">
        <v>128.80000000000001</v>
      </c>
      <c r="J16" s="308">
        <v>0</v>
      </c>
      <c r="K16" s="308">
        <v>0</v>
      </c>
      <c r="L16" s="309">
        <v>5908</v>
      </c>
      <c r="M16" s="309">
        <v>78</v>
      </c>
      <c r="N16" s="308">
        <v>890.5</v>
      </c>
      <c r="O16" s="308">
        <v>4</v>
      </c>
      <c r="P16" s="308">
        <v>0</v>
      </c>
      <c r="Q16" s="308">
        <v>0</v>
      </c>
    </row>
    <row r="17" spans="1:17" ht="12.75" customHeight="1" x14ac:dyDescent="0.25">
      <c r="A17" s="310">
        <v>307</v>
      </c>
      <c r="B17" s="310" t="s">
        <v>13</v>
      </c>
      <c r="C17" s="309">
        <v>153602</v>
      </c>
      <c r="D17" s="309">
        <v>39728</v>
      </c>
      <c r="E17" s="308">
        <v>11795.6</v>
      </c>
      <c r="F17" s="309">
        <v>15430</v>
      </c>
      <c r="G17" s="309">
        <v>245560</v>
      </c>
      <c r="H17" s="308">
        <v>5673.54</v>
      </c>
      <c r="I17" s="308">
        <v>12181.6</v>
      </c>
      <c r="J17" s="308">
        <v>0</v>
      </c>
      <c r="K17" s="308">
        <v>747.69999999999902</v>
      </c>
      <c r="L17" s="309">
        <v>6259</v>
      </c>
      <c r="M17" s="309">
        <v>127</v>
      </c>
      <c r="N17" s="308">
        <v>153195.54</v>
      </c>
      <c r="O17" s="308">
        <v>3</v>
      </c>
      <c r="P17" s="308">
        <v>0</v>
      </c>
      <c r="Q17" s="308">
        <v>0</v>
      </c>
    </row>
    <row r="18" spans="1:17" ht="12.75" customHeight="1" x14ac:dyDescent="0.25">
      <c r="A18" s="310">
        <v>362</v>
      </c>
      <c r="B18" s="310" t="s">
        <v>14</v>
      </c>
      <c r="C18" s="309">
        <v>88602</v>
      </c>
      <c r="D18" s="309">
        <v>20148</v>
      </c>
      <c r="E18" s="308">
        <v>6051.5</v>
      </c>
      <c r="F18" s="309">
        <v>6125</v>
      </c>
      <c r="G18" s="309">
        <v>56250</v>
      </c>
      <c r="H18" s="308">
        <v>394.02</v>
      </c>
      <c r="I18" s="308">
        <v>4689.6000000000004</v>
      </c>
      <c r="J18" s="308">
        <v>934.29999999999905</v>
      </c>
      <c r="K18" s="308">
        <v>335.599999999999</v>
      </c>
      <c r="L18" s="309">
        <v>4125</v>
      </c>
      <c r="M18" s="309">
        <v>283</v>
      </c>
      <c r="N18" s="308">
        <v>104683.04</v>
      </c>
      <c r="O18" s="308">
        <v>6</v>
      </c>
      <c r="P18" s="308">
        <v>0</v>
      </c>
      <c r="Q18" s="308">
        <v>0</v>
      </c>
    </row>
    <row r="19" spans="1:17" ht="12.75" customHeight="1" x14ac:dyDescent="0.25">
      <c r="A19" s="310">
        <v>363</v>
      </c>
      <c r="B19" s="310" t="s">
        <v>15</v>
      </c>
      <c r="C19" s="309">
        <v>833624</v>
      </c>
      <c r="D19" s="309">
        <v>166052</v>
      </c>
      <c r="E19" s="308">
        <v>103399.1</v>
      </c>
      <c r="F19" s="309">
        <v>202650</v>
      </c>
      <c r="G19" s="309">
        <v>1736210</v>
      </c>
      <c r="H19" s="308">
        <v>15724.0272</v>
      </c>
      <c r="I19" s="308">
        <v>30697.599999999999</v>
      </c>
      <c r="J19" s="308">
        <v>0</v>
      </c>
      <c r="K19" s="308">
        <v>3243.5</v>
      </c>
      <c r="L19" s="309">
        <v>16510</v>
      </c>
      <c r="M19" s="309">
        <v>3156</v>
      </c>
      <c r="N19" s="308">
        <v>2641814.0359999998</v>
      </c>
      <c r="O19" s="308">
        <v>21</v>
      </c>
      <c r="P19" s="308">
        <v>35925.199999999997</v>
      </c>
      <c r="Q19" s="308">
        <v>4772.7</v>
      </c>
    </row>
    <row r="20" spans="1:17" ht="12.75" customHeight="1" x14ac:dyDescent="0.25">
      <c r="A20" s="310">
        <v>200</v>
      </c>
      <c r="B20" s="310" t="s">
        <v>16</v>
      </c>
      <c r="C20" s="309">
        <v>159025</v>
      </c>
      <c r="D20" s="309">
        <v>35514</v>
      </c>
      <c r="E20" s="308">
        <v>14490.3</v>
      </c>
      <c r="F20" s="309">
        <v>8010</v>
      </c>
      <c r="G20" s="309">
        <v>249530</v>
      </c>
      <c r="H20" s="308">
        <v>6147.34</v>
      </c>
      <c r="I20" s="308">
        <v>9241.6</v>
      </c>
      <c r="J20" s="308">
        <v>0</v>
      </c>
      <c r="K20" s="308">
        <v>0</v>
      </c>
      <c r="L20" s="309">
        <v>33986</v>
      </c>
      <c r="M20" s="309">
        <v>129</v>
      </c>
      <c r="N20" s="308">
        <v>128415.87</v>
      </c>
      <c r="O20" s="308">
        <v>24</v>
      </c>
      <c r="P20" s="308">
        <v>0</v>
      </c>
      <c r="Q20" s="308">
        <v>0</v>
      </c>
    </row>
    <row r="21" spans="1:17" ht="12.75" customHeight="1" x14ac:dyDescent="0.25">
      <c r="A21" s="310">
        <v>3</v>
      </c>
      <c r="B21" s="310" t="s">
        <v>17</v>
      </c>
      <c r="C21" s="309">
        <v>12001</v>
      </c>
      <c r="D21" s="309">
        <v>2481</v>
      </c>
      <c r="E21" s="308">
        <v>1593.7</v>
      </c>
      <c r="F21" s="309">
        <v>515</v>
      </c>
      <c r="G21" s="309">
        <v>8130</v>
      </c>
      <c r="H21" s="308">
        <v>508.22</v>
      </c>
      <c r="I21" s="308">
        <v>821.6</v>
      </c>
      <c r="J21" s="308">
        <v>0</v>
      </c>
      <c r="K21" s="308">
        <v>0</v>
      </c>
      <c r="L21" s="309">
        <v>2377</v>
      </c>
      <c r="M21" s="309">
        <v>82</v>
      </c>
      <c r="N21" s="308">
        <v>6335.835</v>
      </c>
      <c r="O21" s="308">
        <v>1</v>
      </c>
      <c r="P21" s="308">
        <v>0</v>
      </c>
      <c r="Q21" s="308">
        <v>0</v>
      </c>
    </row>
    <row r="22" spans="1:17" ht="12.75" customHeight="1" x14ac:dyDescent="0.25">
      <c r="A22" s="310">
        <v>202</v>
      </c>
      <c r="B22" s="310" t="s">
        <v>18</v>
      </c>
      <c r="C22" s="309">
        <v>153818</v>
      </c>
      <c r="D22" s="309">
        <v>33828</v>
      </c>
      <c r="E22" s="308">
        <v>19782</v>
      </c>
      <c r="F22" s="309">
        <v>18140</v>
      </c>
      <c r="G22" s="309">
        <v>322460</v>
      </c>
      <c r="H22" s="308">
        <v>7006.4369999999999</v>
      </c>
      <c r="I22" s="308">
        <v>7084.8</v>
      </c>
      <c r="J22" s="308">
        <v>0</v>
      </c>
      <c r="K22" s="308">
        <v>0</v>
      </c>
      <c r="L22" s="309">
        <v>9773</v>
      </c>
      <c r="M22" s="309">
        <v>381</v>
      </c>
      <c r="N22" s="308">
        <v>162111.04000000001</v>
      </c>
      <c r="O22" s="308">
        <v>5</v>
      </c>
      <c r="P22" s="308">
        <v>0</v>
      </c>
      <c r="Q22" s="308">
        <v>0</v>
      </c>
    </row>
    <row r="23" spans="1:17" ht="12.75" customHeight="1" x14ac:dyDescent="0.25">
      <c r="A23" s="310">
        <v>106</v>
      </c>
      <c r="B23" s="310" t="s">
        <v>19</v>
      </c>
      <c r="C23" s="309">
        <v>67061</v>
      </c>
      <c r="D23" s="309">
        <v>15943</v>
      </c>
      <c r="E23" s="308">
        <v>6997.6</v>
      </c>
      <c r="F23" s="309">
        <v>1805</v>
      </c>
      <c r="G23" s="309">
        <v>108440</v>
      </c>
      <c r="H23" s="308">
        <v>1959.48</v>
      </c>
      <c r="I23" s="308">
        <v>3945.6</v>
      </c>
      <c r="J23" s="308">
        <v>0</v>
      </c>
      <c r="K23" s="308">
        <v>0</v>
      </c>
      <c r="L23" s="309">
        <v>8187</v>
      </c>
      <c r="M23" s="309">
        <v>158</v>
      </c>
      <c r="N23" s="308">
        <v>49252.911999999997</v>
      </c>
      <c r="O23" s="308">
        <v>3</v>
      </c>
      <c r="P23" s="308">
        <v>0</v>
      </c>
      <c r="Q23" s="308">
        <v>0</v>
      </c>
    </row>
    <row r="24" spans="1:17" ht="12.75" customHeight="1" x14ac:dyDescent="0.25">
      <c r="A24" s="310">
        <v>743</v>
      </c>
      <c r="B24" s="310" t="s">
        <v>20</v>
      </c>
      <c r="C24" s="309">
        <v>16580</v>
      </c>
      <c r="D24" s="309">
        <v>3657</v>
      </c>
      <c r="E24" s="308">
        <v>1417.2</v>
      </c>
      <c r="F24" s="309">
        <v>250</v>
      </c>
      <c r="G24" s="309">
        <v>8250</v>
      </c>
      <c r="H24" s="308">
        <v>0</v>
      </c>
      <c r="I24" s="308">
        <v>883.2</v>
      </c>
      <c r="J24" s="308">
        <v>0</v>
      </c>
      <c r="K24" s="308">
        <v>0</v>
      </c>
      <c r="L24" s="309">
        <v>7022</v>
      </c>
      <c r="M24" s="309">
        <v>112</v>
      </c>
      <c r="N24" s="308">
        <v>6459.2879999999996</v>
      </c>
      <c r="O24" s="308">
        <v>2</v>
      </c>
      <c r="P24" s="308">
        <v>0</v>
      </c>
      <c r="Q24" s="308">
        <v>0</v>
      </c>
    </row>
    <row r="25" spans="1:17" ht="12.75" customHeight="1" x14ac:dyDescent="0.25">
      <c r="A25" s="310">
        <v>744</v>
      </c>
      <c r="B25" s="310" t="s">
        <v>21</v>
      </c>
      <c r="C25" s="309">
        <v>6611</v>
      </c>
      <c r="D25" s="309">
        <v>1213</v>
      </c>
      <c r="E25" s="308">
        <v>531.79999999999995</v>
      </c>
      <c r="F25" s="309">
        <v>90</v>
      </c>
      <c r="G25" s="309">
        <v>410</v>
      </c>
      <c r="H25" s="308">
        <v>0</v>
      </c>
      <c r="I25" s="308">
        <v>200</v>
      </c>
      <c r="J25" s="308">
        <v>0</v>
      </c>
      <c r="K25" s="308">
        <v>0</v>
      </c>
      <c r="L25" s="309">
        <v>7612</v>
      </c>
      <c r="M25" s="309">
        <v>17</v>
      </c>
      <c r="N25" s="308">
        <v>1192.9680000000001</v>
      </c>
      <c r="O25" s="308">
        <v>6</v>
      </c>
      <c r="P25" s="308">
        <v>0</v>
      </c>
      <c r="Q25" s="308">
        <v>0</v>
      </c>
    </row>
    <row r="26" spans="1:17" ht="12.75" customHeight="1" x14ac:dyDescent="0.25">
      <c r="A26" s="310">
        <v>308</v>
      </c>
      <c r="B26" s="310" t="s">
        <v>22</v>
      </c>
      <c r="C26" s="309">
        <v>24521</v>
      </c>
      <c r="D26" s="309">
        <v>5307</v>
      </c>
      <c r="E26" s="308">
        <v>1949.6</v>
      </c>
      <c r="F26" s="309">
        <v>1045</v>
      </c>
      <c r="G26" s="309">
        <v>8020</v>
      </c>
      <c r="H26" s="308">
        <v>0</v>
      </c>
      <c r="I26" s="308">
        <v>1103.2</v>
      </c>
      <c r="J26" s="308">
        <v>0</v>
      </c>
      <c r="K26" s="308">
        <v>0</v>
      </c>
      <c r="L26" s="309">
        <v>3253</v>
      </c>
      <c r="M26" s="309">
        <v>48</v>
      </c>
      <c r="N26" s="308">
        <v>19981.392</v>
      </c>
      <c r="O26" s="308">
        <v>5</v>
      </c>
      <c r="P26" s="308">
        <v>0</v>
      </c>
      <c r="Q26" s="308">
        <v>0</v>
      </c>
    </row>
    <row r="27" spans="1:17" ht="12.75" customHeight="1" x14ac:dyDescent="0.25">
      <c r="A27" s="310">
        <v>489</v>
      </c>
      <c r="B27" s="310" t="s">
        <v>23</v>
      </c>
      <c r="C27" s="309">
        <v>47861</v>
      </c>
      <c r="D27" s="309">
        <v>12773</v>
      </c>
      <c r="E27" s="308">
        <v>1774.2</v>
      </c>
      <c r="F27" s="309">
        <v>5040</v>
      </c>
      <c r="G27" s="309">
        <v>19210</v>
      </c>
      <c r="H27" s="308">
        <v>2143.6799999999998</v>
      </c>
      <c r="I27" s="308">
        <v>3034.4</v>
      </c>
      <c r="J27" s="308">
        <v>0</v>
      </c>
      <c r="K27" s="308">
        <v>975.9</v>
      </c>
      <c r="L27" s="309">
        <v>1964</v>
      </c>
      <c r="M27" s="309">
        <v>209</v>
      </c>
      <c r="N27" s="308">
        <v>31852.732</v>
      </c>
      <c r="O27" s="308">
        <v>4</v>
      </c>
      <c r="P27" s="308">
        <v>0</v>
      </c>
      <c r="Q27" s="308">
        <v>0</v>
      </c>
    </row>
    <row r="28" spans="1:17" ht="12.75" customHeight="1" x14ac:dyDescent="0.25">
      <c r="A28" s="310">
        <v>203</v>
      </c>
      <c r="B28" s="310" t="s">
        <v>24</v>
      </c>
      <c r="C28" s="309">
        <v>55441</v>
      </c>
      <c r="D28" s="309">
        <v>16206</v>
      </c>
      <c r="E28" s="308">
        <v>2590.1</v>
      </c>
      <c r="F28" s="309">
        <v>1385</v>
      </c>
      <c r="G28" s="309">
        <v>30770</v>
      </c>
      <c r="H28" s="308">
        <v>1256.48</v>
      </c>
      <c r="I28" s="308">
        <v>4138.3999999999996</v>
      </c>
      <c r="J28" s="308">
        <v>0</v>
      </c>
      <c r="K28" s="308">
        <v>0</v>
      </c>
      <c r="L28" s="309">
        <v>17589</v>
      </c>
      <c r="M28" s="309">
        <v>77</v>
      </c>
      <c r="N28" s="308">
        <v>20681.576000000001</v>
      </c>
      <c r="O28" s="308">
        <v>18</v>
      </c>
      <c r="P28" s="308">
        <v>0</v>
      </c>
      <c r="Q28" s="308">
        <v>0</v>
      </c>
    </row>
    <row r="29" spans="1:17" ht="12.75" customHeight="1" x14ac:dyDescent="0.25">
      <c r="A29" s="310">
        <v>5</v>
      </c>
      <c r="B29" s="310" t="s">
        <v>25</v>
      </c>
      <c r="C29" s="309">
        <v>10433</v>
      </c>
      <c r="D29" s="309">
        <v>2403</v>
      </c>
      <c r="E29" s="308">
        <v>824</v>
      </c>
      <c r="F29" s="309">
        <v>105</v>
      </c>
      <c r="G29" s="309">
        <v>1740</v>
      </c>
      <c r="H29" s="308">
        <v>0</v>
      </c>
      <c r="I29" s="308">
        <v>0</v>
      </c>
      <c r="J29" s="308">
        <v>0</v>
      </c>
      <c r="K29" s="308">
        <v>0</v>
      </c>
      <c r="L29" s="309">
        <v>4454</v>
      </c>
      <c r="M29" s="309">
        <v>41</v>
      </c>
      <c r="N29" s="308">
        <v>3227.28</v>
      </c>
      <c r="O29" s="308">
        <v>3</v>
      </c>
      <c r="P29" s="308">
        <v>0</v>
      </c>
      <c r="Q29" s="308">
        <v>0</v>
      </c>
    </row>
    <row r="30" spans="1:17" ht="12.75" customHeight="1" x14ac:dyDescent="0.25">
      <c r="A30" s="310">
        <v>888</v>
      </c>
      <c r="B30" s="310" t="s">
        <v>26</v>
      </c>
      <c r="C30" s="309">
        <v>16068</v>
      </c>
      <c r="D30" s="309">
        <v>2973</v>
      </c>
      <c r="E30" s="308">
        <v>1456.3</v>
      </c>
      <c r="F30" s="309">
        <v>370</v>
      </c>
      <c r="G30" s="309">
        <v>4850</v>
      </c>
      <c r="H30" s="308">
        <v>0</v>
      </c>
      <c r="I30" s="308">
        <v>0</v>
      </c>
      <c r="J30" s="308">
        <v>0</v>
      </c>
      <c r="K30" s="308">
        <v>0</v>
      </c>
      <c r="L30" s="309">
        <v>2103</v>
      </c>
      <c r="M30" s="309">
        <v>0</v>
      </c>
      <c r="N30" s="308">
        <v>6537.1229999999996</v>
      </c>
      <c r="O30" s="308">
        <v>3</v>
      </c>
      <c r="P30" s="308">
        <v>0</v>
      </c>
      <c r="Q30" s="308">
        <v>0</v>
      </c>
    </row>
    <row r="31" spans="1:17" ht="12.75" customHeight="1" x14ac:dyDescent="0.25">
      <c r="A31" s="310">
        <v>370</v>
      </c>
      <c r="B31" s="310" t="s">
        <v>27</v>
      </c>
      <c r="C31" s="309">
        <v>8958</v>
      </c>
      <c r="D31" s="309">
        <v>2001</v>
      </c>
      <c r="E31" s="308">
        <v>510.7</v>
      </c>
      <c r="F31" s="309">
        <v>130</v>
      </c>
      <c r="G31" s="309">
        <v>200</v>
      </c>
      <c r="H31" s="308">
        <v>0</v>
      </c>
      <c r="I31" s="308">
        <v>0</v>
      </c>
      <c r="J31" s="308">
        <v>0</v>
      </c>
      <c r="K31" s="308">
        <v>0</v>
      </c>
      <c r="L31" s="309">
        <v>7057</v>
      </c>
      <c r="M31" s="309">
        <v>149</v>
      </c>
      <c r="N31" s="308">
        <v>2351.3719999999998</v>
      </c>
      <c r="O31" s="308">
        <v>4</v>
      </c>
      <c r="P31" s="308">
        <v>0</v>
      </c>
      <c r="Q31" s="308">
        <v>0</v>
      </c>
    </row>
    <row r="32" spans="1:17" ht="12.75" customHeight="1" x14ac:dyDescent="0.25">
      <c r="A32" s="310">
        <v>889</v>
      </c>
      <c r="B32" s="310" t="s">
        <v>28</v>
      </c>
      <c r="C32" s="309">
        <v>13388</v>
      </c>
      <c r="D32" s="309">
        <v>2858</v>
      </c>
      <c r="E32" s="308">
        <v>1159.2</v>
      </c>
      <c r="F32" s="309">
        <v>515</v>
      </c>
      <c r="G32" s="309">
        <v>9520</v>
      </c>
      <c r="H32" s="308">
        <v>0</v>
      </c>
      <c r="I32" s="308">
        <v>251.2</v>
      </c>
      <c r="J32" s="308">
        <v>0</v>
      </c>
      <c r="K32" s="308">
        <v>0</v>
      </c>
      <c r="L32" s="309">
        <v>2783</v>
      </c>
      <c r="M32" s="309">
        <v>133</v>
      </c>
      <c r="N32" s="308">
        <v>4671.4319999999998</v>
      </c>
      <c r="O32" s="308">
        <v>1</v>
      </c>
      <c r="P32" s="308">
        <v>0</v>
      </c>
      <c r="Q32" s="308">
        <v>0</v>
      </c>
    </row>
    <row r="33" spans="1:17" ht="12.75" customHeight="1" x14ac:dyDescent="0.25">
      <c r="A33" s="310">
        <v>7</v>
      </c>
      <c r="B33" s="310" t="s">
        <v>29</v>
      </c>
      <c r="C33" s="309">
        <v>8971</v>
      </c>
      <c r="D33" s="309">
        <v>1670</v>
      </c>
      <c r="E33" s="308">
        <v>973.4</v>
      </c>
      <c r="F33" s="309">
        <v>205</v>
      </c>
      <c r="G33" s="309">
        <v>940</v>
      </c>
      <c r="H33" s="308">
        <v>0</v>
      </c>
      <c r="I33" s="308">
        <v>148.80000000000001</v>
      </c>
      <c r="J33" s="308">
        <v>0</v>
      </c>
      <c r="K33" s="308">
        <v>18.8</v>
      </c>
      <c r="L33" s="309">
        <v>10831</v>
      </c>
      <c r="M33" s="309">
        <v>178</v>
      </c>
      <c r="N33" s="308">
        <v>644.16600000000005</v>
      </c>
      <c r="O33" s="308">
        <v>14</v>
      </c>
      <c r="P33" s="308">
        <v>0</v>
      </c>
      <c r="Q33" s="308">
        <v>0</v>
      </c>
    </row>
    <row r="34" spans="1:17" ht="12.75" customHeight="1" x14ac:dyDescent="0.25">
      <c r="A34" s="310">
        <v>1945</v>
      </c>
      <c r="B34" s="310" t="s">
        <v>699</v>
      </c>
      <c r="C34" s="309">
        <v>34574</v>
      </c>
      <c r="D34" s="309">
        <v>6990</v>
      </c>
      <c r="E34" s="308">
        <v>3283.1</v>
      </c>
      <c r="F34" s="309">
        <v>545</v>
      </c>
      <c r="G34" s="309">
        <v>8110</v>
      </c>
      <c r="H34" s="308">
        <v>2814.2</v>
      </c>
      <c r="I34" s="308">
        <v>690.4</v>
      </c>
      <c r="J34" s="308">
        <v>0</v>
      </c>
      <c r="K34" s="308">
        <v>0</v>
      </c>
      <c r="L34" s="309">
        <v>8647</v>
      </c>
      <c r="M34" s="309">
        <v>684</v>
      </c>
      <c r="N34" s="308">
        <v>10364.329</v>
      </c>
      <c r="O34" s="308">
        <v>12</v>
      </c>
      <c r="P34" s="308">
        <v>0</v>
      </c>
      <c r="Q34" s="308">
        <v>0</v>
      </c>
    </row>
    <row r="35" spans="1:17" ht="12.75" customHeight="1" x14ac:dyDescent="0.25">
      <c r="A35" s="310">
        <v>1724</v>
      </c>
      <c r="B35" s="310" t="s">
        <v>31</v>
      </c>
      <c r="C35" s="309">
        <v>18253</v>
      </c>
      <c r="D35" s="309">
        <v>4041</v>
      </c>
      <c r="E35" s="308">
        <v>939.1</v>
      </c>
      <c r="F35" s="309">
        <v>145</v>
      </c>
      <c r="G35" s="309">
        <v>3490</v>
      </c>
      <c r="H35" s="308">
        <v>0</v>
      </c>
      <c r="I35" s="308">
        <v>0</v>
      </c>
      <c r="J35" s="308">
        <v>0</v>
      </c>
      <c r="K35" s="308">
        <v>0</v>
      </c>
      <c r="L35" s="309">
        <v>10103</v>
      </c>
      <c r="M35" s="309">
        <v>73</v>
      </c>
      <c r="N35" s="308">
        <v>4278.6729999999998</v>
      </c>
      <c r="O35" s="308">
        <v>9</v>
      </c>
      <c r="P35" s="308">
        <v>0</v>
      </c>
      <c r="Q35" s="308">
        <v>0</v>
      </c>
    </row>
    <row r="36" spans="1:17" ht="12.75" customHeight="1" x14ac:dyDescent="0.25">
      <c r="A36" s="310">
        <v>893</v>
      </c>
      <c r="B36" s="310" t="s">
        <v>32</v>
      </c>
      <c r="C36" s="309">
        <v>13090</v>
      </c>
      <c r="D36" s="309">
        <v>2706</v>
      </c>
      <c r="E36" s="308">
        <v>1130.2</v>
      </c>
      <c r="F36" s="309">
        <v>110</v>
      </c>
      <c r="G36" s="309">
        <v>1410</v>
      </c>
      <c r="H36" s="308">
        <v>0</v>
      </c>
      <c r="I36" s="308">
        <v>0</v>
      </c>
      <c r="J36" s="308">
        <v>0</v>
      </c>
      <c r="K36" s="308">
        <v>0</v>
      </c>
      <c r="L36" s="309">
        <v>10324</v>
      </c>
      <c r="M36" s="309">
        <v>525</v>
      </c>
      <c r="N36" s="308">
        <v>1777.7760000000001</v>
      </c>
      <c r="O36" s="308">
        <v>11</v>
      </c>
      <c r="P36" s="308">
        <v>0</v>
      </c>
      <c r="Q36" s="308">
        <v>0</v>
      </c>
    </row>
    <row r="37" spans="1:17" ht="12.75" customHeight="1" x14ac:dyDescent="0.25">
      <c r="A37" s="310">
        <v>373</v>
      </c>
      <c r="B37" s="310" t="s">
        <v>33</v>
      </c>
      <c r="C37" s="309">
        <v>29943</v>
      </c>
      <c r="D37" s="309">
        <v>5728</v>
      </c>
      <c r="E37" s="308">
        <v>2016.3</v>
      </c>
      <c r="F37" s="309">
        <v>390</v>
      </c>
      <c r="G37" s="309">
        <v>7620</v>
      </c>
      <c r="H37" s="308">
        <v>470.56</v>
      </c>
      <c r="I37" s="308">
        <v>1564.8</v>
      </c>
      <c r="J37" s="308">
        <v>0</v>
      </c>
      <c r="K37" s="308">
        <v>290.60000000000002</v>
      </c>
      <c r="L37" s="309">
        <v>9811</v>
      </c>
      <c r="M37" s="309">
        <v>91</v>
      </c>
      <c r="N37" s="308">
        <v>14994.252</v>
      </c>
      <c r="O37" s="308">
        <v>5</v>
      </c>
      <c r="P37" s="308">
        <v>0</v>
      </c>
      <c r="Q37" s="308">
        <v>0</v>
      </c>
    </row>
    <row r="38" spans="1:17" ht="12.75" customHeight="1" x14ac:dyDescent="0.25">
      <c r="A38" s="310">
        <v>748</v>
      </c>
      <c r="B38" s="310" t="s">
        <v>34</v>
      </c>
      <c r="C38" s="309">
        <v>66237</v>
      </c>
      <c r="D38" s="309">
        <v>14007</v>
      </c>
      <c r="E38" s="308">
        <v>6459</v>
      </c>
      <c r="F38" s="309">
        <v>7600</v>
      </c>
      <c r="G38" s="309">
        <v>83270</v>
      </c>
      <c r="H38" s="308">
        <v>2408.56</v>
      </c>
      <c r="I38" s="308">
        <v>4958.3999999999996</v>
      </c>
      <c r="J38" s="308">
        <v>0</v>
      </c>
      <c r="K38" s="308">
        <v>220.599999999999</v>
      </c>
      <c r="L38" s="309">
        <v>7992</v>
      </c>
      <c r="M38" s="309">
        <v>1320</v>
      </c>
      <c r="N38" s="308">
        <v>54677.18</v>
      </c>
      <c r="O38" s="308">
        <v>8</v>
      </c>
      <c r="P38" s="308">
        <v>0</v>
      </c>
      <c r="Q38" s="308">
        <v>0</v>
      </c>
    </row>
    <row r="39" spans="1:17" ht="12.75" customHeight="1" x14ac:dyDescent="0.25">
      <c r="A39" s="310">
        <v>1859</v>
      </c>
      <c r="B39" s="310" t="s">
        <v>35</v>
      </c>
      <c r="C39" s="309">
        <v>44437</v>
      </c>
      <c r="D39" s="309">
        <v>9873</v>
      </c>
      <c r="E39" s="308">
        <v>3593.7</v>
      </c>
      <c r="F39" s="309">
        <v>730</v>
      </c>
      <c r="G39" s="309">
        <v>19690</v>
      </c>
      <c r="H39" s="308">
        <v>2412.62</v>
      </c>
      <c r="I39" s="308">
        <v>1288</v>
      </c>
      <c r="J39" s="308">
        <v>0</v>
      </c>
      <c r="K39" s="308">
        <v>0</v>
      </c>
      <c r="L39" s="309">
        <v>25846</v>
      </c>
      <c r="M39" s="309">
        <v>208</v>
      </c>
      <c r="N39" s="308">
        <v>13121.201999999999</v>
      </c>
      <c r="O39" s="308">
        <v>23</v>
      </c>
      <c r="P39" s="308">
        <v>0</v>
      </c>
      <c r="Q39" s="308">
        <v>0</v>
      </c>
    </row>
    <row r="40" spans="1:17" ht="12.75" customHeight="1" x14ac:dyDescent="0.25">
      <c r="A40" s="310">
        <v>1721</v>
      </c>
      <c r="B40" s="310" t="s">
        <v>36</v>
      </c>
      <c r="C40" s="309">
        <v>29880</v>
      </c>
      <c r="D40" s="309">
        <v>7219</v>
      </c>
      <c r="E40" s="308">
        <v>1790.5</v>
      </c>
      <c r="F40" s="309">
        <v>360</v>
      </c>
      <c r="G40" s="309">
        <v>6000</v>
      </c>
      <c r="H40" s="308">
        <v>0</v>
      </c>
      <c r="I40" s="308">
        <v>949.6</v>
      </c>
      <c r="J40" s="308">
        <v>0</v>
      </c>
      <c r="K40" s="308">
        <v>157.4</v>
      </c>
      <c r="L40" s="309">
        <v>8971</v>
      </c>
      <c r="M40" s="309">
        <v>69</v>
      </c>
      <c r="N40" s="308">
        <v>7716.61</v>
      </c>
      <c r="O40" s="308">
        <v>8</v>
      </c>
      <c r="P40" s="308">
        <v>0</v>
      </c>
      <c r="Q40" s="308">
        <v>0</v>
      </c>
    </row>
    <row r="41" spans="1:17" ht="12.75" customHeight="1" x14ac:dyDescent="0.25">
      <c r="A41" s="310">
        <v>753</v>
      </c>
      <c r="B41" s="310" t="s">
        <v>38</v>
      </c>
      <c r="C41" s="309">
        <v>28976</v>
      </c>
      <c r="D41" s="309">
        <v>6872</v>
      </c>
      <c r="E41" s="308">
        <v>1662.6</v>
      </c>
      <c r="F41" s="309">
        <v>1095</v>
      </c>
      <c r="G41" s="309">
        <v>17880</v>
      </c>
      <c r="H41" s="308">
        <v>0</v>
      </c>
      <c r="I41" s="308">
        <v>1556.8</v>
      </c>
      <c r="J41" s="308">
        <v>0</v>
      </c>
      <c r="K41" s="308">
        <v>0</v>
      </c>
      <c r="L41" s="309">
        <v>3431</v>
      </c>
      <c r="M41" s="309">
        <v>79</v>
      </c>
      <c r="N41" s="308">
        <v>17224.608</v>
      </c>
      <c r="O41" s="308">
        <v>2</v>
      </c>
      <c r="P41" s="308">
        <v>0</v>
      </c>
      <c r="Q41" s="308">
        <v>0</v>
      </c>
    </row>
    <row r="42" spans="1:17" ht="12.75" customHeight="1" x14ac:dyDescent="0.25">
      <c r="A42" s="310">
        <v>209</v>
      </c>
      <c r="B42" s="310" t="s">
        <v>39</v>
      </c>
      <c r="C42" s="309">
        <v>25289</v>
      </c>
      <c r="D42" s="309">
        <v>5637</v>
      </c>
      <c r="E42" s="308">
        <v>1690.6</v>
      </c>
      <c r="F42" s="309">
        <v>595</v>
      </c>
      <c r="G42" s="309">
        <v>9460</v>
      </c>
      <c r="H42" s="308">
        <v>132.66</v>
      </c>
      <c r="I42" s="308">
        <v>0</v>
      </c>
      <c r="J42" s="308">
        <v>0</v>
      </c>
      <c r="K42" s="308">
        <v>0</v>
      </c>
      <c r="L42" s="309">
        <v>4356</v>
      </c>
      <c r="M42" s="309">
        <v>353</v>
      </c>
      <c r="N42" s="308">
        <v>10838.838</v>
      </c>
      <c r="O42" s="308">
        <v>7</v>
      </c>
      <c r="P42" s="308">
        <v>0</v>
      </c>
      <c r="Q42" s="308">
        <v>0</v>
      </c>
    </row>
    <row r="43" spans="1:17" ht="12.75" customHeight="1" x14ac:dyDescent="0.25">
      <c r="A43" s="310">
        <v>375</v>
      </c>
      <c r="B43" s="310" t="s">
        <v>40</v>
      </c>
      <c r="C43" s="309">
        <v>40318</v>
      </c>
      <c r="D43" s="309">
        <v>8988</v>
      </c>
      <c r="E43" s="308">
        <v>4180.8999999999996</v>
      </c>
      <c r="F43" s="309">
        <v>3370</v>
      </c>
      <c r="G43" s="309">
        <v>20610</v>
      </c>
      <c r="H43" s="308">
        <v>2349.66</v>
      </c>
      <c r="I43" s="308">
        <v>1425.6</v>
      </c>
      <c r="J43" s="308">
        <v>0</v>
      </c>
      <c r="K43" s="308">
        <v>385</v>
      </c>
      <c r="L43" s="309">
        <v>1830</v>
      </c>
      <c r="M43" s="309">
        <v>52</v>
      </c>
      <c r="N43" s="308">
        <v>52199.519999999997</v>
      </c>
      <c r="O43" s="308">
        <v>3</v>
      </c>
      <c r="P43" s="308">
        <v>0</v>
      </c>
      <c r="Q43" s="308">
        <v>0</v>
      </c>
    </row>
    <row r="44" spans="1:17" ht="12.75" customHeight="1" x14ac:dyDescent="0.25">
      <c r="A44" s="310">
        <v>585</v>
      </c>
      <c r="B44" s="310" t="s">
        <v>41</v>
      </c>
      <c r="C44" s="309">
        <v>28771</v>
      </c>
      <c r="D44" s="309">
        <v>6187</v>
      </c>
      <c r="E44" s="308">
        <v>1623.4</v>
      </c>
      <c r="F44" s="309">
        <v>515</v>
      </c>
      <c r="G44" s="309">
        <v>1560</v>
      </c>
      <c r="H44" s="308">
        <v>0</v>
      </c>
      <c r="I44" s="308">
        <v>0</v>
      </c>
      <c r="J44" s="308">
        <v>0</v>
      </c>
      <c r="K44" s="308">
        <v>0</v>
      </c>
      <c r="L44" s="309">
        <v>6929</v>
      </c>
      <c r="M44" s="309">
        <v>628</v>
      </c>
      <c r="N44" s="308">
        <v>8412.7939999999999</v>
      </c>
      <c r="O44" s="308">
        <v>9</v>
      </c>
      <c r="P44" s="308">
        <v>0</v>
      </c>
      <c r="Q44" s="308">
        <v>0</v>
      </c>
    </row>
    <row r="45" spans="1:17" ht="12.75" customHeight="1" x14ac:dyDescent="0.25">
      <c r="A45" s="310">
        <v>1728</v>
      </c>
      <c r="B45" s="310" t="s">
        <v>42</v>
      </c>
      <c r="C45" s="309">
        <v>19966</v>
      </c>
      <c r="D45" s="309">
        <v>4466</v>
      </c>
      <c r="E45" s="308">
        <v>1286.5999999999999</v>
      </c>
      <c r="F45" s="309">
        <v>195</v>
      </c>
      <c r="G45" s="309">
        <v>4780</v>
      </c>
      <c r="H45" s="308">
        <v>689.04</v>
      </c>
      <c r="I45" s="308">
        <v>1618.4</v>
      </c>
      <c r="J45" s="308">
        <v>0</v>
      </c>
      <c r="K45" s="308">
        <v>0</v>
      </c>
      <c r="L45" s="309">
        <v>7539</v>
      </c>
      <c r="M45" s="309">
        <v>24</v>
      </c>
      <c r="N45" s="308">
        <v>6211.12</v>
      </c>
      <c r="O45" s="308">
        <v>9</v>
      </c>
      <c r="P45" s="308">
        <v>0</v>
      </c>
      <c r="Q45" s="308">
        <v>0</v>
      </c>
    </row>
    <row r="46" spans="1:17" ht="12.75" customHeight="1" x14ac:dyDescent="0.25">
      <c r="A46" s="310">
        <v>376</v>
      </c>
      <c r="B46" s="310" t="s">
        <v>43</v>
      </c>
      <c r="C46" s="309">
        <v>9622</v>
      </c>
      <c r="D46" s="309">
        <v>2134</v>
      </c>
      <c r="E46" s="308">
        <v>435.8</v>
      </c>
      <c r="F46" s="309">
        <v>340</v>
      </c>
      <c r="G46" s="309">
        <v>440</v>
      </c>
      <c r="H46" s="308">
        <v>0</v>
      </c>
      <c r="I46" s="308">
        <v>0</v>
      </c>
      <c r="J46" s="308">
        <v>0</v>
      </c>
      <c r="K46" s="308">
        <v>0</v>
      </c>
      <c r="L46" s="309">
        <v>1110</v>
      </c>
      <c r="M46" s="309">
        <v>447</v>
      </c>
      <c r="N46" s="308">
        <v>4711.63</v>
      </c>
      <c r="O46" s="308">
        <v>3</v>
      </c>
      <c r="P46" s="308">
        <v>0</v>
      </c>
      <c r="Q46" s="308">
        <v>0</v>
      </c>
    </row>
    <row r="47" spans="1:17" ht="12.75" customHeight="1" x14ac:dyDescent="0.25">
      <c r="A47" s="310">
        <v>377</v>
      </c>
      <c r="B47" s="310" t="s">
        <v>44</v>
      </c>
      <c r="C47" s="309">
        <v>22296</v>
      </c>
      <c r="D47" s="309">
        <v>5477</v>
      </c>
      <c r="E47" s="308">
        <v>892.1</v>
      </c>
      <c r="F47" s="309">
        <v>430</v>
      </c>
      <c r="G47" s="309">
        <v>940</v>
      </c>
      <c r="H47" s="308">
        <v>117.64</v>
      </c>
      <c r="I47" s="308">
        <v>1435.2</v>
      </c>
      <c r="J47" s="308">
        <v>0</v>
      </c>
      <c r="K47" s="308">
        <v>482.8</v>
      </c>
      <c r="L47" s="309">
        <v>3971</v>
      </c>
      <c r="M47" s="309">
        <v>79</v>
      </c>
      <c r="N47" s="308">
        <v>10643.424000000001</v>
      </c>
      <c r="O47" s="308">
        <v>5</v>
      </c>
      <c r="P47" s="308">
        <v>0</v>
      </c>
      <c r="Q47" s="308">
        <v>0</v>
      </c>
    </row>
    <row r="48" spans="1:17" ht="12.75" customHeight="1" x14ac:dyDescent="0.25">
      <c r="A48" s="310">
        <v>1901</v>
      </c>
      <c r="B48" s="310" t="s">
        <v>531</v>
      </c>
      <c r="C48" s="309">
        <v>33451</v>
      </c>
      <c r="D48" s="309">
        <v>8374</v>
      </c>
      <c r="E48" s="308">
        <v>1666.3</v>
      </c>
      <c r="F48" s="309">
        <v>1305</v>
      </c>
      <c r="G48" s="309">
        <v>4020</v>
      </c>
      <c r="H48" s="308">
        <v>0</v>
      </c>
      <c r="I48" s="308">
        <v>0</v>
      </c>
      <c r="J48" s="308">
        <v>0</v>
      </c>
      <c r="K48" s="308">
        <v>0</v>
      </c>
      <c r="L48" s="309">
        <v>7569</v>
      </c>
      <c r="M48" s="309">
        <v>1295</v>
      </c>
      <c r="N48" s="308">
        <v>15641.666999999999</v>
      </c>
      <c r="O48" s="308">
        <v>17</v>
      </c>
      <c r="P48" s="308">
        <v>0</v>
      </c>
      <c r="Q48" s="308">
        <v>0</v>
      </c>
    </row>
    <row r="49" spans="1:17" ht="12.75" customHeight="1" x14ac:dyDescent="0.25">
      <c r="A49" s="310">
        <v>755</v>
      </c>
      <c r="B49" s="310" t="s">
        <v>46</v>
      </c>
      <c r="C49" s="309">
        <v>10254</v>
      </c>
      <c r="D49" s="309">
        <v>2548</v>
      </c>
      <c r="E49" s="308">
        <v>578.4</v>
      </c>
      <c r="F49" s="309">
        <v>90</v>
      </c>
      <c r="G49" s="309">
        <v>1930</v>
      </c>
      <c r="H49" s="308">
        <v>0</v>
      </c>
      <c r="I49" s="308">
        <v>0</v>
      </c>
      <c r="J49" s="308">
        <v>0</v>
      </c>
      <c r="K49" s="308">
        <v>0</v>
      </c>
      <c r="L49" s="309">
        <v>3451</v>
      </c>
      <c r="M49" s="309">
        <v>1</v>
      </c>
      <c r="N49" s="308">
        <v>2129.08</v>
      </c>
      <c r="O49" s="308">
        <v>6</v>
      </c>
      <c r="P49" s="308">
        <v>0</v>
      </c>
      <c r="Q49" s="308">
        <v>0</v>
      </c>
    </row>
    <row r="50" spans="1:17" ht="12.75" customHeight="1" x14ac:dyDescent="0.25">
      <c r="A50" s="310">
        <v>1681</v>
      </c>
      <c r="B50" s="310" t="s">
        <v>47</v>
      </c>
      <c r="C50" s="309">
        <v>25371</v>
      </c>
      <c r="D50" s="309">
        <v>5292</v>
      </c>
      <c r="E50" s="308">
        <v>2211.4</v>
      </c>
      <c r="F50" s="309">
        <v>195</v>
      </c>
      <c r="G50" s="309">
        <v>3750</v>
      </c>
      <c r="H50" s="308">
        <v>0</v>
      </c>
      <c r="I50" s="308">
        <v>188.8</v>
      </c>
      <c r="J50" s="308">
        <v>0</v>
      </c>
      <c r="K50" s="308">
        <v>0</v>
      </c>
      <c r="L50" s="309">
        <v>27521</v>
      </c>
      <c r="M50" s="309">
        <v>268</v>
      </c>
      <c r="N50" s="308">
        <v>2983.386</v>
      </c>
      <c r="O50" s="308">
        <v>36</v>
      </c>
      <c r="P50" s="308">
        <v>0</v>
      </c>
      <c r="Q50" s="308">
        <v>0</v>
      </c>
    </row>
    <row r="51" spans="1:17" ht="12.75" customHeight="1" x14ac:dyDescent="0.25">
      <c r="A51" s="310">
        <v>147</v>
      </c>
      <c r="B51" s="310" t="s">
        <v>48</v>
      </c>
      <c r="C51" s="309">
        <v>22343</v>
      </c>
      <c r="D51" s="309">
        <v>5258</v>
      </c>
      <c r="E51" s="308">
        <v>1543.3</v>
      </c>
      <c r="F51" s="309">
        <v>590</v>
      </c>
      <c r="G51" s="309">
        <v>12790</v>
      </c>
      <c r="H51" s="308">
        <v>0</v>
      </c>
      <c r="I51" s="308">
        <v>167.2</v>
      </c>
      <c r="J51" s="308">
        <v>0</v>
      </c>
      <c r="K51" s="308">
        <v>0</v>
      </c>
      <c r="L51" s="309">
        <v>2599</v>
      </c>
      <c r="M51" s="309">
        <v>18</v>
      </c>
      <c r="N51" s="308">
        <v>11633.472</v>
      </c>
      <c r="O51" s="308">
        <v>3</v>
      </c>
      <c r="P51" s="308">
        <v>0</v>
      </c>
      <c r="Q51" s="308">
        <v>0</v>
      </c>
    </row>
    <row r="52" spans="1:17" ht="12.75" customHeight="1" x14ac:dyDescent="0.25">
      <c r="A52" s="310">
        <v>654</v>
      </c>
      <c r="B52" s="310" t="s">
        <v>49</v>
      </c>
      <c r="C52" s="309">
        <v>22612</v>
      </c>
      <c r="D52" s="309">
        <v>5550</v>
      </c>
      <c r="E52" s="308">
        <v>1588.9</v>
      </c>
      <c r="F52" s="309">
        <v>270</v>
      </c>
      <c r="G52" s="309">
        <v>5270</v>
      </c>
      <c r="H52" s="308">
        <v>0</v>
      </c>
      <c r="I52" s="308">
        <v>0</v>
      </c>
      <c r="J52" s="308">
        <v>0</v>
      </c>
      <c r="K52" s="308">
        <v>0</v>
      </c>
      <c r="L52" s="309">
        <v>14149</v>
      </c>
      <c r="M52" s="309">
        <v>265</v>
      </c>
      <c r="N52" s="308">
        <v>3225.4090000000001</v>
      </c>
      <c r="O52" s="308">
        <v>18</v>
      </c>
      <c r="P52" s="308">
        <v>0</v>
      </c>
      <c r="Q52" s="308">
        <v>0</v>
      </c>
    </row>
    <row r="53" spans="1:17" ht="12.75" customHeight="1" x14ac:dyDescent="0.25">
      <c r="A53" s="310">
        <v>756</v>
      </c>
      <c r="B53" s="310" t="s">
        <v>51</v>
      </c>
      <c r="C53" s="309">
        <v>28465</v>
      </c>
      <c r="D53" s="309">
        <v>6204</v>
      </c>
      <c r="E53" s="308">
        <v>2049.1</v>
      </c>
      <c r="F53" s="309">
        <v>945</v>
      </c>
      <c r="G53" s="309">
        <v>11340</v>
      </c>
      <c r="H53" s="308">
        <v>449.46</v>
      </c>
      <c r="I53" s="308">
        <v>2200</v>
      </c>
      <c r="J53" s="308">
        <v>0</v>
      </c>
      <c r="K53" s="308">
        <v>531.29999999999995</v>
      </c>
      <c r="L53" s="309">
        <v>11136</v>
      </c>
      <c r="M53" s="309">
        <v>248</v>
      </c>
      <c r="N53" s="308">
        <v>7980.7420000000002</v>
      </c>
      <c r="O53" s="308">
        <v>12</v>
      </c>
      <c r="P53" s="308">
        <v>0</v>
      </c>
      <c r="Q53" s="308">
        <v>0</v>
      </c>
    </row>
    <row r="54" spans="1:17" ht="12.75" customHeight="1" x14ac:dyDescent="0.25">
      <c r="A54" s="310">
        <v>757</v>
      </c>
      <c r="B54" s="310" t="s">
        <v>52</v>
      </c>
      <c r="C54" s="309">
        <v>30406</v>
      </c>
      <c r="D54" s="309">
        <v>6885</v>
      </c>
      <c r="E54" s="308">
        <v>2443.6</v>
      </c>
      <c r="F54" s="309">
        <v>1425</v>
      </c>
      <c r="G54" s="309">
        <v>18320</v>
      </c>
      <c r="H54" s="308">
        <v>1302.6400000000001</v>
      </c>
      <c r="I54" s="308">
        <v>1614.4</v>
      </c>
      <c r="J54" s="308">
        <v>0</v>
      </c>
      <c r="K54" s="308">
        <v>0</v>
      </c>
      <c r="L54" s="309">
        <v>6368</v>
      </c>
      <c r="M54" s="309">
        <v>117</v>
      </c>
      <c r="N54" s="308">
        <v>16670.155999999999</v>
      </c>
      <c r="O54" s="308">
        <v>3</v>
      </c>
      <c r="P54" s="308">
        <v>0</v>
      </c>
      <c r="Q54" s="308">
        <v>0</v>
      </c>
    </row>
    <row r="55" spans="1:17" ht="12.75" customHeight="1" x14ac:dyDescent="0.25">
      <c r="A55" s="310">
        <v>758</v>
      </c>
      <c r="B55" s="310" t="s">
        <v>53</v>
      </c>
      <c r="C55" s="309">
        <v>181611</v>
      </c>
      <c r="D55" s="309">
        <v>40230</v>
      </c>
      <c r="E55" s="308">
        <v>17060.900000000001</v>
      </c>
      <c r="F55" s="309">
        <v>13990</v>
      </c>
      <c r="G55" s="309">
        <v>288310</v>
      </c>
      <c r="H55" s="308">
        <v>7011.0612000000001</v>
      </c>
      <c r="I55" s="308">
        <v>9388</v>
      </c>
      <c r="J55" s="308">
        <v>0</v>
      </c>
      <c r="K55" s="308">
        <v>610.69999999999902</v>
      </c>
      <c r="L55" s="309">
        <v>12560</v>
      </c>
      <c r="M55" s="309">
        <v>308</v>
      </c>
      <c r="N55" s="308">
        <v>180512.34899999999</v>
      </c>
      <c r="O55" s="308">
        <v>5</v>
      </c>
      <c r="P55" s="308">
        <v>0</v>
      </c>
      <c r="Q55" s="308">
        <v>0</v>
      </c>
    </row>
    <row r="56" spans="1:17" ht="12.75" customHeight="1" x14ac:dyDescent="0.25">
      <c r="A56" s="310">
        <v>501</v>
      </c>
      <c r="B56" s="310" t="s">
        <v>54</v>
      </c>
      <c r="C56" s="309">
        <v>16640</v>
      </c>
      <c r="D56" s="309">
        <v>3419</v>
      </c>
      <c r="E56" s="308">
        <v>914.9</v>
      </c>
      <c r="F56" s="309">
        <v>410</v>
      </c>
      <c r="G56" s="309">
        <v>2010</v>
      </c>
      <c r="H56" s="308">
        <v>626.48</v>
      </c>
      <c r="I56" s="308">
        <v>1312.8</v>
      </c>
      <c r="J56" s="308">
        <v>0</v>
      </c>
      <c r="K56" s="308">
        <v>47.099999999999902</v>
      </c>
      <c r="L56" s="309">
        <v>2755</v>
      </c>
      <c r="M56" s="309">
        <v>360</v>
      </c>
      <c r="N56" s="308">
        <v>6720.4560000000001</v>
      </c>
      <c r="O56" s="308">
        <v>4</v>
      </c>
      <c r="P56" s="308">
        <v>0</v>
      </c>
      <c r="Q56" s="308">
        <v>0</v>
      </c>
    </row>
    <row r="57" spans="1:17" ht="12.75" customHeight="1" x14ac:dyDescent="0.25">
      <c r="A57" s="310">
        <v>1876</v>
      </c>
      <c r="B57" s="310" t="s">
        <v>55</v>
      </c>
      <c r="C57" s="309">
        <v>36510</v>
      </c>
      <c r="D57" s="309">
        <v>7854</v>
      </c>
      <c r="E57" s="308">
        <v>2650.6</v>
      </c>
      <c r="F57" s="309">
        <v>350</v>
      </c>
      <c r="G57" s="309">
        <v>7160</v>
      </c>
      <c r="H57" s="308">
        <v>0</v>
      </c>
      <c r="I57" s="308">
        <v>360</v>
      </c>
      <c r="J57" s="308">
        <v>0</v>
      </c>
      <c r="K57" s="308">
        <v>14.4</v>
      </c>
      <c r="L57" s="309">
        <v>28350</v>
      </c>
      <c r="M57" s="309">
        <v>293</v>
      </c>
      <c r="N57" s="308">
        <v>6201.7439999999997</v>
      </c>
      <c r="O57" s="308">
        <v>24</v>
      </c>
      <c r="P57" s="308">
        <v>0</v>
      </c>
      <c r="Q57" s="308">
        <v>0</v>
      </c>
    </row>
    <row r="58" spans="1:17" ht="12.75" customHeight="1" x14ac:dyDescent="0.25">
      <c r="A58" s="310">
        <v>213</v>
      </c>
      <c r="B58" s="310" t="s">
        <v>56</v>
      </c>
      <c r="C58" s="309">
        <v>20938</v>
      </c>
      <c r="D58" s="309">
        <v>4411</v>
      </c>
      <c r="E58" s="308">
        <v>1529.2</v>
      </c>
      <c r="F58" s="309">
        <v>875</v>
      </c>
      <c r="G58" s="309">
        <v>5760</v>
      </c>
      <c r="H58" s="308">
        <v>134.94</v>
      </c>
      <c r="I58" s="308">
        <v>0</v>
      </c>
      <c r="J58" s="308">
        <v>0</v>
      </c>
      <c r="K58" s="308">
        <v>0</v>
      </c>
      <c r="L58" s="309">
        <v>8364</v>
      </c>
      <c r="M58" s="309">
        <v>137</v>
      </c>
      <c r="N58" s="308">
        <v>7378.08</v>
      </c>
      <c r="O58" s="308">
        <v>7</v>
      </c>
      <c r="P58" s="308">
        <v>0</v>
      </c>
      <c r="Q58" s="308">
        <v>0</v>
      </c>
    </row>
    <row r="59" spans="1:17" ht="12.75" customHeight="1" x14ac:dyDescent="0.25">
      <c r="A59" s="310">
        <v>899</v>
      </c>
      <c r="B59" s="310" t="s">
        <v>57</v>
      </c>
      <c r="C59" s="309">
        <v>28448</v>
      </c>
      <c r="D59" s="309">
        <v>5279</v>
      </c>
      <c r="E59" s="308">
        <v>3940.8</v>
      </c>
      <c r="F59" s="309">
        <v>800</v>
      </c>
      <c r="G59" s="309">
        <v>24990</v>
      </c>
      <c r="H59" s="308">
        <v>217.8</v>
      </c>
      <c r="I59" s="308">
        <v>502.4</v>
      </c>
      <c r="J59" s="308">
        <v>0</v>
      </c>
      <c r="K59" s="308">
        <v>0</v>
      </c>
      <c r="L59" s="309">
        <v>1724</v>
      </c>
      <c r="M59" s="309">
        <v>10</v>
      </c>
      <c r="N59" s="308">
        <v>24295.68</v>
      </c>
      <c r="O59" s="308">
        <v>1</v>
      </c>
      <c r="P59" s="308">
        <v>0</v>
      </c>
      <c r="Q59" s="308">
        <v>0</v>
      </c>
    </row>
    <row r="60" spans="1:17" ht="12.75" customHeight="1" x14ac:dyDescent="0.25">
      <c r="A60" s="310">
        <v>312</v>
      </c>
      <c r="B60" s="310" t="s">
        <v>58</v>
      </c>
      <c r="C60" s="309">
        <v>14773</v>
      </c>
      <c r="D60" s="309">
        <v>3548</v>
      </c>
      <c r="E60" s="308">
        <v>560.29999999999995</v>
      </c>
      <c r="F60" s="309">
        <v>325</v>
      </c>
      <c r="G60" s="309">
        <v>640</v>
      </c>
      <c r="H60" s="308">
        <v>34.6</v>
      </c>
      <c r="I60" s="308">
        <v>0</v>
      </c>
      <c r="J60" s="308">
        <v>0</v>
      </c>
      <c r="K60" s="308">
        <v>0</v>
      </c>
      <c r="L60" s="309">
        <v>3691</v>
      </c>
      <c r="M60" s="309">
        <v>66</v>
      </c>
      <c r="N60" s="308">
        <v>4170.8440000000001</v>
      </c>
      <c r="O60" s="308">
        <v>3</v>
      </c>
      <c r="P60" s="308">
        <v>0</v>
      </c>
      <c r="Q60" s="308">
        <v>0</v>
      </c>
    </row>
    <row r="61" spans="1:17" ht="12.75" customHeight="1" x14ac:dyDescent="0.25">
      <c r="A61" s="310">
        <v>313</v>
      </c>
      <c r="B61" s="310" t="s">
        <v>59</v>
      </c>
      <c r="C61" s="309">
        <v>20823</v>
      </c>
      <c r="D61" s="309">
        <v>5589</v>
      </c>
      <c r="E61" s="308">
        <v>1084.8</v>
      </c>
      <c r="F61" s="309">
        <v>620</v>
      </c>
      <c r="G61" s="309">
        <v>5980</v>
      </c>
      <c r="H61" s="308">
        <v>0</v>
      </c>
      <c r="I61" s="308">
        <v>355.2</v>
      </c>
      <c r="J61" s="308">
        <v>0</v>
      </c>
      <c r="K61" s="308">
        <v>74.400000000000006</v>
      </c>
      <c r="L61" s="309">
        <v>3044</v>
      </c>
      <c r="M61" s="309">
        <v>437</v>
      </c>
      <c r="N61" s="308">
        <v>9309.5840000000007</v>
      </c>
      <c r="O61" s="308">
        <v>2</v>
      </c>
      <c r="P61" s="308">
        <v>0</v>
      </c>
      <c r="Q61" s="308">
        <v>0</v>
      </c>
    </row>
    <row r="62" spans="1:17" ht="12.75" customHeight="1" x14ac:dyDescent="0.25">
      <c r="A62" s="310">
        <v>214</v>
      </c>
      <c r="B62" s="310" t="s">
        <v>60</v>
      </c>
      <c r="C62" s="309">
        <v>26202</v>
      </c>
      <c r="D62" s="309">
        <v>6124</v>
      </c>
      <c r="E62" s="308">
        <v>1513.6</v>
      </c>
      <c r="F62" s="309">
        <v>285</v>
      </c>
      <c r="G62" s="309">
        <v>1020</v>
      </c>
      <c r="H62" s="308">
        <v>0</v>
      </c>
      <c r="I62" s="308">
        <v>0</v>
      </c>
      <c r="J62" s="308">
        <v>0</v>
      </c>
      <c r="K62" s="308">
        <v>0</v>
      </c>
      <c r="L62" s="309">
        <v>13390</v>
      </c>
      <c r="M62" s="309">
        <v>902</v>
      </c>
      <c r="N62" s="308">
        <v>2933.28</v>
      </c>
      <c r="O62" s="308">
        <v>22</v>
      </c>
      <c r="P62" s="308">
        <v>0</v>
      </c>
      <c r="Q62" s="308">
        <v>0</v>
      </c>
    </row>
    <row r="63" spans="1:17" ht="12.75" customHeight="1" x14ac:dyDescent="0.25">
      <c r="A63" s="310">
        <v>502</v>
      </c>
      <c r="B63" s="310" t="s">
        <v>62</v>
      </c>
      <c r="C63" s="309">
        <v>66486</v>
      </c>
      <c r="D63" s="309">
        <v>15028</v>
      </c>
      <c r="E63" s="308">
        <v>6807.9</v>
      </c>
      <c r="F63" s="309">
        <v>9460</v>
      </c>
      <c r="G63" s="309">
        <v>34710</v>
      </c>
      <c r="H63" s="308">
        <v>1655.5</v>
      </c>
      <c r="I63" s="308">
        <v>2248</v>
      </c>
      <c r="J63" s="308">
        <v>0</v>
      </c>
      <c r="K63" s="308">
        <v>0</v>
      </c>
      <c r="L63" s="309">
        <v>1422</v>
      </c>
      <c r="M63" s="309">
        <v>118</v>
      </c>
      <c r="N63" s="308">
        <v>69695.933999999994</v>
      </c>
      <c r="O63" s="308">
        <v>1</v>
      </c>
      <c r="P63" s="308">
        <v>0</v>
      </c>
      <c r="Q63" s="308">
        <v>0</v>
      </c>
    </row>
    <row r="64" spans="1:17" ht="12.75" customHeight="1" x14ac:dyDescent="0.25">
      <c r="A64" s="310">
        <v>383</v>
      </c>
      <c r="B64" s="310" t="s">
        <v>63</v>
      </c>
      <c r="C64" s="309">
        <v>34604</v>
      </c>
      <c r="D64" s="309">
        <v>7494</v>
      </c>
      <c r="E64" s="308">
        <v>1907.8</v>
      </c>
      <c r="F64" s="309">
        <v>520</v>
      </c>
      <c r="G64" s="309">
        <v>8300</v>
      </c>
      <c r="H64" s="308">
        <v>294.10000000000002</v>
      </c>
      <c r="I64" s="308">
        <v>2964</v>
      </c>
      <c r="J64" s="308">
        <v>0</v>
      </c>
      <c r="K64" s="308">
        <v>0</v>
      </c>
      <c r="L64" s="309">
        <v>4952</v>
      </c>
      <c r="M64" s="309">
        <v>565</v>
      </c>
      <c r="N64" s="308">
        <v>21239.948</v>
      </c>
      <c r="O64" s="308">
        <v>7</v>
      </c>
      <c r="P64" s="308">
        <v>0</v>
      </c>
      <c r="Q64" s="308">
        <v>0</v>
      </c>
    </row>
    <row r="65" spans="1:17" ht="12.75" customHeight="1" x14ac:dyDescent="0.25">
      <c r="A65" s="310">
        <v>109</v>
      </c>
      <c r="B65" s="310" t="s">
        <v>64</v>
      </c>
      <c r="C65" s="309">
        <v>35381</v>
      </c>
      <c r="D65" s="309">
        <v>7763</v>
      </c>
      <c r="E65" s="308">
        <v>3392.2</v>
      </c>
      <c r="F65" s="309">
        <v>580</v>
      </c>
      <c r="G65" s="309">
        <v>18550</v>
      </c>
      <c r="H65" s="308">
        <v>110.88</v>
      </c>
      <c r="I65" s="308">
        <v>1480</v>
      </c>
      <c r="J65" s="308">
        <v>0</v>
      </c>
      <c r="K65" s="308">
        <v>202.2</v>
      </c>
      <c r="L65" s="309">
        <v>29611</v>
      </c>
      <c r="M65" s="309">
        <v>358</v>
      </c>
      <c r="N65" s="308">
        <v>8334.0640000000003</v>
      </c>
      <c r="O65" s="308">
        <v>27</v>
      </c>
      <c r="P65" s="308">
        <v>0</v>
      </c>
      <c r="Q65" s="308">
        <v>0</v>
      </c>
    </row>
    <row r="66" spans="1:17" ht="12.75" customHeight="1" x14ac:dyDescent="0.25">
      <c r="A66" s="310">
        <v>1706</v>
      </c>
      <c r="B66" s="310" t="s">
        <v>65</v>
      </c>
      <c r="C66" s="309">
        <v>20660</v>
      </c>
      <c r="D66" s="309">
        <v>4279</v>
      </c>
      <c r="E66" s="308">
        <v>1510.6</v>
      </c>
      <c r="F66" s="309">
        <v>490</v>
      </c>
      <c r="G66" s="309">
        <v>5600</v>
      </c>
      <c r="H66" s="308">
        <v>0</v>
      </c>
      <c r="I66" s="308">
        <v>408.8</v>
      </c>
      <c r="J66" s="308">
        <v>0</v>
      </c>
      <c r="K66" s="308">
        <v>167.8</v>
      </c>
      <c r="L66" s="309">
        <v>7642</v>
      </c>
      <c r="M66" s="309">
        <v>163</v>
      </c>
      <c r="N66" s="308">
        <v>5202.99</v>
      </c>
      <c r="O66" s="308">
        <v>10</v>
      </c>
      <c r="P66" s="308">
        <v>0</v>
      </c>
      <c r="Q66" s="308">
        <v>0</v>
      </c>
    </row>
    <row r="67" spans="1:17" ht="12.75" customHeight="1" x14ac:dyDescent="0.25">
      <c r="A67" s="310">
        <v>611</v>
      </c>
      <c r="B67" s="310" t="s">
        <v>66</v>
      </c>
      <c r="C67" s="309">
        <v>12755</v>
      </c>
      <c r="D67" s="309">
        <v>2700</v>
      </c>
      <c r="E67" s="308">
        <v>736.2</v>
      </c>
      <c r="F67" s="309">
        <v>145</v>
      </c>
      <c r="G67" s="309">
        <v>790</v>
      </c>
      <c r="H67" s="308">
        <v>0</v>
      </c>
      <c r="I67" s="308">
        <v>0</v>
      </c>
      <c r="J67" s="308">
        <v>0</v>
      </c>
      <c r="K67" s="308">
        <v>0</v>
      </c>
      <c r="L67" s="309">
        <v>5428</v>
      </c>
      <c r="M67" s="309">
        <v>1605</v>
      </c>
      <c r="N67" s="308">
        <v>3692.89</v>
      </c>
      <c r="O67" s="308">
        <v>5</v>
      </c>
      <c r="P67" s="308">
        <v>0</v>
      </c>
      <c r="Q67" s="308">
        <v>0</v>
      </c>
    </row>
    <row r="68" spans="1:17" ht="12.75" customHeight="1" x14ac:dyDescent="0.25">
      <c r="A68" s="310">
        <v>1684</v>
      </c>
      <c r="B68" s="310" t="s">
        <v>67</v>
      </c>
      <c r="C68" s="309">
        <v>24608</v>
      </c>
      <c r="D68" s="309">
        <v>5539</v>
      </c>
      <c r="E68" s="308">
        <v>2121.9</v>
      </c>
      <c r="F68" s="309">
        <v>1740</v>
      </c>
      <c r="G68" s="309">
        <v>14090</v>
      </c>
      <c r="H68" s="308">
        <v>164.34</v>
      </c>
      <c r="I68" s="308">
        <v>817.6</v>
      </c>
      <c r="J68" s="308">
        <v>0</v>
      </c>
      <c r="K68" s="308">
        <v>0</v>
      </c>
      <c r="L68" s="309">
        <v>5119</v>
      </c>
      <c r="M68" s="309">
        <v>588</v>
      </c>
      <c r="N68" s="308">
        <v>8937.4490000000005</v>
      </c>
      <c r="O68" s="308">
        <v>6</v>
      </c>
      <c r="P68" s="308">
        <v>0</v>
      </c>
      <c r="Q68" s="308">
        <v>0</v>
      </c>
    </row>
    <row r="69" spans="1:17" ht="12.75" customHeight="1" x14ac:dyDescent="0.25">
      <c r="A69" s="310">
        <v>216</v>
      </c>
      <c r="B69" s="310" t="s">
        <v>68</v>
      </c>
      <c r="C69" s="309">
        <v>27644</v>
      </c>
      <c r="D69" s="309">
        <v>6806</v>
      </c>
      <c r="E69" s="308">
        <v>1972.5</v>
      </c>
      <c r="F69" s="309">
        <v>3070</v>
      </c>
      <c r="G69" s="309">
        <v>14890</v>
      </c>
      <c r="H69" s="308">
        <v>409.86</v>
      </c>
      <c r="I69" s="308">
        <v>3457.6</v>
      </c>
      <c r="J69" s="308">
        <v>0</v>
      </c>
      <c r="K69" s="308">
        <v>177.2</v>
      </c>
      <c r="L69" s="309">
        <v>2931</v>
      </c>
      <c r="M69" s="309">
        <v>183</v>
      </c>
      <c r="N69" s="308">
        <v>17737.375</v>
      </c>
      <c r="O69" s="308">
        <v>1</v>
      </c>
      <c r="P69" s="308">
        <v>0</v>
      </c>
      <c r="Q69" s="308">
        <v>0</v>
      </c>
    </row>
    <row r="70" spans="1:17" ht="12.75" customHeight="1" x14ac:dyDescent="0.25">
      <c r="A70" s="310">
        <v>148</v>
      </c>
      <c r="B70" s="310" t="s">
        <v>69</v>
      </c>
      <c r="C70" s="309">
        <v>27916</v>
      </c>
      <c r="D70" s="309">
        <v>6860</v>
      </c>
      <c r="E70" s="308">
        <v>1620.4</v>
      </c>
      <c r="F70" s="309">
        <v>185</v>
      </c>
      <c r="G70" s="309">
        <v>10960</v>
      </c>
      <c r="H70" s="308">
        <v>0</v>
      </c>
      <c r="I70" s="308">
        <v>160.80000000000001</v>
      </c>
      <c r="J70" s="308">
        <v>0</v>
      </c>
      <c r="K70" s="308">
        <v>0</v>
      </c>
      <c r="L70" s="309">
        <v>16507</v>
      </c>
      <c r="M70" s="309">
        <v>145</v>
      </c>
      <c r="N70" s="308">
        <v>5839.02</v>
      </c>
      <c r="O70" s="308">
        <v>9</v>
      </c>
      <c r="P70" s="308">
        <v>0</v>
      </c>
      <c r="Q70" s="308">
        <v>0</v>
      </c>
    </row>
    <row r="71" spans="1:17" ht="12.75" customHeight="1" x14ac:dyDescent="0.25">
      <c r="A71" s="310">
        <v>1891</v>
      </c>
      <c r="B71" s="310" t="s">
        <v>402</v>
      </c>
      <c r="C71" s="309">
        <v>19015</v>
      </c>
      <c r="D71" s="309">
        <v>4504</v>
      </c>
      <c r="E71" s="308">
        <v>1979.2</v>
      </c>
      <c r="F71" s="309">
        <v>160</v>
      </c>
      <c r="G71" s="309">
        <v>6220</v>
      </c>
      <c r="H71" s="308">
        <v>712.76</v>
      </c>
      <c r="I71" s="308">
        <v>330.4</v>
      </c>
      <c r="J71" s="308">
        <v>0</v>
      </c>
      <c r="K71" s="308">
        <v>0</v>
      </c>
      <c r="L71" s="309">
        <v>8466</v>
      </c>
      <c r="M71" s="309">
        <v>287</v>
      </c>
      <c r="N71" s="308">
        <v>3644.3519999999999</v>
      </c>
      <c r="O71" s="308">
        <v>9</v>
      </c>
      <c r="P71" s="308">
        <v>0</v>
      </c>
      <c r="Q71" s="308">
        <v>0</v>
      </c>
    </row>
    <row r="72" spans="1:17" ht="12.75" customHeight="1" x14ac:dyDescent="0.25">
      <c r="A72" s="310">
        <v>310</v>
      </c>
      <c r="B72" s="310" t="s">
        <v>70</v>
      </c>
      <c r="C72" s="309">
        <v>42375</v>
      </c>
      <c r="D72" s="309">
        <v>9877</v>
      </c>
      <c r="E72" s="308">
        <v>2893.9</v>
      </c>
      <c r="F72" s="309">
        <v>1755</v>
      </c>
      <c r="G72" s="309">
        <v>12300</v>
      </c>
      <c r="H72" s="308">
        <v>1172.94</v>
      </c>
      <c r="I72" s="308">
        <v>1900.8</v>
      </c>
      <c r="J72" s="308">
        <v>0</v>
      </c>
      <c r="K72" s="308">
        <v>40.699999999999797</v>
      </c>
      <c r="L72" s="309">
        <v>6617</v>
      </c>
      <c r="M72" s="309">
        <v>96</v>
      </c>
      <c r="N72" s="308">
        <v>24975.945</v>
      </c>
      <c r="O72" s="308">
        <v>10</v>
      </c>
      <c r="P72" s="308">
        <v>0</v>
      </c>
      <c r="Q72" s="308">
        <v>0</v>
      </c>
    </row>
    <row r="73" spans="1:17" ht="12.75" customHeight="1" x14ac:dyDescent="0.25">
      <c r="A73" s="310">
        <v>1940</v>
      </c>
      <c r="B73" s="310" t="s">
        <v>698</v>
      </c>
      <c r="C73" s="309">
        <v>51265</v>
      </c>
      <c r="D73" s="309">
        <v>12089</v>
      </c>
      <c r="E73" s="308">
        <v>4044.9</v>
      </c>
      <c r="F73" s="309">
        <v>675</v>
      </c>
      <c r="G73" s="309">
        <v>27830</v>
      </c>
      <c r="H73" s="308">
        <v>228.36</v>
      </c>
      <c r="I73" s="308">
        <v>1149.5999999999999</v>
      </c>
      <c r="J73" s="308">
        <v>0</v>
      </c>
      <c r="K73" s="308">
        <v>0</v>
      </c>
      <c r="L73" s="309">
        <v>35109</v>
      </c>
      <c r="M73" s="309">
        <v>6685</v>
      </c>
      <c r="N73" s="308">
        <v>13331.192999999999</v>
      </c>
      <c r="O73" s="308">
        <v>43</v>
      </c>
      <c r="P73" s="308">
        <v>0</v>
      </c>
      <c r="Q73" s="308">
        <v>0</v>
      </c>
    </row>
    <row r="74" spans="1:17" ht="12.75" customHeight="1" x14ac:dyDescent="0.25">
      <c r="A74" s="310">
        <v>1663</v>
      </c>
      <c r="B74" s="310" t="s">
        <v>71</v>
      </c>
      <c r="C74" s="309">
        <v>10101</v>
      </c>
      <c r="D74" s="309">
        <v>2111</v>
      </c>
      <c r="E74" s="308">
        <v>1174.0999999999999</v>
      </c>
      <c r="F74" s="309">
        <v>95</v>
      </c>
      <c r="G74" s="309">
        <v>300</v>
      </c>
      <c r="H74" s="308">
        <v>0</v>
      </c>
      <c r="I74" s="308">
        <v>152.80000000000001</v>
      </c>
      <c r="J74" s="308">
        <v>0</v>
      </c>
      <c r="K74" s="308">
        <v>27.1</v>
      </c>
      <c r="L74" s="309">
        <v>17068</v>
      </c>
      <c r="M74" s="309">
        <v>1504</v>
      </c>
      <c r="N74" s="308">
        <v>815.14499999999998</v>
      </c>
      <c r="O74" s="308">
        <v>17</v>
      </c>
      <c r="P74" s="308">
        <v>0</v>
      </c>
      <c r="Q74" s="308">
        <v>0</v>
      </c>
    </row>
    <row r="75" spans="1:17" ht="12.75" customHeight="1" x14ac:dyDescent="0.25">
      <c r="A75" s="310">
        <v>736</v>
      </c>
      <c r="B75" s="310" t="s">
        <v>72</v>
      </c>
      <c r="C75" s="309">
        <v>42576</v>
      </c>
      <c r="D75" s="309">
        <v>9907</v>
      </c>
      <c r="E75" s="308">
        <v>2332.1999999999998</v>
      </c>
      <c r="F75" s="309">
        <v>1650</v>
      </c>
      <c r="G75" s="309">
        <v>5240</v>
      </c>
      <c r="H75" s="308">
        <v>0</v>
      </c>
      <c r="I75" s="308">
        <v>1426.4</v>
      </c>
      <c r="J75" s="308">
        <v>0</v>
      </c>
      <c r="K75" s="308">
        <v>0</v>
      </c>
      <c r="L75" s="309">
        <v>9969</v>
      </c>
      <c r="M75" s="309">
        <v>1729</v>
      </c>
      <c r="N75" s="308">
        <v>16025.724</v>
      </c>
      <c r="O75" s="308">
        <v>22</v>
      </c>
      <c r="P75" s="308">
        <v>0</v>
      </c>
      <c r="Q75" s="308">
        <v>0</v>
      </c>
    </row>
    <row r="76" spans="1:17" ht="12.75" customHeight="1" x14ac:dyDescent="0.25">
      <c r="A76" s="310">
        <v>1690</v>
      </c>
      <c r="B76" s="310" t="s">
        <v>73</v>
      </c>
      <c r="C76" s="309">
        <v>23722</v>
      </c>
      <c r="D76" s="309">
        <v>5331</v>
      </c>
      <c r="E76" s="308">
        <v>1623</v>
      </c>
      <c r="F76" s="309">
        <v>160</v>
      </c>
      <c r="G76" s="309">
        <v>4930</v>
      </c>
      <c r="H76" s="308">
        <v>0</v>
      </c>
      <c r="I76" s="308">
        <v>0</v>
      </c>
      <c r="J76" s="308">
        <v>0</v>
      </c>
      <c r="K76" s="308">
        <v>0</v>
      </c>
      <c r="L76" s="309">
        <v>22457</v>
      </c>
      <c r="M76" s="309">
        <v>177</v>
      </c>
      <c r="N76" s="308">
        <v>3231</v>
      </c>
      <c r="O76" s="308">
        <v>22</v>
      </c>
      <c r="P76" s="308">
        <v>0</v>
      </c>
      <c r="Q76" s="308">
        <v>0</v>
      </c>
    </row>
    <row r="77" spans="1:17" ht="12.75" customHeight="1" x14ac:dyDescent="0.25">
      <c r="A77" s="310">
        <v>503</v>
      </c>
      <c r="B77" s="310" t="s">
        <v>74</v>
      </c>
      <c r="C77" s="309">
        <v>101034</v>
      </c>
      <c r="D77" s="309">
        <v>18858</v>
      </c>
      <c r="E77" s="308">
        <v>9558.1</v>
      </c>
      <c r="F77" s="309">
        <v>8500</v>
      </c>
      <c r="G77" s="309">
        <v>87680</v>
      </c>
      <c r="H77" s="308">
        <v>2199.42</v>
      </c>
      <c r="I77" s="308">
        <v>5391.2</v>
      </c>
      <c r="J77" s="308">
        <v>0</v>
      </c>
      <c r="K77" s="308">
        <v>0</v>
      </c>
      <c r="L77" s="309">
        <v>2274</v>
      </c>
      <c r="M77" s="309">
        <v>133</v>
      </c>
      <c r="N77" s="308">
        <v>186325.47200000001</v>
      </c>
      <c r="O77" s="308">
        <v>2</v>
      </c>
      <c r="P77" s="308">
        <v>0</v>
      </c>
      <c r="Q77" s="308">
        <v>0</v>
      </c>
    </row>
    <row r="78" spans="1:17" ht="12.75" customHeight="1" x14ac:dyDescent="0.25">
      <c r="A78" s="310">
        <v>10</v>
      </c>
      <c r="B78" s="310" t="s">
        <v>75</v>
      </c>
      <c r="C78" s="309">
        <v>25068</v>
      </c>
      <c r="D78" s="309">
        <v>5038</v>
      </c>
      <c r="E78" s="308">
        <v>3064</v>
      </c>
      <c r="F78" s="309">
        <v>1750</v>
      </c>
      <c r="G78" s="309">
        <v>17790</v>
      </c>
      <c r="H78" s="308">
        <v>0</v>
      </c>
      <c r="I78" s="308">
        <v>932</v>
      </c>
      <c r="J78" s="308">
        <v>0</v>
      </c>
      <c r="K78" s="308">
        <v>0</v>
      </c>
      <c r="L78" s="309">
        <v>13313</v>
      </c>
      <c r="M78" s="309">
        <v>522</v>
      </c>
      <c r="N78" s="308">
        <v>8404.7999999999993</v>
      </c>
      <c r="O78" s="308">
        <v>11</v>
      </c>
      <c r="P78" s="308">
        <v>0</v>
      </c>
      <c r="Q78" s="308">
        <v>0</v>
      </c>
    </row>
    <row r="79" spans="1:17" ht="12.75" customHeight="1" x14ac:dyDescent="0.25">
      <c r="A79" s="310">
        <v>400</v>
      </c>
      <c r="B79" s="310" t="s">
        <v>76</v>
      </c>
      <c r="C79" s="309">
        <v>56275</v>
      </c>
      <c r="D79" s="309">
        <v>11518</v>
      </c>
      <c r="E79" s="308">
        <v>6398.1</v>
      </c>
      <c r="F79" s="309">
        <v>2945</v>
      </c>
      <c r="G79" s="309">
        <v>57240</v>
      </c>
      <c r="H79" s="308">
        <v>1480.74</v>
      </c>
      <c r="I79" s="308">
        <v>2385.6</v>
      </c>
      <c r="J79" s="308">
        <v>0</v>
      </c>
      <c r="K79" s="308">
        <v>0</v>
      </c>
      <c r="L79" s="309">
        <v>4503</v>
      </c>
      <c r="M79" s="309">
        <v>350</v>
      </c>
      <c r="N79" s="308">
        <v>50912.224000000002</v>
      </c>
      <c r="O79" s="308">
        <v>3</v>
      </c>
      <c r="P79" s="308">
        <v>0</v>
      </c>
      <c r="Q79" s="308">
        <v>0</v>
      </c>
    </row>
    <row r="80" spans="1:17" ht="12.75" customHeight="1" x14ac:dyDescent="0.25">
      <c r="A80" s="310">
        <v>762</v>
      </c>
      <c r="B80" s="310" t="s">
        <v>77</v>
      </c>
      <c r="C80" s="309">
        <v>31878</v>
      </c>
      <c r="D80" s="309">
        <v>7027</v>
      </c>
      <c r="E80" s="308">
        <v>2410.6999999999998</v>
      </c>
      <c r="F80" s="309">
        <v>590</v>
      </c>
      <c r="G80" s="309">
        <v>22550</v>
      </c>
      <c r="H80" s="308">
        <v>661.82</v>
      </c>
      <c r="I80" s="308">
        <v>2264.8000000000002</v>
      </c>
      <c r="J80" s="308">
        <v>0</v>
      </c>
      <c r="K80" s="308">
        <v>0</v>
      </c>
      <c r="L80" s="309">
        <v>11676</v>
      </c>
      <c r="M80" s="309">
        <v>159</v>
      </c>
      <c r="N80" s="308">
        <v>11739.584999999999</v>
      </c>
      <c r="O80" s="308">
        <v>6</v>
      </c>
      <c r="P80" s="308">
        <v>0</v>
      </c>
      <c r="Q80" s="308">
        <v>0</v>
      </c>
    </row>
    <row r="81" spans="1:17" ht="12.75" customHeight="1" x14ac:dyDescent="0.25">
      <c r="A81" s="310">
        <v>150</v>
      </c>
      <c r="B81" s="310" t="s">
        <v>78</v>
      </c>
      <c r="C81" s="309">
        <v>98869</v>
      </c>
      <c r="D81" s="309">
        <v>23121</v>
      </c>
      <c r="E81" s="308">
        <v>9784.6</v>
      </c>
      <c r="F81" s="309">
        <v>8890</v>
      </c>
      <c r="G81" s="309">
        <v>146980</v>
      </c>
      <c r="H81" s="308">
        <v>2105.36</v>
      </c>
      <c r="I81" s="308">
        <v>4043.2</v>
      </c>
      <c r="J81" s="308">
        <v>0</v>
      </c>
      <c r="K81" s="308">
        <v>282.2</v>
      </c>
      <c r="L81" s="309">
        <v>13065</v>
      </c>
      <c r="M81" s="309">
        <v>369</v>
      </c>
      <c r="N81" s="308">
        <v>79787.118000000002</v>
      </c>
      <c r="O81" s="308">
        <v>7</v>
      </c>
      <c r="P81" s="308">
        <v>0</v>
      </c>
      <c r="Q81" s="308">
        <v>0</v>
      </c>
    </row>
    <row r="82" spans="1:17" ht="12.75" customHeight="1" x14ac:dyDescent="0.25">
      <c r="A82" s="310">
        <v>384</v>
      </c>
      <c r="B82" s="310" t="s">
        <v>79</v>
      </c>
      <c r="C82" s="309">
        <v>26840</v>
      </c>
      <c r="D82" s="309">
        <v>5699</v>
      </c>
      <c r="E82" s="308">
        <v>2166.1999999999998</v>
      </c>
      <c r="F82" s="309">
        <v>4710</v>
      </c>
      <c r="G82" s="309">
        <v>3250</v>
      </c>
      <c r="H82" s="308">
        <v>0</v>
      </c>
      <c r="I82" s="308">
        <v>0</v>
      </c>
      <c r="J82" s="308">
        <v>0</v>
      </c>
      <c r="K82" s="308">
        <v>0</v>
      </c>
      <c r="L82" s="309">
        <v>1191</v>
      </c>
      <c r="M82" s="309">
        <v>102</v>
      </c>
      <c r="N82" s="308">
        <v>31704.425999999999</v>
      </c>
      <c r="O82" s="308">
        <v>1</v>
      </c>
      <c r="P82" s="308">
        <v>0</v>
      </c>
      <c r="Q82" s="308">
        <v>0</v>
      </c>
    </row>
    <row r="83" spans="1:17" ht="12.75" customHeight="1" x14ac:dyDescent="0.25">
      <c r="A83" s="310">
        <v>1774</v>
      </c>
      <c r="B83" s="310" t="s">
        <v>80</v>
      </c>
      <c r="C83" s="309">
        <v>26120</v>
      </c>
      <c r="D83" s="309">
        <v>6297</v>
      </c>
      <c r="E83" s="308">
        <v>1613.4</v>
      </c>
      <c r="F83" s="309">
        <v>350</v>
      </c>
      <c r="G83" s="309">
        <v>8440</v>
      </c>
      <c r="H83" s="308">
        <v>0</v>
      </c>
      <c r="I83" s="308">
        <v>272.8</v>
      </c>
      <c r="J83" s="308">
        <v>0</v>
      </c>
      <c r="K83" s="308">
        <v>12.1</v>
      </c>
      <c r="L83" s="309">
        <v>17568</v>
      </c>
      <c r="M83" s="309">
        <v>114</v>
      </c>
      <c r="N83" s="308">
        <v>4976.6279999999997</v>
      </c>
      <c r="O83" s="308">
        <v>11</v>
      </c>
      <c r="P83" s="308">
        <v>0</v>
      </c>
      <c r="Q83" s="308">
        <v>0</v>
      </c>
    </row>
    <row r="84" spans="1:17" ht="12.75" customHeight="1" x14ac:dyDescent="0.25">
      <c r="A84" s="310">
        <v>221</v>
      </c>
      <c r="B84" s="310" t="s">
        <v>82</v>
      </c>
      <c r="C84" s="309">
        <v>11336</v>
      </c>
      <c r="D84" s="309">
        <v>2446</v>
      </c>
      <c r="E84" s="308">
        <v>1373.7</v>
      </c>
      <c r="F84" s="309">
        <v>930</v>
      </c>
      <c r="G84" s="309">
        <v>4980</v>
      </c>
      <c r="H84" s="308">
        <v>0</v>
      </c>
      <c r="I84" s="308">
        <v>0</v>
      </c>
      <c r="J84" s="308">
        <v>0</v>
      </c>
      <c r="K84" s="308">
        <v>0</v>
      </c>
      <c r="L84" s="309">
        <v>1157</v>
      </c>
      <c r="M84" s="309">
        <v>139</v>
      </c>
      <c r="N84" s="308">
        <v>4484.076</v>
      </c>
      <c r="O84" s="308">
        <v>1</v>
      </c>
      <c r="P84" s="308">
        <v>0</v>
      </c>
      <c r="Q84" s="308">
        <v>0</v>
      </c>
    </row>
    <row r="85" spans="1:17" ht="12.75" customHeight="1" x14ac:dyDescent="0.25">
      <c r="A85" s="310">
        <v>222</v>
      </c>
      <c r="B85" s="310" t="s">
        <v>83</v>
      </c>
      <c r="C85" s="309">
        <v>56827</v>
      </c>
      <c r="D85" s="309">
        <v>12767</v>
      </c>
      <c r="E85" s="308">
        <v>5492.9</v>
      </c>
      <c r="F85" s="309">
        <v>2550</v>
      </c>
      <c r="G85" s="309">
        <v>64280</v>
      </c>
      <c r="H85" s="308">
        <v>3307.62</v>
      </c>
      <c r="I85" s="308">
        <v>4776.8</v>
      </c>
      <c r="J85" s="308">
        <v>0</v>
      </c>
      <c r="K85" s="308">
        <v>335.7</v>
      </c>
      <c r="L85" s="309">
        <v>7900</v>
      </c>
      <c r="M85" s="309">
        <v>65</v>
      </c>
      <c r="N85" s="308">
        <v>29382.017</v>
      </c>
      <c r="O85" s="308">
        <v>7</v>
      </c>
      <c r="P85" s="308">
        <v>0</v>
      </c>
      <c r="Q85" s="308">
        <v>0</v>
      </c>
    </row>
    <row r="86" spans="1:17" ht="12.75" customHeight="1" x14ac:dyDescent="0.25">
      <c r="A86" s="310">
        <v>766</v>
      </c>
      <c r="B86" s="310" t="s">
        <v>84</v>
      </c>
      <c r="C86" s="309">
        <v>25413</v>
      </c>
      <c r="D86" s="309">
        <v>5677</v>
      </c>
      <c r="E86" s="308">
        <v>1910</v>
      </c>
      <c r="F86" s="309">
        <v>1150</v>
      </c>
      <c r="G86" s="309">
        <v>9620</v>
      </c>
      <c r="H86" s="308">
        <v>0</v>
      </c>
      <c r="I86" s="308">
        <v>1071.2</v>
      </c>
      <c r="J86" s="308">
        <v>0</v>
      </c>
      <c r="K86" s="308">
        <v>0</v>
      </c>
      <c r="L86" s="309">
        <v>2926</v>
      </c>
      <c r="M86" s="309">
        <v>48</v>
      </c>
      <c r="N86" s="308">
        <v>12469.6</v>
      </c>
      <c r="O86" s="308">
        <v>3</v>
      </c>
      <c r="P86" s="308">
        <v>0</v>
      </c>
      <c r="Q86" s="308">
        <v>0</v>
      </c>
    </row>
    <row r="87" spans="1:17" ht="12.75" customHeight="1" x14ac:dyDescent="0.25">
      <c r="A87" s="310">
        <v>58</v>
      </c>
      <c r="B87" s="310" t="s">
        <v>85</v>
      </c>
      <c r="C87" s="309">
        <v>23932</v>
      </c>
      <c r="D87" s="309">
        <v>5759</v>
      </c>
      <c r="E87" s="308">
        <v>2646.2</v>
      </c>
      <c r="F87" s="309">
        <v>215</v>
      </c>
      <c r="G87" s="309">
        <v>13910</v>
      </c>
      <c r="H87" s="308">
        <v>918.72</v>
      </c>
      <c r="I87" s="308">
        <v>1596</v>
      </c>
      <c r="J87" s="308">
        <v>0</v>
      </c>
      <c r="K87" s="308">
        <v>0</v>
      </c>
      <c r="L87" s="309">
        <v>16783</v>
      </c>
      <c r="M87" s="309">
        <v>981</v>
      </c>
      <c r="N87" s="308">
        <v>6403.59</v>
      </c>
      <c r="O87" s="308">
        <v>21</v>
      </c>
      <c r="P87" s="308">
        <v>0</v>
      </c>
      <c r="Q87" s="308">
        <v>0</v>
      </c>
    </row>
    <row r="88" spans="1:17" ht="12.75" customHeight="1" x14ac:dyDescent="0.25">
      <c r="A88" s="310">
        <v>505</v>
      </c>
      <c r="B88" s="310" t="s">
        <v>86</v>
      </c>
      <c r="C88" s="309">
        <v>118801</v>
      </c>
      <c r="D88" s="309">
        <v>26638</v>
      </c>
      <c r="E88" s="308">
        <v>12977.1</v>
      </c>
      <c r="F88" s="309">
        <v>15895</v>
      </c>
      <c r="G88" s="309">
        <v>167050</v>
      </c>
      <c r="H88" s="308">
        <v>4088.08</v>
      </c>
      <c r="I88" s="308">
        <v>5073.6000000000004</v>
      </c>
      <c r="J88" s="308">
        <v>0</v>
      </c>
      <c r="K88" s="308">
        <v>0</v>
      </c>
      <c r="L88" s="309">
        <v>7827</v>
      </c>
      <c r="M88" s="309">
        <v>2120</v>
      </c>
      <c r="N88" s="308">
        <v>139121.851</v>
      </c>
      <c r="O88" s="308">
        <v>3</v>
      </c>
      <c r="P88" s="308">
        <v>0</v>
      </c>
      <c r="Q88" s="308">
        <v>40.899999999999899</v>
      </c>
    </row>
    <row r="89" spans="1:17" ht="12.75" customHeight="1" x14ac:dyDescent="0.25">
      <c r="A89" s="310">
        <v>498</v>
      </c>
      <c r="B89" s="310" t="s">
        <v>87</v>
      </c>
      <c r="C89" s="309">
        <v>19400</v>
      </c>
      <c r="D89" s="309">
        <v>4613</v>
      </c>
      <c r="E89" s="308">
        <v>1272.7</v>
      </c>
      <c r="F89" s="309">
        <v>255</v>
      </c>
      <c r="G89" s="309">
        <v>2110</v>
      </c>
      <c r="H89" s="308">
        <v>0</v>
      </c>
      <c r="I89" s="308">
        <v>0</v>
      </c>
      <c r="J89" s="308">
        <v>0</v>
      </c>
      <c r="K89" s="308">
        <v>0</v>
      </c>
      <c r="L89" s="309">
        <v>5886</v>
      </c>
      <c r="M89" s="309">
        <v>67</v>
      </c>
      <c r="N89" s="308">
        <v>4004.1320000000001</v>
      </c>
      <c r="O89" s="308">
        <v>10</v>
      </c>
      <c r="P89" s="308">
        <v>0</v>
      </c>
      <c r="Q89" s="308">
        <v>0</v>
      </c>
    </row>
    <row r="90" spans="1:17" ht="12.75" customHeight="1" x14ac:dyDescent="0.25">
      <c r="A90" s="310">
        <v>1719</v>
      </c>
      <c r="B90" s="310" t="s">
        <v>88</v>
      </c>
      <c r="C90" s="309">
        <v>26815</v>
      </c>
      <c r="D90" s="309">
        <v>5674</v>
      </c>
      <c r="E90" s="308">
        <v>1726.8</v>
      </c>
      <c r="F90" s="309">
        <v>270</v>
      </c>
      <c r="G90" s="309">
        <v>2610</v>
      </c>
      <c r="H90" s="308">
        <v>0</v>
      </c>
      <c r="I90" s="308">
        <v>550.4</v>
      </c>
      <c r="J90" s="308">
        <v>0</v>
      </c>
      <c r="K90" s="308">
        <v>62.099999999999902</v>
      </c>
      <c r="L90" s="309">
        <v>9485</v>
      </c>
      <c r="M90" s="309">
        <v>2458</v>
      </c>
      <c r="N90" s="308">
        <v>8986.7119999999995</v>
      </c>
      <c r="O90" s="308">
        <v>7</v>
      </c>
      <c r="P90" s="308">
        <v>0</v>
      </c>
      <c r="Q90" s="308">
        <v>0</v>
      </c>
    </row>
    <row r="91" spans="1:17" ht="12.75" customHeight="1" x14ac:dyDescent="0.25">
      <c r="A91" s="310">
        <v>303</v>
      </c>
      <c r="B91" s="310" t="s">
        <v>89</v>
      </c>
      <c r="C91" s="309">
        <v>40592</v>
      </c>
      <c r="D91" s="309">
        <v>10231</v>
      </c>
      <c r="E91" s="308">
        <v>2513.6</v>
      </c>
      <c r="F91" s="309">
        <v>2025</v>
      </c>
      <c r="G91" s="309">
        <v>23940</v>
      </c>
      <c r="H91" s="308">
        <v>346.5</v>
      </c>
      <c r="I91" s="308">
        <v>2025.6</v>
      </c>
      <c r="J91" s="308">
        <v>0</v>
      </c>
      <c r="K91" s="308">
        <v>249.5</v>
      </c>
      <c r="L91" s="309">
        <v>33360</v>
      </c>
      <c r="M91" s="309">
        <v>5768</v>
      </c>
      <c r="N91" s="308">
        <v>13612.368</v>
      </c>
      <c r="O91" s="308">
        <v>12</v>
      </c>
      <c r="P91" s="308">
        <v>0</v>
      </c>
      <c r="Q91" s="308">
        <v>0</v>
      </c>
    </row>
    <row r="92" spans="1:17" ht="12.75" customHeight="1" x14ac:dyDescent="0.25">
      <c r="A92" s="310">
        <v>225</v>
      </c>
      <c r="B92" s="310" t="s">
        <v>90</v>
      </c>
      <c r="C92" s="309">
        <v>18407</v>
      </c>
      <c r="D92" s="309">
        <v>4367</v>
      </c>
      <c r="E92" s="308">
        <v>1394.2</v>
      </c>
      <c r="F92" s="309">
        <v>815</v>
      </c>
      <c r="G92" s="309">
        <v>5760</v>
      </c>
      <c r="H92" s="308">
        <v>856.36</v>
      </c>
      <c r="I92" s="308">
        <v>1457.6</v>
      </c>
      <c r="J92" s="308">
        <v>0</v>
      </c>
      <c r="K92" s="308">
        <v>0</v>
      </c>
      <c r="L92" s="309">
        <v>3766</v>
      </c>
      <c r="M92" s="309">
        <v>479</v>
      </c>
      <c r="N92" s="308">
        <v>6381.9359999999997</v>
      </c>
      <c r="O92" s="308">
        <v>5</v>
      </c>
      <c r="P92" s="308">
        <v>0</v>
      </c>
      <c r="Q92" s="308">
        <v>0</v>
      </c>
    </row>
    <row r="93" spans="1:17" ht="12.75" customHeight="1" x14ac:dyDescent="0.25">
      <c r="A93" s="310">
        <v>226</v>
      </c>
      <c r="B93" s="310" t="s">
        <v>91</v>
      </c>
      <c r="C93" s="309">
        <v>25433</v>
      </c>
      <c r="D93" s="309">
        <v>6178</v>
      </c>
      <c r="E93" s="308">
        <v>1732.6</v>
      </c>
      <c r="F93" s="309">
        <v>705</v>
      </c>
      <c r="G93" s="309">
        <v>17080</v>
      </c>
      <c r="H93" s="308">
        <v>0</v>
      </c>
      <c r="I93" s="308">
        <v>1756</v>
      </c>
      <c r="J93" s="308">
        <v>0</v>
      </c>
      <c r="K93" s="308">
        <v>0</v>
      </c>
      <c r="L93" s="309">
        <v>3391</v>
      </c>
      <c r="M93" s="309">
        <v>128</v>
      </c>
      <c r="N93" s="308">
        <v>12253.752</v>
      </c>
      <c r="O93" s="308">
        <v>5</v>
      </c>
      <c r="P93" s="308">
        <v>0</v>
      </c>
      <c r="Q93" s="308">
        <v>0</v>
      </c>
    </row>
    <row r="94" spans="1:17" ht="12.75" customHeight="1" x14ac:dyDescent="0.25">
      <c r="A94" s="310">
        <v>1711</v>
      </c>
      <c r="B94" s="310" t="s">
        <v>92</v>
      </c>
      <c r="C94" s="309">
        <v>31943</v>
      </c>
      <c r="D94" s="309">
        <v>5804</v>
      </c>
      <c r="E94" s="308">
        <v>2958.2</v>
      </c>
      <c r="F94" s="309">
        <v>535</v>
      </c>
      <c r="G94" s="309">
        <v>16590</v>
      </c>
      <c r="H94" s="308">
        <v>213.84</v>
      </c>
      <c r="I94" s="308">
        <v>1232.8</v>
      </c>
      <c r="J94" s="308">
        <v>0</v>
      </c>
      <c r="K94" s="308">
        <v>0</v>
      </c>
      <c r="L94" s="309">
        <v>10309</v>
      </c>
      <c r="M94" s="309">
        <v>153</v>
      </c>
      <c r="N94" s="308">
        <v>10931.361999999999</v>
      </c>
      <c r="O94" s="308">
        <v>12</v>
      </c>
      <c r="P94" s="308">
        <v>0</v>
      </c>
      <c r="Q94" s="308">
        <v>0</v>
      </c>
    </row>
    <row r="95" spans="1:17" ht="12.75" customHeight="1" x14ac:dyDescent="0.25">
      <c r="A95" s="310">
        <v>385</v>
      </c>
      <c r="B95" s="310" t="s">
        <v>93</v>
      </c>
      <c r="C95" s="309">
        <v>35465</v>
      </c>
      <c r="D95" s="309">
        <v>8462</v>
      </c>
      <c r="E95" s="308">
        <v>2091</v>
      </c>
      <c r="F95" s="309">
        <v>760</v>
      </c>
      <c r="G95" s="309">
        <v>11610</v>
      </c>
      <c r="H95" s="308">
        <v>221.76</v>
      </c>
      <c r="I95" s="308">
        <v>1656.8</v>
      </c>
      <c r="J95" s="308">
        <v>0</v>
      </c>
      <c r="K95" s="308">
        <v>0</v>
      </c>
      <c r="L95" s="309">
        <v>5432</v>
      </c>
      <c r="M95" s="309">
        <v>306</v>
      </c>
      <c r="N95" s="308">
        <v>19496.28</v>
      </c>
      <c r="O95" s="308">
        <v>12</v>
      </c>
      <c r="P95" s="308">
        <v>0</v>
      </c>
      <c r="Q95" s="308">
        <v>0</v>
      </c>
    </row>
    <row r="96" spans="1:17" ht="12.75" customHeight="1" x14ac:dyDescent="0.25">
      <c r="A96" s="310">
        <v>228</v>
      </c>
      <c r="B96" s="310" t="s">
        <v>94</v>
      </c>
      <c r="C96" s="309">
        <v>112427</v>
      </c>
      <c r="D96" s="309">
        <v>28422</v>
      </c>
      <c r="E96" s="308">
        <v>7430.3</v>
      </c>
      <c r="F96" s="309">
        <v>6070</v>
      </c>
      <c r="G96" s="309">
        <v>131880</v>
      </c>
      <c r="H96" s="308">
        <v>3336.58</v>
      </c>
      <c r="I96" s="308">
        <v>3984</v>
      </c>
      <c r="J96" s="308">
        <v>0</v>
      </c>
      <c r="K96" s="308">
        <v>0</v>
      </c>
      <c r="L96" s="309">
        <v>31814</v>
      </c>
      <c r="M96" s="309">
        <v>48</v>
      </c>
      <c r="N96" s="308">
        <v>74017.62</v>
      </c>
      <c r="O96" s="308">
        <v>28</v>
      </c>
      <c r="P96" s="308">
        <v>0</v>
      </c>
      <c r="Q96" s="308">
        <v>0</v>
      </c>
    </row>
    <row r="97" spans="1:17" ht="12.75" customHeight="1" x14ac:dyDescent="0.25">
      <c r="A97" s="310">
        <v>317</v>
      </c>
      <c r="B97" s="310" t="s">
        <v>95</v>
      </c>
      <c r="C97" s="309">
        <v>8877</v>
      </c>
      <c r="D97" s="309">
        <v>2160</v>
      </c>
      <c r="E97" s="308">
        <v>430.7</v>
      </c>
      <c r="F97" s="309">
        <v>155</v>
      </c>
      <c r="G97" s="309">
        <v>740</v>
      </c>
      <c r="H97" s="308">
        <v>0</v>
      </c>
      <c r="I97" s="308">
        <v>0</v>
      </c>
      <c r="J97" s="308">
        <v>0</v>
      </c>
      <c r="K97" s="308">
        <v>0</v>
      </c>
      <c r="L97" s="309">
        <v>3106</v>
      </c>
      <c r="M97" s="309">
        <v>265</v>
      </c>
      <c r="N97" s="308">
        <v>3286.77</v>
      </c>
      <c r="O97" s="308">
        <v>3</v>
      </c>
      <c r="P97" s="308">
        <v>0</v>
      </c>
      <c r="Q97" s="308">
        <v>0</v>
      </c>
    </row>
    <row r="98" spans="1:17" ht="12.75" customHeight="1" x14ac:dyDescent="0.25">
      <c r="A98" s="310">
        <v>1651</v>
      </c>
      <c r="B98" s="310" t="s">
        <v>96</v>
      </c>
      <c r="C98" s="309">
        <v>15815</v>
      </c>
      <c r="D98" s="309">
        <v>3528</v>
      </c>
      <c r="E98" s="308">
        <v>1856.1</v>
      </c>
      <c r="F98" s="309">
        <v>225</v>
      </c>
      <c r="G98" s="309">
        <v>2650</v>
      </c>
      <c r="H98" s="308">
        <v>0</v>
      </c>
      <c r="I98" s="308">
        <v>969.6</v>
      </c>
      <c r="J98" s="308">
        <v>0</v>
      </c>
      <c r="K98" s="308">
        <v>92.199999999999804</v>
      </c>
      <c r="L98" s="309">
        <v>18910</v>
      </c>
      <c r="M98" s="309">
        <v>416</v>
      </c>
      <c r="N98" s="308">
        <v>2670.6010000000001</v>
      </c>
      <c r="O98" s="308">
        <v>13</v>
      </c>
      <c r="P98" s="308">
        <v>0</v>
      </c>
      <c r="Q98" s="308">
        <v>0</v>
      </c>
    </row>
    <row r="99" spans="1:17" ht="12.75" customHeight="1" x14ac:dyDescent="0.25">
      <c r="A99" s="310">
        <v>770</v>
      </c>
      <c r="B99" s="310" t="s">
        <v>97</v>
      </c>
      <c r="C99" s="309">
        <v>18551</v>
      </c>
      <c r="D99" s="309">
        <v>3981</v>
      </c>
      <c r="E99" s="308">
        <v>953</v>
      </c>
      <c r="F99" s="309">
        <v>160</v>
      </c>
      <c r="G99" s="309">
        <v>4570</v>
      </c>
      <c r="H99" s="308">
        <v>332.16</v>
      </c>
      <c r="I99" s="308">
        <v>1072.8</v>
      </c>
      <c r="J99" s="308">
        <v>0</v>
      </c>
      <c r="K99" s="308">
        <v>0</v>
      </c>
      <c r="L99" s="309">
        <v>8246</v>
      </c>
      <c r="M99" s="309">
        <v>86</v>
      </c>
      <c r="N99" s="308">
        <v>4717.79</v>
      </c>
      <c r="O99" s="308">
        <v>12</v>
      </c>
      <c r="P99" s="308">
        <v>0</v>
      </c>
      <c r="Q99" s="308">
        <v>0</v>
      </c>
    </row>
    <row r="100" spans="1:17" ht="12.75" customHeight="1" x14ac:dyDescent="0.25">
      <c r="A100" s="310">
        <v>1903</v>
      </c>
      <c r="B100" s="310" t="s">
        <v>532</v>
      </c>
      <c r="C100" s="309">
        <v>25123</v>
      </c>
      <c r="D100" s="309">
        <v>5050</v>
      </c>
      <c r="E100" s="308">
        <v>1368.7</v>
      </c>
      <c r="F100" s="309">
        <v>205</v>
      </c>
      <c r="G100" s="309">
        <v>2540</v>
      </c>
      <c r="H100" s="308">
        <v>480.94</v>
      </c>
      <c r="I100" s="308">
        <v>0</v>
      </c>
      <c r="J100" s="308">
        <v>0</v>
      </c>
      <c r="K100" s="308">
        <v>0</v>
      </c>
      <c r="L100" s="309">
        <v>7744</v>
      </c>
      <c r="M100" s="309">
        <v>97</v>
      </c>
      <c r="N100" s="308">
        <v>5068.2240000000002</v>
      </c>
      <c r="O100" s="308">
        <v>21</v>
      </c>
      <c r="P100" s="308">
        <v>0</v>
      </c>
      <c r="Q100" s="308">
        <v>0</v>
      </c>
    </row>
    <row r="101" spans="1:17" ht="12.75" customHeight="1" x14ac:dyDescent="0.25">
      <c r="A101" s="310">
        <v>772</v>
      </c>
      <c r="B101" s="310" t="s">
        <v>98</v>
      </c>
      <c r="C101" s="309">
        <v>224755</v>
      </c>
      <c r="D101" s="309">
        <v>45577</v>
      </c>
      <c r="E101" s="308">
        <v>24709.1</v>
      </c>
      <c r="F101" s="309">
        <v>24665</v>
      </c>
      <c r="G101" s="309">
        <v>513220</v>
      </c>
      <c r="H101" s="308">
        <v>7723.18</v>
      </c>
      <c r="I101" s="308">
        <v>11307.2</v>
      </c>
      <c r="J101" s="308">
        <v>0</v>
      </c>
      <c r="K101" s="308">
        <v>0</v>
      </c>
      <c r="L101" s="309">
        <v>8746</v>
      </c>
      <c r="M101" s="309">
        <v>141</v>
      </c>
      <c r="N101" s="308">
        <v>283927.03999999998</v>
      </c>
      <c r="O101" s="308">
        <v>3</v>
      </c>
      <c r="P101" s="308">
        <v>0</v>
      </c>
      <c r="Q101" s="308">
        <v>0</v>
      </c>
    </row>
    <row r="102" spans="1:17" ht="12.75" customHeight="1" x14ac:dyDescent="0.25">
      <c r="A102" s="310">
        <v>230</v>
      </c>
      <c r="B102" s="310" t="s">
        <v>99</v>
      </c>
      <c r="C102" s="309">
        <v>22929</v>
      </c>
      <c r="D102" s="309">
        <v>5967</v>
      </c>
      <c r="E102" s="308">
        <v>1436.5</v>
      </c>
      <c r="F102" s="309">
        <v>205</v>
      </c>
      <c r="G102" s="309">
        <v>8990</v>
      </c>
      <c r="H102" s="308">
        <v>0</v>
      </c>
      <c r="I102" s="308">
        <v>1718.4</v>
      </c>
      <c r="J102" s="308">
        <v>0</v>
      </c>
      <c r="K102" s="308">
        <v>0</v>
      </c>
      <c r="L102" s="309">
        <v>6382</v>
      </c>
      <c r="M102" s="309">
        <v>209</v>
      </c>
      <c r="N102" s="308">
        <v>6368.7349999999997</v>
      </c>
      <c r="O102" s="308">
        <v>7</v>
      </c>
      <c r="P102" s="308">
        <v>0</v>
      </c>
      <c r="Q102" s="308">
        <v>0</v>
      </c>
    </row>
    <row r="103" spans="1:17" ht="12.75" customHeight="1" x14ac:dyDescent="0.25">
      <c r="A103" s="310">
        <v>114</v>
      </c>
      <c r="B103" s="310" t="s">
        <v>100</v>
      </c>
      <c r="C103" s="309">
        <v>107584</v>
      </c>
      <c r="D103" s="309">
        <v>23197</v>
      </c>
      <c r="E103" s="308">
        <v>12567</v>
      </c>
      <c r="F103" s="309">
        <v>2540</v>
      </c>
      <c r="G103" s="309">
        <v>118860</v>
      </c>
      <c r="H103" s="308">
        <v>2538.98</v>
      </c>
      <c r="I103" s="308">
        <v>5249.6</v>
      </c>
      <c r="J103" s="308">
        <v>0</v>
      </c>
      <c r="K103" s="308">
        <v>0</v>
      </c>
      <c r="L103" s="309">
        <v>33584</v>
      </c>
      <c r="M103" s="309">
        <v>1042</v>
      </c>
      <c r="N103" s="308">
        <v>41733.18</v>
      </c>
      <c r="O103" s="308">
        <v>29</v>
      </c>
      <c r="P103" s="308">
        <v>0</v>
      </c>
      <c r="Q103" s="308">
        <v>0</v>
      </c>
    </row>
    <row r="104" spans="1:17" ht="12.75" customHeight="1" x14ac:dyDescent="0.25">
      <c r="A104" s="310">
        <v>388</v>
      </c>
      <c r="B104" s="310" t="s">
        <v>101</v>
      </c>
      <c r="C104" s="309">
        <v>18455</v>
      </c>
      <c r="D104" s="309">
        <v>4023</v>
      </c>
      <c r="E104" s="308">
        <v>2027.4</v>
      </c>
      <c r="F104" s="309">
        <v>690</v>
      </c>
      <c r="G104" s="309">
        <v>10400</v>
      </c>
      <c r="H104" s="308">
        <v>0</v>
      </c>
      <c r="I104" s="308">
        <v>1308</v>
      </c>
      <c r="J104" s="308">
        <v>0</v>
      </c>
      <c r="K104" s="308">
        <v>146.69999999999999</v>
      </c>
      <c r="L104" s="309">
        <v>1266</v>
      </c>
      <c r="M104" s="309">
        <v>231</v>
      </c>
      <c r="N104" s="308">
        <v>12085.51</v>
      </c>
      <c r="O104" s="308">
        <v>1</v>
      </c>
      <c r="P104" s="308">
        <v>0</v>
      </c>
      <c r="Q104" s="308">
        <v>0</v>
      </c>
    </row>
    <row r="105" spans="1:17" ht="12.75" customHeight="1" x14ac:dyDescent="0.25">
      <c r="A105" s="310">
        <v>153</v>
      </c>
      <c r="B105" s="310" t="s">
        <v>102</v>
      </c>
      <c r="C105" s="309">
        <v>158351</v>
      </c>
      <c r="D105" s="309">
        <v>34909</v>
      </c>
      <c r="E105" s="308">
        <v>19131.3</v>
      </c>
      <c r="F105" s="309">
        <v>15255</v>
      </c>
      <c r="G105" s="309">
        <v>248060</v>
      </c>
      <c r="H105" s="308">
        <v>5718.8058000000001</v>
      </c>
      <c r="I105" s="308">
        <v>6173.6</v>
      </c>
      <c r="J105" s="308">
        <v>0</v>
      </c>
      <c r="K105" s="308">
        <v>0</v>
      </c>
      <c r="L105" s="309">
        <v>14078</v>
      </c>
      <c r="M105" s="309">
        <v>195</v>
      </c>
      <c r="N105" s="308">
        <v>161744.334</v>
      </c>
      <c r="O105" s="308">
        <v>8</v>
      </c>
      <c r="P105" s="308">
        <v>0</v>
      </c>
      <c r="Q105" s="308">
        <v>0</v>
      </c>
    </row>
    <row r="106" spans="1:17" ht="12.75" customHeight="1" x14ac:dyDescent="0.25">
      <c r="A106" s="310">
        <v>232</v>
      </c>
      <c r="B106" s="310" t="s">
        <v>103</v>
      </c>
      <c r="C106" s="309">
        <v>32282</v>
      </c>
      <c r="D106" s="309">
        <v>6914</v>
      </c>
      <c r="E106" s="308">
        <v>2496.5</v>
      </c>
      <c r="F106" s="309">
        <v>1255</v>
      </c>
      <c r="G106" s="309">
        <v>13430</v>
      </c>
      <c r="H106" s="308">
        <v>112.86</v>
      </c>
      <c r="I106" s="308">
        <v>885.6</v>
      </c>
      <c r="J106" s="308">
        <v>0</v>
      </c>
      <c r="K106" s="308">
        <v>3.6999999999998199</v>
      </c>
      <c r="L106" s="309">
        <v>15605</v>
      </c>
      <c r="M106" s="309">
        <v>132</v>
      </c>
      <c r="N106" s="308">
        <v>10825.2</v>
      </c>
      <c r="O106" s="308">
        <v>12</v>
      </c>
      <c r="P106" s="308">
        <v>0</v>
      </c>
      <c r="Q106" s="308">
        <v>0</v>
      </c>
    </row>
    <row r="107" spans="1:17" ht="12.75" customHeight="1" x14ac:dyDescent="0.25">
      <c r="A107" s="310">
        <v>233</v>
      </c>
      <c r="B107" s="310" t="s">
        <v>104</v>
      </c>
      <c r="C107" s="309">
        <v>26507</v>
      </c>
      <c r="D107" s="309">
        <v>5957</v>
      </c>
      <c r="E107" s="308">
        <v>1571.9</v>
      </c>
      <c r="F107" s="309">
        <v>610</v>
      </c>
      <c r="G107" s="309">
        <v>16430</v>
      </c>
      <c r="H107" s="308">
        <v>1269.82</v>
      </c>
      <c r="I107" s="308">
        <v>2008</v>
      </c>
      <c r="J107" s="308">
        <v>0</v>
      </c>
      <c r="K107" s="308">
        <v>99.899999999999594</v>
      </c>
      <c r="L107" s="309">
        <v>8562</v>
      </c>
      <c r="M107" s="309">
        <v>170</v>
      </c>
      <c r="N107" s="308">
        <v>13724.883</v>
      </c>
      <c r="O107" s="308">
        <v>8</v>
      </c>
      <c r="P107" s="308">
        <v>0</v>
      </c>
      <c r="Q107" s="308">
        <v>0</v>
      </c>
    </row>
    <row r="108" spans="1:17" ht="12.75" customHeight="1" x14ac:dyDescent="0.25">
      <c r="A108" s="310">
        <v>777</v>
      </c>
      <c r="B108" s="310" t="s">
        <v>105</v>
      </c>
      <c r="C108" s="309">
        <v>42832</v>
      </c>
      <c r="D108" s="309">
        <v>9735</v>
      </c>
      <c r="E108" s="308">
        <v>3034.7</v>
      </c>
      <c r="F108" s="309">
        <v>2495</v>
      </c>
      <c r="G108" s="309">
        <v>37040</v>
      </c>
      <c r="H108" s="308">
        <v>225.72</v>
      </c>
      <c r="I108" s="308">
        <v>2551.1999999999998</v>
      </c>
      <c r="J108" s="308">
        <v>0</v>
      </c>
      <c r="K108" s="308">
        <v>0</v>
      </c>
      <c r="L108" s="309">
        <v>5529</v>
      </c>
      <c r="M108" s="309">
        <v>64</v>
      </c>
      <c r="N108" s="308">
        <v>30665.531999999999</v>
      </c>
      <c r="O108" s="308">
        <v>2</v>
      </c>
      <c r="P108" s="308">
        <v>0</v>
      </c>
      <c r="Q108" s="308">
        <v>0</v>
      </c>
    </row>
    <row r="109" spans="1:17" ht="12.75" customHeight="1" x14ac:dyDescent="0.25">
      <c r="A109" s="310">
        <v>1722</v>
      </c>
      <c r="B109" s="310" t="s">
        <v>106</v>
      </c>
      <c r="C109" s="309">
        <v>8701</v>
      </c>
      <c r="D109" s="309">
        <v>2181</v>
      </c>
      <c r="E109" s="308">
        <v>813.3</v>
      </c>
      <c r="F109" s="309">
        <v>95</v>
      </c>
      <c r="G109" s="309">
        <v>710</v>
      </c>
      <c r="H109" s="308">
        <v>0</v>
      </c>
      <c r="I109" s="308">
        <v>160</v>
      </c>
      <c r="J109" s="308">
        <v>0</v>
      </c>
      <c r="K109" s="308">
        <v>0</v>
      </c>
      <c r="L109" s="309">
        <v>10022</v>
      </c>
      <c r="M109" s="309">
        <v>92</v>
      </c>
      <c r="N109" s="308">
        <v>808.20299999999997</v>
      </c>
      <c r="O109" s="308">
        <v>8</v>
      </c>
      <c r="P109" s="308">
        <v>0</v>
      </c>
      <c r="Q109" s="308">
        <v>0</v>
      </c>
    </row>
    <row r="110" spans="1:17" ht="12.75" customHeight="1" x14ac:dyDescent="0.25">
      <c r="A110" s="310">
        <v>70</v>
      </c>
      <c r="B110" s="310" t="s">
        <v>107</v>
      </c>
      <c r="C110" s="309">
        <v>20265</v>
      </c>
      <c r="D110" s="309">
        <v>4643</v>
      </c>
      <c r="E110" s="308">
        <v>2231.4</v>
      </c>
      <c r="F110" s="309">
        <v>300</v>
      </c>
      <c r="G110" s="309">
        <v>14760</v>
      </c>
      <c r="H110" s="308">
        <v>327.60000000000002</v>
      </c>
      <c r="I110" s="308">
        <v>1118.4000000000001</v>
      </c>
      <c r="J110" s="308">
        <v>0</v>
      </c>
      <c r="K110" s="308">
        <v>200.1</v>
      </c>
      <c r="L110" s="309">
        <v>10262</v>
      </c>
      <c r="M110" s="309">
        <v>167</v>
      </c>
      <c r="N110" s="308">
        <v>6731.77</v>
      </c>
      <c r="O110" s="308">
        <v>11</v>
      </c>
      <c r="P110" s="308">
        <v>0</v>
      </c>
      <c r="Q110" s="308">
        <v>0</v>
      </c>
    </row>
    <row r="111" spans="1:17" ht="12.75" customHeight="1" x14ac:dyDescent="0.25">
      <c r="A111" s="310">
        <v>779</v>
      </c>
      <c r="B111" s="310" t="s">
        <v>109</v>
      </c>
      <c r="C111" s="309">
        <v>21630</v>
      </c>
      <c r="D111" s="309">
        <v>4790</v>
      </c>
      <c r="E111" s="308">
        <v>1730.4</v>
      </c>
      <c r="F111" s="309">
        <v>405</v>
      </c>
      <c r="G111" s="309">
        <v>7370</v>
      </c>
      <c r="H111" s="308">
        <v>0</v>
      </c>
      <c r="I111" s="308">
        <v>1343.2</v>
      </c>
      <c r="J111" s="308">
        <v>0</v>
      </c>
      <c r="K111" s="308">
        <v>0</v>
      </c>
      <c r="L111" s="309">
        <v>2662</v>
      </c>
      <c r="M111" s="309">
        <v>302</v>
      </c>
      <c r="N111" s="308">
        <v>10588.031999999999</v>
      </c>
      <c r="O111" s="308">
        <v>2</v>
      </c>
      <c r="P111" s="308">
        <v>0</v>
      </c>
      <c r="Q111" s="308">
        <v>0</v>
      </c>
    </row>
    <row r="112" spans="1:17" ht="12.75" customHeight="1" x14ac:dyDescent="0.25">
      <c r="A112" s="310">
        <v>236</v>
      </c>
      <c r="B112" s="310" t="s">
        <v>110</v>
      </c>
      <c r="C112" s="309">
        <v>26346</v>
      </c>
      <c r="D112" s="309">
        <v>6641</v>
      </c>
      <c r="E112" s="308">
        <v>1414.4</v>
      </c>
      <c r="F112" s="309">
        <v>575</v>
      </c>
      <c r="G112" s="309">
        <v>8640</v>
      </c>
      <c r="H112" s="308">
        <v>0</v>
      </c>
      <c r="I112" s="308">
        <v>1023.2</v>
      </c>
      <c r="J112" s="308">
        <v>0</v>
      </c>
      <c r="K112" s="308">
        <v>416.6</v>
      </c>
      <c r="L112" s="309">
        <v>9979</v>
      </c>
      <c r="M112" s="309">
        <v>194</v>
      </c>
      <c r="N112" s="308">
        <v>6491.8879999999999</v>
      </c>
      <c r="O112" s="308">
        <v>8</v>
      </c>
      <c r="P112" s="308">
        <v>0</v>
      </c>
      <c r="Q112" s="308">
        <v>0</v>
      </c>
    </row>
    <row r="113" spans="1:17" ht="12.75" customHeight="1" x14ac:dyDescent="0.25">
      <c r="A113" s="310">
        <v>1771</v>
      </c>
      <c r="B113" s="310" t="s">
        <v>111</v>
      </c>
      <c r="C113" s="309">
        <v>38893</v>
      </c>
      <c r="D113" s="309">
        <v>8574</v>
      </c>
      <c r="E113" s="308">
        <v>3144.6</v>
      </c>
      <c r="F113" s="309">
        <v>1530</v>
      </c>
      <c r="G113" s="309">
        <v>18680</v>
      </c>
      <c r="H113" s="308">
        <v>298.98</v>
      </c>
      <c r="I113" s="308">
        <v>1206.4000000000001</v>
      </c>
      <c r="J113" s="308">
        <v>0</v>
      </c>
      <c r="K113" s="308">
        <v>0</v>
      </c>
      <c r="L113" s="309">
        <v>3101</v>
      </c>
      <c r="M113" s="309">
        <v>38</v>
      </c>
      <c r="N113" s="308">
        <v>23469.698</v>
      </c>
      <c r="O113" s="308">
        <v>2</v>
      </c>
      <c r="P113" s="308">
        <v>0</v>
      </c>
      <c r="Q113" s="308">
        <v>0</v>
      </c>
    </row>
    <row r="114" spans="1:17" ht="12.75" customHeight="1" x14ac:dyDescent="0.25">
      <c r="A114" s="310">
        <v>1652</v>
      </c>
      <c r="B114" s="310" t="s">
        <v>112</v>
      </c>
      <c r="C114" s="309">
        <v>29647</v>
      </c>
      <c r="D114" s="309">
        <v>6739</v>
      </c>
      <c r="E114" s="308">
        <v>2307.3000000000002</v>
      </c>
      <c r="F114" s="309">
        <v>320</v>
      </c>
      <c r="G114" s="309">
        <v>10920</v>
      </c>
      <c r="H114" s="308">
        <v>380.16</v>
      </c>
      <c r="I114" s="308">
        <v>1771.2</v>
      </c>
      <c r="J114" s="308">
        <v>0</v>
      </c>
      <c r="K114" s="308">
        <v>0</v>
      </c>
      <c r="L114" s="309">
        <v>12211</v>
      </c>
      <c r="M114" s="309">
        <v>123</v>
      </c>
      <c r="N114" s="308">
        <v>9876.2279999999992</v>
      </c>
      <c r="O114" s="308">
        <v>11</v>
      </c>
      <c r="P114" s="308">
        <v>0</v>
      </c>
      <c r="Q114" s="308">
        <v>0</v>
      </c>
    </row>
    <row r="115" spans="1:17" ht="12.75" customHeight="1" x14ac:dyDescent="0.25">
      <c r="A115" s="310">
        <v>907</v>
      </c>
      <c r="B115" s="310" t="s">
        <v>113</v>
      </c>
      <c r="C115" s="309">
        <v>17085</v>
      </c>
      <c r="D115" s="309">
        <v>3676</v>
      </c>
      <c r="E115" s="308">
        <v>1334</v>
      </c>
      <c r="F115" s="309">
        <v>420</v>
      </c>
      <c r="G115" s="309">
        <v>6000</v>
      </c>
      <c r="H115" s="308">
        <v>745.26</v>
      </c>
      <c r="I115" s="308">
        <v>385.6</v>
      </c>
      <c r="J115" s="308">
        <v>0</v>
      </c>
      <c r="K115" s="308">
        <v>0</v>
      </c>
      <c r="L115" s="309">
        <v>4760</v>
      </c>
      <c r="M115" s="309">
        <v>283</v>
      </c>
      <c r="N115" s="308">
        <v>5464.46</v>
      </c>
      <c r="O115" s="308">
        <v>5</v>
      </c>
      <c r="P115" s="308">
        <v>0</v>
      </c>
      <c r="Q115" s="308">
        <v>0</v>
      </c>
    </row>
    <row r="116" spans="1:17" ht="12.75" customHeight="1" x14ac:dyDescent="0.25">
      <c r="A116" s="310">
        <v>689</v>
      </c>
      <c r="B116" s="310" t="s">
        <v>114</v>
      </c>
      <c r="C116" s="309">
        <v>14544</v>
      </c>
      <c r="D116" s="309">
        <v>3569</v>
      </c>
      <c r="E116" s="308">
        <v>704.2</v>
      </c>
      <c r="F116" s="309">
        <v>195</v>
      </c>
      <c r="G116" s="309">
        <v>500</v>
      </c>
      <c r="H116" s="308">
        <v>0</v>
      </c>
      <c r="I116" s="308">
        <v>0</v>
      </c>
      <c r="J116" s="308">
        <v>0</v>
      </c>
      <c r="K116" s="308">
        <v>0</v>
      </c>
      <c r="L116" s="309">
        <v>6341</v>
      </c>
      <c r="M116" s="309">
        <v>170</v>
      </c>
      <c r="N116" s="308">
        <v>1721.8620000000001</v>
      </c>
      <c r="O116" s="308">
        <v>10</v>
      </c>
      <c r="P116" s="308">
        <v>0</v>
      </c>
      <c r="Q116" s="308">
        <v>0</v>
      </c>
    </row>
    <row r="117" spans="1:17" ht="12.75" customHeight="1" x14ac:dyDescent="0.25">
      <c r="A117" s="310">
        <v>784</v>
      </c>
      <c r="B117" s="310" t="s">
        <v>115</v>
      </c>
      <c r="C117" s="309">
        <v>26152</v>
      </c>
      <c r="D117" s="309">
        <v>5964</v>
      </c>
      <c r="E117" s="308">
        <v>1943.7</v>
      </c>
      <c r="F117" s="309">
        <v>1495</v>
      </c>
      <c r="G117" s="309">
        <v>6210</v>
      </c>
      <c r="H117" s="308">
        <v>0</v>
      </c>
      <c r="I117" s="308">
        <v>0</v>
      </c>
      <c r="J117" s="308">
        <v>0</v>
      </c>
      <c r="K117" s="308">
        <v>0</v>
      </c>
      <c r="L117" s="309">
        <v>6538</v>
      </c>
      <c r="M117" s="309">
        <v>28</v>
      </c>
      <c r="N117" s="308">
        <v>11990.831</v>
      </c>
      <c r="O117" s="308">
        <v>7</v>
      </c>
      <c r="P117" s="308">
        <v>0</v>
      </c>
      <c r="Q117" s="308">
        <v>0</v>
      </c>
    </row>
    <row r="118" spans="1:17" ht="12.75" customHeight="1" x14ac:dyDescent="0.25">
      <c r="A118" s="310">
        <v>1924</v>
      </c>
      <c r="B118" s="310" t="s">
        <v>610</v>
      </c>
      <c r="C118" s="309">
        <v>48321</v>
      </c>
      <c r="D118" s="309">
        <v>11164</v>
      </c>
      <c r="E118" s="308">
        <v>3027.9</v>
      </c>
      <c r="F118" s="309">
        <v>505</v>
      </c>
      <c r="G118" s="309">
        <v>5510</v>
      </c>
      <c r="H118" s="308">
        <v>563.04</v>
      </c>
      <c r="I118" s="308">
        <v>2416.8000000000002</v>
      </c>
      <c r="J118" s="308">
        <v>0</v>
      </c>
      <c r="K118" s="308">
        <v>110.4</v>
      </c>
      <c r="L118" s="309">
        <v>26063</v>
      </c>
      <c r="M118" s="309">
        <v>11745</v>
      </c>
      <c r="N118" s="308">
        <v>15972.741</v>
      </c>
      <c r="O118" s="308">
        <v>22</v>
      </c>
      <c r="P118" s="308">
        <v>0</v>
      </c>
      <c r="Q118" s="308">
        <v>0</v>
      </c>
    </row>
    <row r="119" spans="1:17" ht="12.75" customHeight="1" x14ac:dyDescent="0.25">
      <c r="A119" s="310">
        <v>664</v>
      </c>
      <c r="B119" s="310" t="s">
        <v>117</v>
      </c>
      <c r="C119" s="309">
        <v>37207</v>
      </c>
      <c r="D119" s="309">
        <v>7765</v>
      </c>
      <c r="E119" s="308">
        <v>3840.3</v>
      </c>
      <c r="F119" s="309">
        <v>1345</v>
      </c>
      <c r="G119" s="309">
        <v>49220</v>
      </c>
      <c r="H119" s="308">
        <v>3262.78</v>
      </c>
      <c r="I119" s="308">
        <v>4689.6000000000004</v>
      </c>
      <c r="J119" s="308">
        <v>0</v>
      </c>
      <c r="K119" s="308">
        <v>0</v>
      </c>
      <c r="L119" s="309">
        <v>9254</v>
      </c>
      <c r="M119" s="309">
        <v>630</v>
      </c>
      <c r="N119" s="308">
        <v>24213.294000000002</v>
      </c>
      <c r="O119" s="308">
        <v>7</v>
      </c>
      <c r="P119" s="308">
        <v>0</v>
      </c>
      <c r="Q119" s="308">
        <v>0</v>
      </c>
    </row>
    <row r="120" spans="1:17" ht="12.75" customHeight="1" x14ac:dyDescent="0.25">
      <c r="A120" s="310">
        <v>785</v>
      </c>
      <c r="B120" s="310" t="s">
        <v>118</v>
      </c>
      <c r="C120" s="309">
        <v>23111</v>
      </c>
      <c r="D120" s="309">
        <v>5289</v>
      </c>
      <c r="E120" s="308">
        <v>1498.9</v>
      </c>
      <c r="F120" s="309">
        <v>640</v>
      </c>
      <c r="G120" s="309">
        <v>5590</v>
      </c>
      <c r="H120" s="308">
        <v>1612.36</v>
      </c>
      <c r="I120" s="308">
        <v>1257.5999999999999</v>
      </c>
      <c r="J120" s="308">
        <v>0</v>
      </c>
      <c r="K120" s="308">
        <v>63.899999999999899</v>
      </c>
      <c r="L120" s="309">
        <v>4208</v>
      </c>
      <c r="M120" s="309">
        <v>27</v>
      </c>
      <c r="N120" s="308">
        <v>11712.87</v>
      </c>
      <c r="O120" s="308">
        <v>3</v>
      </c>
      <c r="P120" s="308">
        <v>0</v>
      </c>
      <c r="Q120" s="308">
        <v>0</v>
      </c>
    </row>
    <row r="121" spans="1:17" ht="12.75" customHeight="1" x14ac:dyDescent="0.25">
      <c r="A121" s="310">
        <v>1942</v>
      </c>
      <c r="B121" s="310" t="s">
        <v>700</v>
      </c>
      <c r="C121" s="309">
        <v>56696</v>
      </c>
      <c r="D121" s="309">
        <v>14480</v>
      </c>
      <c r="E121" s="308">
        <v>4347.3</v>
      </c>
      <c r="F121" s="309">
        <v>2450</v>
      </c>
      <c r="G121" s="309">
        <v>35860</v>
      </c>
      <c r="H121" s="308">
        <v>120.78</v>
      </c>
      <c r="I121" s="308">
        <v>3393.6</v>
      </c>
      <c r="J121" s="308">
        <v>0</v>
      </c>
      <c r="K121" s="308">
        <v>0</v>
      </c>
      <c r="L121" s="309">
        <v>4155</v>
      </c>
      <c r="M121" s="309">
        <v>1266</v>
      </c>
      <c r="N121" s="308">
        <v>50401.3</v>
      </c>
      <c r="O121" s="308">
        <v>9</v>
      </c>
      <c r="P121" s="308">
        <v>0</v>
      </c>
      <c r="Q121" s="308">
        <v>0</v>
      </c>
    </row>
    <row r="122" spans="1:17" ht="12.75" customHeight="1" x14ac:dyDescent="0.25">
      <c r="A122" s="310">
        <v>512</v>
      </c>
      <c r="B122" s="310" t="s">
        <v>119</v>
      </c>
      <c r="C122" s="309">
        <v>35260</v>
      </c>
      <c r="D122" s="309">
        <v>8186</v>
      </c>
      <c r="E122" s="308">
        <v>3659.7</v>
      </c>
      <c r="F122" s="309">
        <v>4245</v>
      </c>
      <c r="G122" s="309">
        <v>26400</v>
      </c>
      <c r="H122" s="308">
        <v>1763.12</v>
      </c>
      <c r="I122" s="308">
        <v>5468</v>
      </c>
      <c r="J122" s="308">
        <v>0</v>
      </c>
      <c r="K122" s="308">
        <v>300.99999999999898</v>
      </c>
      <c r="L122" s="309">
        <v>1869</v>
      </c>
      <c r="M122" s="309">
        <v>324</v>
      </c>
      <c r="N122" s="308">
        <v>28049.13</v>
      </c>
      <c r="O122" s="308">
        <v>2</v>
      </c>
      <c r="P122" s="308">
        <v>0</v>
      </c>
      <c r="Q122" s="308">
        <v>0</v>
      </c>
    </row>
    <row r="123" spans="1:17" ht="12.75" customHeight="1" x14ac:dyDescent="0.25">
      <c r="A123" s="310">
        <v>513</v>
      </c>
      <c r="B123" s="310" t="s">
        <v>120</v>
      </c>
      <c r="C123" s="309">
        <v>71189</v>
      </c>
      <c r="D123" s="309">
        <v>16903</v>
      </c>
      <c r="E123" s="308">
        <v>6746</v>
      </c>
      <c r="F123" s="309">
        <v>9205</v>
      </c>
      <c r="G123" s="309">
        <v>65550</v>
      </c>
      <c r="H123" s="308">
        <v>3344.46</v>
      </c>
      <c r="I123" s="308">
        <v>6858.4</v>
      </c>
      <c r="J123" s="308">
        <v>0</v>
      </c>
      <c r="K123" s="308">
        <v>0</v>
      </c>
      <c r="L123" s="309">
        <v>1669</v>
      </c>
      <c r="M123" s="309">
        <v>142</v>
      </c>
      <c r="N123" s="308">
        <v>80341.259999999995</v>
      </c>
      <c r="O123" s="308">
        <v>1</v>
      </c>
      <c r="P123" s="308">
        <v>0</v>
      </c>
      <c r="Q123" s="308">
        <v>0</v>
      </c>
    </row>
    <row r="124" spans="1:17" ht="12.75" customHeight="1" x14ac:dyDescent="0.25">
      <c r="A124" s="310">
        <v>786</v>
      </c>
      <c r="B124" s="310" t="s">
        <v>123</v>
      </c>
      <c r="C124" s="309">
        <v>12643</v>
      </c>
      <c r="D124" s="309">
        <v>2746</v>
      </c>
      <c r="E124" s="308">
        <v>951.5</v>
      </c>
      <c r="F124" s="309">
        <v>330</v>
      </c>
      <c r="G124" s="309">
        <v>3010</v>
      </c>
      <c r="H124" s="308">
        <v>404.82</v>
      </c>
      <c r="I124" s="308">
        <v>561.6</v>
      </c>
      <c r="J124" s="308">
        <v>0</v>
      </c>
      <c r="K124" s="308">
        <v>0</v>
      </c>
      <c r="L124" s="309">
        <v>2714</v>
      </c>
      <c r="M124" s="309">
        <v>89</v>
      </c>
      <c r="N124" s="308">
        <v>3472.0050000000001</v>
      </c>
      <c r="O124" s="308">
        <v>3</v>
      </c>
      <c r="P124" s="308">
        <v>0</v>
      </c>
      <c r="Q124" s="308">
        <v>0</v>
      </c>
    </row>
    <row r="125" spans="1:17" ht="12.75" customHeight="1" x14ac:dyDescent="0.25">
      <c r="A125" s="310">
        <v>14</v>
      </c>
      <c r="B125" s="310" t="s">
        <v>125</v>
      </c>
      <c r="C125" s="309">
        <v>200952</v>
      </c>
      <c r="D125" s="309">
        <v>37840</v>
      </c>
      <c r="E125" s="308">
        <v>25316.6</v>
      </c>
      <c r="F125" s="309">
        <v>10825</v>
      </c>
      <c r="G125" s="309">
        <v>497170</v>
      </c>
      <c r="H125" s="308">
        <v>6652.9912000000004</v>
      </c>
      <c r="I125" s="308">
        <v>10118.4</v>
      </c>
      <c r="J125" s="308">
        <v>0</v>
      </c>
      <c r="K125" s="308">
        <v>0</v>
      </c>
      <c r="L125" s="309">
        <v>7899</v>
      </c>
      <c r="M125" s="309">
        <v>479</v>
      </c>
      <c r="N125" s="308">
        <v>378707.63199999998</v>
      </c>
      <c r="O125" s="308">
        <v>5</v>
      </c>
      <c r="P125" s="308">
        <v>0</v>
      </c>
      <c r="Q125" s="308">
        <v>0</v>
      </c>
    </row>
    <row r="126" spans="1:17" ht="12.75" customHeight="1" x14ac:dyDescent="0.25">
      <c r="A126" s="310">
        <v>15</v>
      </c>
      <c r="B126" s="310" t="s">
        <v>126</v>
      </c>
      <c r="C126" s="309">
        <v>12155</v>
      </c>
      <c r="D126" s="309">
        <v>3117</v>
      </c>
      <c r="E126" s="308">
        <v>900.3</v>
      </c>
      <c r="F126" s="309">
        <v>65</v>
      </c>
      <c r="G126" s="309">
        <v>1180</v>
      </c>
      <c r="H126" s="308">
        <v>0</v>
      </c>
      <c r="I126" s="308">
        <v>183.2</v>
      </c>
      <c r="J126" s="308">
        <v>0</v>
      </c>
      <c r="K126" s="308">
        <v>13.4</v>
      </c>
      <c r="L126" s="309">
        <v>8671</v>
      </c>
      <c r="M126" s="309">
        <v>103</v>
      </c>
      <c r="N126" s="308">
        <v>1149.31</v>
      </c>
      <c r="O126" s="308">
        <v>9</v>
      </c>
      <c r="P126" s="308">
        <v>0</v>
      </c>
      <c r="Q126" s="308">
        <v>0</v>
      </c>
    </row>
    <row r="127" spans="1:17" ht="12.75" customHeight="1" x14ac:dyDescent="0.25">
      <c r="A127" s="310">
        <v>1729</v>
      </c>
      <c r="B127" s="310" t="s">
        <v>127</v>
      </c>
      <c r="C127" s="309">
        <v>14508</v>
      </c>
      <c r="D127" s="309">
        <v>2426</v>
      </c>
      <c r="E127" s="308">
        <v>1279.4000000000001</v>
      </c>
      <c r="F127" s="309">
        <v>280</v>
      </c>
      <c r="G127" s="309">
        <v>820</v>
      </c>
      <c r="H127" s="308">
        <v>245.52</v>
      </c>
      <c r="I127" s="308">
        <v>1261.5999999999999</v>
      </c>
      <c r="J127" s="308">
        <v>0</v>
      </c>
      <c r="K127" s="308">
        <v>0</v>
      </c>
      <c r="L127" s="309">
        <v>7317</v>
      </c>
      <c r="M127" s="309">
        <v>19</v>
      </c>
      <c r="N127" s="308">
        <v>2046.5039999999999</v>
      </c>
      <c r="O127" s="308">
        <v>20</v>
      </c>
      <c r="P127" s="308">
        <v>0</v>
      </c>
      <c r="Q127" s="308">
        <v>0</v>
      </c>
    </row>
    <row r="128" spans="1:17" ht="12.75" customHeight="1" x14ac:dyDescent="0.25">
      <c r="A128" s="310">
        <v>158</v>
      </c>
      <c r="B128" s="310" t="s">
        <v>128</v>
      </c>
      <c r="C128" s="309">
        <v>24332</v>
      </c>
      <c r="D128" s="309">
        <v>5491</v>
      </c>
      <c r="E128" s="308">
        <v>1841.9</v>
      </c>
      <c r="F128" s="309">
        <v>880</v>
      </c>
      <c r="G128" s="309">
        <v>18400</v>
      </c>
      <c r="H128" s="308">
        <v>0</v>
      </c>
      <c r="I128" s="308">
        <v>1315.2</v>
      </c>
      <c r="J128" s="308">
        <v>0</v>
      </c>
      <c r="K128" s="308">
        <v>0</v>
      </c>
      <c r="L128" s="309">
        <v>10475</v>
      </c>
      <c r="M128" s="309">
        <v>75</v>
      </c>
      <c r="N128" s="308">
        <v>10665.647999999999</v>
      </c>
      <c r="O128" s="308">
        <v>6</v>
      </c>
      <c r="P128" s="308">
        <v>0</v>
      </c>
      <c r="Q128" s="308">
        <v>0</v>
      </c>
    </row>
    <row r="129" spans="1:17" ht="12.75" customHeight="1" x14ac:dyDescent="0.25">
      <c r="A129" s="310">
        <v>788</v>
      </c>
      <c r="B129" s="310" t="s">
        <v>129</v>
      </c>
      <c r="C129" s="309">
        <v>13570</v>
      </c>
      <c r="D129" s="309">
        <v>2955</v>
      </c>
      <c r="E129" s="308">
        <v>589.29999999999995</v>
      </c>
      <c r="F129" s="309">
        <v>125</v>
      </c>
      <c r="G129" s="309">
        <v>650</v>
      </c>
      <c r="H129" s="308">
        <v>0</v>
      </c>
      <c r="I129" s="308">
        <v>0</v>
      </c>
      <c r="J129" s="308">
        <v>0</v>
      </c>
      <c r="K129" s="308">
        <v>0</v>
      </c>
      <c r="L129" s="309">
        <v>5764</v>
      </c>
      <c r="M129" s="309">
        <v>92</v>
      </c>
      <c r="N129" s="308">
        <v>2070.2730000000001</v>
      </c>
      <c r="O129" s="308">
        <v>6</v>
      </c>
      <c r="P129" s="308">
        <v>0</v>
      </c>
      <c r="Q129" s="308">
        <v>0</v>
      </c>
    </row>
    <row r="130" spans="1:17" ht="12.75" customHeight="1" x14ac:dyDescent="0.25">
      <c r="A130" s="310">
        <v>392</v>
      </c>
      <c r="B130" s="310" t="s">
        <v>130</v>
      </c>
      <c r="C130" s="309">
        <v>158140</v>
      </c>
      <c r="D130" s="309">
        <v>34696</v>
      </c>
      <c r="E130" s="308">
        <v>16909.8</v>
      </c>
      <c r="F130" s="309">
        <v>15885</v>
      </c>
      <c r="G130" s="309">
        <v>203000</v>
      </c>
      <c r="H130" s="308">
        <v>4666.76</v>
      </c>
      <c r="I130" s="308">
        <v>9056</v>
      </c>
      <c r="J130" s="308">
        <v>0</v>
      </c>
      <c r="K130" s="308">
        <v>0</v>
      </c>
      <c r="L130" s="309">
        <v>2913</v>
      </c>
      <c r="M130" s="309">
        <v>296</v>
      </c>
      <c r="N130" s="308">
        <v>260658.96</v>
      </c>
      <c r="O130" s="308">
        <v>2</v>
      </c>
      <c r="P130" s="308">
        <v>0</v>
      </c>
      <c r="Q130" s="308">
        <v>0</v>
      </c>
    </row>
    <row r="131" spans="1:17" ht="12.75" customHeight="1" x14ac:dyDescent="0.25">
      <c r="A131" s="310">
        <v>393</v>
      </c>
      <c r="B131" s="310" t="s">
        <v>131</v>
      </c>
      <c r="C131" s="309">
        <v>5578</v>
      </c>
      <c r="D131" s="309">
        <v>1235</v>
      </c>
      <c r="E131" s="308">
        <v>246.6</v>
      </c>
      <c r="F131" s="309">
        <v>185</v>
      </c>
      <c r="G131" s="309">
        <v>40</v>
      </c>
      <c r="H131" s="308">
        <v>0</v>
      </c>
      <c r="I131" s="308">
        <v>0</v>
      </c>
      <c r="J131" s="308">
        <v>0</v>
      </c>
      <c r="K131" s="308">
        <v>0</v>
      </c>
      <c r="L131" s="309">
        <v>1921</v>
      </c>
      <c r="M131" s="309">
        <v>198</v>
      </c>
      <c r="N131" s="308">
        <v>1522.934</v>
      </c>
      <c r="O131" s="308">
        <v>5</v>
      </c>
      <c r="P131" s="308">
        <v>0</v>
      </c>
      <c r="Q131" s="308">
        <v>0</v>
      </c>
    </row>
    <row r="132" spans="1:17" ht="12.75" customHeight="1" x14ac:dyDescent="0.25">
      <c r="A132" s="310">
        <v>394</v>
      </c>
      <c r="B132" s="310" t="s">
        <v>132</v>
      </c>
      <c r="C132" s="309">
        <v>144518</v>
      </c>
      <c r="D132" s="309">
        <v>36045</v>
      </c>
      <c r="E132" s="308">
        <v>7659.7</v>
      </c>
      <c r="F132" s="309">
        <v>11785</v>
      </c>
      <c r="G132" s="309">
        <v>74920</v>
      </c>
      <c r="H132" s="308">
        <v>2155.6</v>
      </c>
      <c r="I132" s="308">
        <v>6048.8</v>
      </c>
      <c r="J132" s="308">
        <v>0</v>
      </c>
      <c r="K132" s="308">
        <v>1437.3</v>
      </c>
      <c r="L132" s="309">
        <v>17823</v>
      </c>
      <c r="M132" s="309">
        <v>689</v>
      </c>
      <c r="N132" s="308">
        <v>93685.053</v>
      </c>
      <c r="O132" s="308">
        <v>28</v>
      </c>
      <c r="P132" s="308">
        <v>0</v>
      </c>
      <c r="Q132" s="308">
        <v>0</v>
      </c>
    </row>
    <row r="133" spans="1:17" ht="12.75" customHeight="1" x14ac:dyDescent="0.25">
      <c r="A133" s="310">
        <v>1655</v>
      </c>
      <c r="B133" s="310" t="s">
        <v>133</v>
      </c>
      <c r="C133" s="309">
        <v>29531</v>
      </c>
      <c r="D133" s="309">
        <v>6061</v>
      </c>
      <c r="E133" s="308">
        <v>2269.9</v>
      </c>
      <c r="F133" s="309">
        <v>1550</v>
      </c>
      <c r="G133" s="309">
        <v>4810</v>
      </c>
      <c r="H133" s="308">
        <v>0</v>
      </c>
      <c r="I133" s="308">
        <v>992.8</v>
      </c>
      <c r="J133" s="308">
        <v>0</v>
      </c>
      <c r="K133" s="308">
        <v>0</v>
      </c>
      <c r="L133" s="309">
        <v>7445</v>
      </c>
      <c r="M133" s="309">
        <v>77</v>
      </c>
      <c r="N133" s="308">
        <v>9882.643</v>
      </c>
      <c r="O133" s="308">
        <v>9</v>
      </c>
      <c r="P133" s="308">
        <v>0</v>
      </c>
      <c r="Q133" s="308">
        <v>0</v>
      </c>
    </row>
    <row r="134" spans="1:17" ht="12.75" customHeight="1" x14ac:dyDescent="0.25">
      <c r="A134" s="310">
        <v>160</v>
      </c>
      <c r="B134" s="310" t="s">
        <v>134</v>
      </c>
      <c r="C134" s="309">
        <v>59687</v>
      </c>
      <c r="D134" s="309">
        <v>15195</v>
      </c>
      <c r="E134" s="308">
        <v>4238.8</v>
      </c>
      <c r="F134" s="309">
        <v>520</v>
      </c>
      <c r="G134" s="309">
        <v>39870</v>
      </c>
      <c r="H134" s="308">
        <v>912.4</v>
      </c>
      <c r="I134" s="308">
        <v>3292</v>
      </c>
      <c r="J134" s="308">
        <v>0</v>
      </c>
      <c r="K134" s="308">
        <v>0</v>
      </c>
      <c r="L134" s="309">
        <v>31220</v>
      </c>
      <c r="M134" s="309">
        <v>496</v>
      </c>
      <c r="N134" s="308">
        <v>13856.092000000001</v>
      </c>
      <c r="O134" s="308">
        <v>23</v>
      </c>
      <c r="P134" s="308">
        <v>0</v>
      </c>
      <c r="Q134" s="308">
        <v>0</v>
      </c>
    </row>
    <row r="135" spans="1:17" ht="12.75" customHeight="1" x14ac:dyDescent="0.25">
      <c r="A135" s="310">
        <v>243</v>
      </c>
      <c r="B135" s="310" t="s">
        <v>135</v>
      </c>
      <c r="C135" s="309">
        <v>45966</v>
      </c>
      <c r="D135" s="309">
        <v>11491</v>
      </c>
      <c r="E135" s="308">
        <v>3498.2</v>
      </c>
      <c r="F135" s="309">
        <v>3910</v>
      </c>
      <c r="G135" s="309">
        <v>45480</v>
      </c>
      <c r="H135" s="308">
        <v>1177.02</v>
      </c>
      <c r="I135" s="308">
        <v>3150.4</v>
      </c>
      <c r="J135" s="308">
        <v>0</v>
      </c>
      <c r="K135" s="308">
        <v>0</v>
      </c>
      <c r="L135" s="309">
        <v>3885</v>
      </c>
      <c r="M135" s="309">
        <v>942</v>
      </c>
      <c r="N135" s="308">
        <v>30167.126</v>
      </c>
      <c r="O135" s="308">
        <v>2</v>
      </c>
      <c r="P135" s="308">
        <v>0</v>
      </c>
      <c r="Q135" s="308">
        <v>0</v>
      </c>
    </row>
    <row r="136" spans="1:17" ht="12.75" customHeight="1" x14ac:dyDescent="0.25">
      <c r="A136" s="310">
        <v>523</v>
      </c>
      <c r="B136" s="310" t="s">
        <v>136</v>
      </c>
      <c r="C136" s="309">
        <v>17774</v>
      </c>
      <c r="D136" s="309">
        <v>4699</v>
      </c>
      <c r="E136" s="308">
        <v>1076</v>
      </c>
      <c r="F136" s="309">
        <v>245</v>
      </c>
      <c r="G136" s="309">
        <v>5100</v>
      </c>
      <c r="H136" s="308">
        <v>0</v>
      </c>
      <c r="I136" s="308">
        <v>604.79999999999995</v>
      </c>
      <c r="J136" s="308">
        <v>0</v>
      </c>
      <c r="K136" s="308">
        <v>0</v>
      </c>
      <c r="L136" s="309">
        <v>1688</v>
      </c>
      <c r="M136" s="309">
        <v>247</v>
      </c>
      <c r="N136" s="308">
        <v>7044.52</v>
      </c>
      <c r="O136" s="308">
        <v>3</v>
      </c>
      <c r="P136" s="308">
        <v>0</v>
      </c>
      <c r="Q136" s="308">
        <v>0</v>
      </c>
    </row>
    <row r="137" spans="1:17" ht="12.75" customHeight="1" x14ac:dyDescent="0.25">
      <c r="A137" s="310">
        <v>17</v>
      </c>
      <c r="B137" s="310" t="s">
        <v>137</v>
      </c>
      <c r="C137" s="309">
        <v>19076</v>
      </c>
      <c r="D137" s="309">
        <v>4326</v>
      </c>
      <c r="E137" s="308">
        <v>1289</v>
      </c>
      <c r="F137" s="309">
        <v>345</v>
      </c>
      <c r="G137" s="309">
        <v>6200</v>
      </c>
      <c r="H137" s="308">
        <v>2219.6246000000001</v>
      </c>
      <c r="I137" s="308">
        <v>2637.6</v>
      </c>
      <c r="J137" s="308">
        <v>0</v>
      </c>
      <c r="K137" s="308">
        <v>1676.7</v>
      </c>
      <c r="L137" s="309">
        <v>4539</v>
      </c>
      <c r="M137" s="309">
        <v>534</v>
      </c>
      <c r="N137" s="308">
        <v>7880.15</v>
      </c>
      <c r="O137" s="308">
        <v>6</v>
      </c>
      <c r="P137" s="308">
        <v>0</v>
      </c>
      <c r="Q137" s="308">
        <v>0</v>
      </c>
    </row>
    <row r="138" spans="1:17" ht="12.75" customHeight="1" x14ac:dyDescent="0.25">
      <c r="A138" s="310">
        <v>72</v>
      </c>
      <c r="B138" s="310" t="s">
        <v>139</v>
      </c>
      <c r="C138" s="309">
        <v>15813</v>
      </c>
      <c r="D138" s="309">
        <v>3538</v>
      </c>
      <c r="E138" s="308">
        <v>2038.1</v>
      </c>
      <c r="F138" s="309">
        <v>345</v>
      </c>
      <c r="G138" s="309">
        <v>17010</v>
      </c>
      <c r="H138" s="308">
        <v>0</v>
      </c>
      <c r="I138" s="308">
        <v>1112</v>
      </c>
      <c r="J138" s="308">
        <v>0</v>
      </c>
      <c r="K138" s="308">
        <v>0</v>
      </c>
      <c r="L138" s="309">
        <v>2496</v>
      </c>
      <c r="M138" s="309">
        <v>168</v>
      </c>
      <c r="N138" s="308">
        <v>7870.4269999999997</v>
      </c>
      <c r="O138" s="308">
        <v>2</v>
      </c>
      <c r="P138" s="308">
        <v>0</v>
      </c>
      <c r="Q138" s="308">
        <v>0</v>
      </c>
    </row>
    <row r="139" spans="1:17" ht="12.75" customHeight="1" x14ac:dyDescent="0.25">
      <c r="A139" s="310">
        <v>244</v>
      </c>
      <c r="B139" s="310" t="s">
        <v>140</v>
      </c>
      <c r="C139" s="309">
        <v>11890</v>
      </c>
      <c r="D139" s="309">
        <v>2895</v>
      </c>
      <c r="E139" s="308">
        <v>758.9</v>
      </c>
      <c r="F139" s="309">
        <v>135</v>
      </c>
      <c r="G139" s="309">
        <v>3030</v>
      </c>
      <c r="H139" s="308">
        <v>0</v>
      </c>
      <c r="I139" s="308">
        <v>0</v>
      </c>
      <c r="J139" s="308">
        <v>0</v>
      </c>
      <c r="K139" s="308">
        <v>0</v>
      </c>
      <c r="L139" s="309">
        <v>2307</v>
      </c>
      <c r="M139" s="309">
        <v>108</v>
      </c>
      <c r="N139" s="308">
        <v>4556.0619999999999</v>
      </c>
      <c r="O139" s="308">
        <v>2</v>
      </c>
      <c r="P139" s="308">
        <v>0</v>
      </c>
      <c r="Q139" s="308">
        <v>0</v>
      </c>
    </row>
    <row r="140" spans="1:17" ht="12.75" customHeight="1" x14ac:dyDescent="0.25">
      <c r="A140" s="310">
        <v>396</v>
      </c>
      <c r="B140" s="310" t="s">
        <v>141</v>
      </c>
      <c r="C140" s="309">
        <v>39299</v>
      </c>
      <c r="D140" s="309">
        <v>8446</v>
      </c>
      <c r="E140" s="308">
        <v>3237.8</v>
      </c>
      <c r="F140" s="309">
        <v>2105</v>
      </c>
      <c r="G140" s="309">
        <v>23100</v>
      </c>
      <c r="H140" s="308">
        <v>409.22</v>
      </c>
      <c r="I140" s="308">
        <v>1480</v>
      </c>
      <c r="J140" s="308">
        <v>0</v>
      </c>
      <c r="K140" s="308">
        <v>0</v>
      </c>
      <c r="L140" s="309">
        <v>2718</v>
      </c>
      <c r="M140" s="309">
        <v>45</v>
      </c>
      <c r="N140" s="308">
        <v>41147.370000000003</v>
      </c>
      <c r="O140" s="308">
        <v>3</v>
      </c>
      <c r="P140" s="308">
        <v>0</v>
      </c>
      <c r="Q140" s="308">
        <v>0</v>
      </c>
    </row>
    <row r="141" spans="1:17" ht="12.75" customHeight="1" x14ac:dyDescent="0.25">
      <c r="A141" s="310">
        <v>397</v>
      </c>
      <c r="B141" s="310" t="s">
        <v>142</v>
      </c>
      <c r="C141" s="309">
        <v>26766</v>
      </c>
      <c r="D141" s="309">
        <v>6262</v>
      </c>
      <c r="E141" s="308">
        <v>1617.2</v>
      </c>
      <c r="F141" s="309">
        <v>695</v>
      </c>
      <c r="G141" s="309">
        <v>5920</v>
      </c>
      <c r="H141" s="308">
        <v>0</v>
      </c>
      <c r="I141" s="308">
        <v>1448.8</v>
      </c>
      <c r="J141" s="308">
        <v>0</v>
      </c>
      <c r="K141" s="308">
        <v>0</v>
      </c>
      <c r="L141" s="309">
        <v>918</v>
      </c>
      <c r="M141" s="309">
        <v>47</v>
      </c>
      <c r="N141" s="308">
        <v>22256.58</v>
      </c>
      <c r="O141" s="308">
        <v>1</v>
      </c>
      <c r="P141" s="308">
        <v>0</v>
      </c>
      <c r="Q141" s="308">
        <v>0</v>
      </c>
    </row>
    <row r="142" spans="1:17" ht="12.75" customHeight="1" x14ac:dyDescent="0.25">
      <c r="A142" s="310">
        <v>246</v>
      </c>
      <c r="B142" s="310" t="s">
        <v>143</v>
      </c>
      <c r="C142" s="309">
        <v>18556</v>
      </c>
      <c r="D142" s="309">
        <v>4194</v>
      </c>
      <c r="E142" s="308">
        <v>1302.2</v>
      </c>
      <c r="F142" s="309">
        <v>190</v>
      </c>
      <c r="G142" s="309">
        <v>5770</v>
      </c>
      <c r="H142" s="308">
        <v>204.14</v>
      </c>
      <c r="I142" s="308">
        <v>849.6</v>
      </c>
      <c r="J142" s="308">
        <v>0</v>
      </c>
      <c r="K142" s="308">
        <v>32.399999999999899</v>
      </c>
      <c r="L142" s="309">
        <v>7869</v>
      </c>
      <c r="M142" s="309">
        <v>173</v>
      </c>
      <c r="N142" s="308">
        <v>4842.6459999999997</v>
      </c>
      <c r="O142" s="308">
        <v>8</v>
      </c>
      <c r="P142" s="308">
        <v>0</v>
      </c>
      <c r="Q142" s="308">
        <v>0</v>
      </c>
    </row>
    <row r="143" spans="1:17" ht="12.75" customHeight="1" x14ac:dyDescent="0.25">
      <c r="A143" s="310">
        <v>74</v>
      </c>
      <c r="B143" s="310" t="s">
        <v>144</v>
      </c>
      <c r="C143" s="309">
        <v>50290</v>
      </c>
      <c r="D143" s="309">
        <v>11610</v>
      </c>
      <c r="E143" s="308">
        <v>5246.3</v>
      </c>
      <c r="F143" s="309">
        <v>1565</v>
      </c>
      <c r="G143" s="309">
        <v>54410</v>
      </c>
      <c r="H143" s="308">
        <v>703.54</v>
      </c>
      <c r="I143" s="308">
        <v>3406.4</v>
      </c>
      <c r="J143" s="308">
        <v>0</v>
      </c>
      <c r="K143" s="308">
        <v>193.5</v>
      </c>
      <c r="L143" s="309">
        <v>18997</v>
      </c>
      <c r="M143" s="309">
        <v>820</v>
      </c>
      <c r="N143" s="308">
        <v>25255.201000000001</v>
      </c>
      <c r="O143" s="308">
        <v>23</v>
      </c>
      <c r="P143" s="308">
        <v>0</v>
      </c>
      <c r="Q143" s="308">
        <v>0</v>
      </c>
    </row>
    <row r="144" spans="1:17" ht="12.75" customHeight="1" x14ac:dyDescent="0.25">
      <c r="A144" s="310">
        <v>398</v>
      </c>
      <c r="B144" s="310" t="s">
        <v>145</v>
      </c>
      <c r="C144" s="309">
        <v>53927</v>
      </c>
      <c r="D144" s="309">
        <v>13747</v>
      </c>
      <c r="E144" s="308">
        <v>3509.2</v>
      </c>
      <c r="F144" s="309">
        <v>3555</v>
      </c>
      <c r="G144" s="309">
        <v>51990</v>
      </c>
      <c r="H144" s="308">
        <v>1567.7</v>
      </c>
      <c r="I144" s="308">
        <v>3686.4</v>
      </c>
      <c r="J144" s="308">
        <v>0</v>
      </c>
      <c r="K144" s="308">
        <v>828.4</v>
      </c>
      <c r="L144" s="309">
        <v>3821</v>
      </c>
      <c r="M144" s="309">
        <v>178</v>
      </c>
      <c r="N144" s="308">
        <v>38439.624000000003</v>
      </c>
      <c r="O144" s="308">
        <v>4</v>
      </c>
      <c r="P144" s="308">
        <v>0</v>
      </c>
      <c r="Q144" s="308">
        <v>0</v>
      </c>
    </row>
    <row r="145" spans="1:17" ht="12.75" customHeight="1" x14ac:dyDescent="0.25">
      <c r="A145" s="310">
        <v>917</v>
      </c>
      <c r="B145" s="310" t="s">
        <v>146</v>
      </c>
      <c r="C145" s="309">
        <v>87406</v>
      </c>
      <c r="D145" s="309">
        <v>15688</v>
      </c>
      <c r="E145" s="308">
        <v>14486.6</v>
      </c>
      <c r="F145" s="309">
        <v>4885</v>
      </c>
      <c r="G145" s="309">
        <v>151370</v>
      </c>
      <c r="H145" s="308">
        <v>5535.5648000000001</v>
      </c>
      <c r="I145" s="308">
        <v>5988.8</v>
      </c>
      <c r="J145" s="308">
        <v>0</v>
      </c>
      <c r="K145" s="308">
        <v>0</v>
      </c>
      <c r="L145" s="309">
        <v>4493</v>
      </c>
      <c r="M145" s="309">
        <v>60</v>
      </c>
      <c r="N145" s="308">
        <v>82995.066000000006</v>
      </c>
      <c r="O145" s="308">
        <v>5</v>
      </c>
      <c r="P145" s="308">
        <v>0</v>
      </c>
      <c r="Q145" s="308">
        <v>0</v>
      </c>
    </row>
    <row r="146" spans="1:17" ht="12.75" customHeight="1" x14ac:dyDescent="0.25">
      <c r="A146" s="310">
        <v>1658</v>
      </c>
      <c r="B146" s="310" t="s">
        <v>147</v>
      </c>
      <c r="C146" s="309">
        <v>15650</v>
      </c>
      <c r="D146" s="309">
        <v>3331</v>
      </c>
      <c r="E146" s="308">
        <v>799.9</v>
      </c>
      <c r="F146" s="309">
        <v>165</v>
      </c>
      <c r="G146" s="309">
        <v>2140</v>
      </c>
      <c r="H146" s="308">
        <v>2204.02</v>
      </c>
      <c r="I146" s="308">
        <v>0</v>
      </c>
      <c r="J146" s="308">
        <v>0</v>
      </c>
      <c r="K146" s="308">
        <v>0</v>
      </c>
      <c r="L146" s="309">
        <v>10398</v>
      </c>
      <c r="M146" s="309">
        <v>107</v>
      </c>
      <c r="N146" s="308">
        <v>3990.57</v>
      </c>
      <c r="O146" s="308">
        <v>7</v>
      </c>
      <c r="P146" s="308">
        <v>0</v>
      </c>
      <c r="Q146" s="308">
        <v>0</v>
      </c>
    </row>
    <row r="147" spans="1:17" ht="12.75" customHeight="1" x14ac:dyDescent="0.25">
      <c r="A147" s="310">
        <v>399</v>
      </c>
      <c r="B147" s="310" t="s">
        <v>148</v>
      </c>
      <c r="C147" s="309">
        <v>22689</v>
      </c>
      <c r="D147" s="309">
        <v>4987</v>
      </c>
      <c r="E147" s="308">
        <v>1342.8</v>
      </c>
      <c r="F147" s="309">
        <v>350</v>
      </c>
      <c r="G147" s="309">
        <v>8040</v>
      </c>
      <c r="H147" s="308">
        <v>0</v>
      </c>
      <c r="I147" s="308">
        <v>264.8</v>
      </c>
      <c r="J147" s="308">
        <v>0</v>
      </c>
      <c r="K147" s="308">
        <v>19.7</v>
      </c>
      <c r="L147" s="309">
        <v>1871</v>
      </c>
      <c r="M147" s="309">
        <v>31</v>
      </c>
      <c r="N147" s="308">
        <v>13553.304</v>
      </c>
      <c r="O147" s="308">
        <v>3</v>
      </c>
      <c r="P147" s="308">
        <v>0</v>
      </c>
      <c r="Q147" s="308">
        <v>0</v>
      </c>
    </row>
    <row r="148" spans="1:17" ht="12.75" customHeight="1" x14ac:dyDescent="0.25">
      <c r="A148" s="310">
        <v>163</v>
      </c>
      <c r="B148" s="310" t="s">
        <v>149</v>
      </c>
      <c r="C148" s="309">
        <v>35651</v>
      </c>
      <c r="D148" s="309">
        <v>8366</v>
      </c>
      <c r="E148" s="308">
        <v>2774.2</v>
      </c>
      <c r="F148" s="309">
        <v>380</v>
      </c>
      <c r="G148" s="309">
        <v>35880</v>
      </c>
      <c r="H148" s="308">
        <v>929.96</v>
      </c>
      <c r="I148" s="308">
        <v>1337.6</v>
      </c>
      <c r="J148" s="308">
        <v>0</v>
      </c>
      <c r="K148" s="308">
        <v>0</v>
      </c>
      <c r="L148" s="309">
        <v>13791</v>
      </c>
      <c r="M148" s="309">
        <v>108</v>
      </c>
      <c r="N148" s="308">
        <v>12252.174000000001</v>
      </c>
      <c r="O148" s="308">
        <v>8</v>
      </c>
      <c r="P148" s="308">
        <v>0</v>
      </c>
      <c r="Q148" s="308">
        <v>0</v>
      </c>
    </row>
    <row r="149" spans="1:17" ht="12.75" customHeight="1" x14ac:dyDescent="0.25">
      <c r="A149" s="310">
        <v>530</v>
      </c>
      <c r="B149" s="310" t="s">
        <v>150</v>
      </c>
      <c r="C149" s="309">
        <v>38634</v>
      </c>
      <c r="D149" s="309">
        <v>8319</v>
      </c>
      <c r="E149" s="308">
        <v>2804.4</v>
      </c>
      <c r="F149" s="309">
        <v>2280</v>
      </c>
      <c r="G149" s="309">
        <v>26240</v>
      </c>
      <c r="H149" s="308">
        <v>243.48</v>
      </c>
      <c r="I149" s="308">
        <v>2280.8000000000002</v>
      </c>
      <c r="J149" s="308">
        <v>0</v>
      </c>
      <c r="K149" s="308">
        <v>0</v>
      </c>
      <c r="L149" s="309">
        <v>3149</v>
      </c>
      <c r="M149" s="309">
        <v>1365</v>
      </c>
      <c r="N149" s="308">
        <v>28280.7</v>
      </c>
      <c r="O149" s="308">
        <v>2</v>
      </c>
      <c r="P149" s="308">
        <v>0</v>
      </c>
      <c r="Q149" s="308">
        <v>0</v>
      </c>
    </row>
    <row r="150" spans="1:17" ht="12.75" customHeight="1" x14ac:dyDescent="0.25">
      <c r="A150" s="310">
        <v>794</v>
      </c>
      <c r="B150" s="310" t="s">
        <v>151</v>
      </c>
      <c r="C150" s="309">
        <v>90127</v>
      </c>
      <c r="D150" s="309">
        <v>21833</v>
      </c>
      <c r="E150" s="308">
        <v>9231</v>
      </c>
      <c r="F150" s="309">
        <v>8135</v>
      </c>
      <c r="G150" s="309">
        <v>143390</v>
      </c>
      <c r="H150" s="308">
        <v>2935.82</v>
      </c>
      <c r="I150" s="308">
        <v>4361.6000000000004</v>
      </c>
      <c r="J150" s="308">
        <v>0</v>
      </c>
      <c r="K150" s="308">
        <v>0</v>
      </c>
      <c r="L150" s="309">
        <v>5315</v>
      </c>
      <c r="M150" s="309">
        <v>161</v>
      </c>
      <c r="N150" s="308">
        <v>68544.63</v>
      </c>
      <c r="O150" s="308">
        <v>1</v>
      </c>
      <c r="P150" s="308">
        <v>0</v>
      </c>
      <c r="Q150" s="308">
        <v>0</v>
      </c>
    </row>
    <row r="151" spans="1:17" ht="12.75" customHeight="1" x14ac:dyDescent="0.25">
      <c r="A151" s="310">
        <v>531</v>
      </c>
      <c r="B151" s="310" t="s">
        <v>152</v>
      </c>
      <c r="C151" s="309">
        <v>29408</v>
      </c>
      <c r="D151" s="309">
        <v>7844</v>
      </c>
      <c r="E151" s="308">
        <v>1411</v>
      </c>
      <c r="F151" s="309">
        <v>1320</v>
      </c>
      <c r="G151" s="309">
        <v>10500</v>
      </c>
      <c r="H151" s="308">
        <v>0</v>
      </c>
      <c r="I151" s="308">
        <v>0</v>
      </c>
      <c r="J151" s="308">
        <v>79.099999999999497</v>
      </c>
      <c r="K151" s="308">
        <v>0</v>
      </c>
      <c r="L151" s="309">
        <v>1056</v>
      </c>
      <c r="M151" s="309">
        <v>134</v>
      </c>
      <c r="N151" s="308">
        <v>20748.05</v>
      </c>
      <c r="O151" s="308">
        <v>1</v>
      </c>
      <c r="P151" s="308">
        <v>0</v>
      </c>
      <c r="Q151" s="308">
        <v>0</v>
      </c>
    </row>
    <row r="152" spans="1:17" ht="12.75" customHeight="1" x14ac:dyDescent="0.25">
      <c r="A152" s="310">
        <v>164</v>
      </c>
      <c r="B152" s="310" t="s">
        <v>404</v>
      </c>
      <c r="C152" s="309">
        <v>81075</v>
      </c>
      <c r="D152" s="309">
        <v>18459</v>
      </c>
      <c r="E152" s="308">
        <v>8676.2999999999993</v>
      </c>
      <c r="F152" s="309">
        <v>6750</v>
      </c>
      <c r="G152" s="309">
        <v>115350</v>
      </c>
      <c r="H152" s="308">
        <v>3738.36</v>
      </c>
      <c r="I152" s="308">
        <v>5099.2</v>
      </c>
      <c r="J152" s="308">
        <v>0</v>
      </c>
      <c r="K152" s="308">
        <v>150.19999999999999</v>
      </c>
      <c r="L152" s="309">
        <v>6082</v>
      </c>
      <c r="M152" s="309">
        <v>101</v>
      </c>
      <c r="N152" s="308">
        <v>69132.495999999999</v>
      </c>
      <c r="O152" s="308">
        <v>3</v>
      </c>
      <c r="P152" s="308">
        <v>0</v>
      </c>
      <c r="Q152" s="308">
        <v>0</v>
      </c>
    </row>
    <row r="153" spans="1:17" ht="12.75" customHeight="1" x14ac:dyDescent="0.25">
      <c r="A153" s="310">
        <v>63</v>
      </c>
      <c r="B153" s="310" t="s">
        <v>153</v>
      </c>
      <c r="C153" s="309">
        <v>10525</v>
      </c>
      <c r="D153" s="309">
        <v>2493</v>
      </c>
      <c r="E153" s="308">
        <v>1128.5999999999999</v>
      </c>
      <c r="F153" s="309">
        <v>205</v>
      </c>
      <c r="G153" s="309">
        <v>2080</v>
      </c>
      <c r="H153" s="308">
        <v>0</v>
      </c>
      <c r="I153" s="308">
        <v>473.6</v>
      </c>
      <c r="J153" s="308">
        <v>0</v>
      </c>
      <c r="K153" s="308">
        <v>0</v>
      </c>
      <c r="L153" s="309">
        <v>9420</v>
      </c>
      <c r="M153" s="309">
        <v>68</v>
      </c>
      <c r="N153" s="308">
        <v>1381.202</v>
      </c>
      <c r="O153" s="308">
        <v>9</v>
      </c>
      <c r="P153" s="308">
        <v>0</v>
      </c>
      <c r="Q153" s="308">
        <v>0</v>
      </c>
    </row>
    <row r="154" spans="1:17" ht="12.75" customHeight="1" x14ac:dyDescent="0.25">
      <c r="A154" s="310">
        <v>252</v>
      </c>
      <c r="B154" s="310" t="s">
        <v>154</v>
      </c>
      <c r="C154" s="309">
        <v>16360</v>
      </c>
      <c r="D154" s="309">
        <v>3738</v>
      </c>
      <c r="E154" s="308">
        <v>977.4</v>
      </c>
      <c r="F154" s="309">
        <v>255</v>
      </c>
      <c r="G154" s="309">
        <v>3580</v>
      </c>
      <c r="H154" s="308">
        <v>0</v>
      </c>
      <c r="I154" s="308">
        <v>0</v>
      </c>
      <c r="J154" s="308">
        <v>0</v>
      </c>
      <c r="K154" s="308">
        <v>0</v>
      </c>
      <c r="L154" s="309">
        <v>3971</v>
      </c>
      <c r="M154" s="309">
        <v>183</v>
      </c>
      <c r="N154" s="308">
        <v>5708.54</v>
      </c>
      <c r="O154" s="308">
        <v>4</v>
      </c>
      <c r="P154" s="308">
        <v>0</v>
      </c>
      <c r="Q154" s="308">
        <v>0</v>
      </c>
    </row>
    <row r="155" spans="1:17" ht="12.75" customHeight="1" x14ac:dyDescent="0.25">
      <c r="A155" s="310">
        <v>797</v>
      </c>
      <c r="B155" s="310" t="s">
        <v>155</v>
      </c>
      <c r="C155" s="309">
        <v>43274</v>
      </c>
      <c r="D155" s="309">
        <v>9823</v>
      </c>
      <c r="E155" s="308">
        <v>2957.5</v>
      </c>
      <c r="F155" s="309">
        <v>1870</v>
      </c>
      <c r="G155" s="309">
        <v>31890</v>
      </c>
      <c r="H155" s="308">
        <v>188.1</v>
      </c>
      <c r="I155" s="308">
        <v>949.6</v>
      </c>
      <c r="J155" s="308">
        <v>0</v>
      </c>
      <c r="K155" s="308">
        <v>0</v>
      </c>
      <c r="L155" s="309">
        <v>7884</v>
      </c>
      <c r="M155" s="309">
        <v>238</v>
      </c>
      <c r="N155" s="308">
        <v>19493.650000000001</v>
      </c>
      <c r="O155" s="308">
        <v>3</v>
      </c>
      <c r="P155" s="308">
        <v>0</v>
      </c>
      <c r="Q155" s="308">
        <v>0</v>
      </c>
    </row>
    <row r="156" spans="1:17" ht="12.75" customHeight="1" x14ac:dyDescent="0.25">
      <c r="A156" s="310">
        <v>534</v>
      </c>
      <c r="B156" s="310" t="s">
        <v>156</v>
      </c>
      <c r="C156" s="309">
        <v>21089</v>
      </c>
      <c r="D156" s="309">
        <v>4576</v>
      </c>
      <c r="E156" s="308">
        <v>1843.9</v>
      </c>
      <c r="F156" s="309">
        <v>635</v>
      </c>
      <c r="G156" s="309">
        <v>4720</v>
      </c>
      <c r="H156" s="308">
        <v>122.76</v>
      </c>
      <c r="I156" s="308">
        <v>899.2</v>
      </c>
      <c r="J156" s="308">
        <v>0</v>
      </c>
      <c r="K156" s="308">
        <v>462.9</v>
      </c>
      <c r="L156" s="309">
        <v>1292</v>
      </c>
      <c r="M156" s="309">
        <v>55</v>
      </c>
      <c r="N156" s="308">
        <v>14446.671</v>
      </c>
      <c r="O156" s="308">
        <v>2</v>
      </c>
      <c r="P156" s="308">
        <v>0</v>
      </c>
      <c r="Q156" s="308">
        <v>0</v>
      </c>
    </row>
    <row r="157" spans="1:17" ht="12.75" customHeight="1" x14ac:dyDescent="0.25">
      <c r="A157" s="310">
        <v>798</v>
      </c>
      <c r="B157" s="310" t="s">
        <v>157</v>
      </c>
      <c r="C157" s="309">
        <v>15164</v>
      </c>
      <c r="D157" s="309">
        <v>3416</v>
      </c>
      <c r="E157" s="308">
        <v>813.1</v>
      </c>
      <c r="F157" s="309">
        <v>145</v>
      </c>
      <c r="G157" s="309">
        <v>1720</v>
      </c>
      <c r="H157" s="308">
        <v>0</v>
      </c>
      <c r="I157" s="308">
        <v>0</v>
      </c>
      <c r="J157" s="308">
        <v>0</v>
      </c>
      <c r="K157" s="308">
        <v>0</v>
      </c>
      <c r="L157" s="309">
        <v>9483</v>
      </c>
      <c r="M157" s="309">
        <v>168</v>
      </c>
      <c r="N157" s="308">
        <v>4032.1030000000001</v>
      </c>
      <c r="O157" s="308">
        <v>8</v>
      </c>
      <c r="P157" s="308">
        <v>0</v>
      </c>
      <c r="Q157" s="308">
        <v>0</v>
      </c>
    </row>
    <row r="158" spans="1:17" ht="12.75" customHeight="1" x14ac:dyDescent="0.25">
      <c r="A158" s="310">
        <v>402</v>
      </c>
      <c r="B158" s="310" t="s">
        <v>158</v>
      </c>
      <c r="C158" s="309">
        <v>87830</v>
      </c>
      <c r="D158" s="309">
        <v>19819</v>
      </c>
      <c r="E158" s="308">
        <v>9192</v>
      </c>
      <c r="F158" s="309">
        <v>6930</v>
      </c>
      <c r="G158" s="309">
        <v>88860</v>
      </c>
      <c r="H158" s="308">
        <v>3012.4</v>
      </c>
      <c r="I158" s="308">
        <v>6337.6</v>
      </c>
      <c r="J158" s="308">
        <v>0</v>
      </c>
      <c r="K158" s="308">
        <v>664.2</v>
      </c>
      <c r="L158" s="309">
        <v>4558</v>
      </c>
      <c r="M158" s="309">
        <v>77</v>
      </c>
      <c r="N158" s="308">
        <v>112269.44</v>
      </c>
      <c r="O158" s="308">
        <v>5</v>
      </c>
      <c r="P158" s="308">
        <v>0</v>
      </c>
      <c r="Q158" s="308">
        <v>0</v>
      </c>
    </row>
    <row r="159" spans="1:17" ht="12.75" customHeight="1" x14ac:dyDescent="0.25">
      <c r="A159" s="310">
        <v>1735</v>
      </c>
      <c r="B159" s="310" t="s">
        <v>159</v>
      </c>
      <c r="C159" s="309">
        <v>34881</v>
      </c>
      <c r="D159" s="309">
        <v>7759</v>
      </c>
      <c r="E159" s="308">
        <v>2448.6999999999998</v>
      </c>
      <c r="F159" s="309">
        <v>600</v>
      </c>
      <c r="G159" s="309">
        <v>13270</v>
      </c>
      <c r="H159" s="308">
        <v>34.6</v>
      </c>
      <c r="I159" s="308">
        <v>620</v>
      </c>
      <c r="J159" s="308">
        <v>0</v>
      </c>
      <c r="K159" s="308">
        <v>0.59999999999990905</v>
      </c>
      <c r="L159" s="309">
        <v>21241</v>
      </c>
      <c r="M159" s="309">
        <v>300</v>
      </c>
      <c r="N159" s="308">
        <v>9369.8520000000008</v>
      </c>
      <c r="O159" s="308">
        <v>9</v>
      </c>
      <c r="P159" s="308">
        <v>0</v>
      </c>
      <c r="Q159" s="308">
        <v>0</v>
      </c>
    </row>
    <row r="160" spans="1:17" ht="12.75" customHeight="1" x14ac:dyDescent="0.25">
      <c r="A160" s="310">
        <v>1911</v>
      </c>
      <c r="B160" s="310" t="s">
        <v>534</v>
      </c>
      <c r="C160" s="309">
        <v>47546</v>
      </c>
      <c r="D160" s="309">
        <v>11077</v>
      </c>
      <c r="E160" s="308">
        <v>3621.7</v>
      </c>
      <c r="F160" s="309">
        <v>600</v>
      </c>
      <c r="G160" s="309">
        <v>7580</v>
      </c>
      <c r="H160" s="308">
        <v>0</v>
      </c>
      <c r="I160" s="308">
        <v>920</v>
      </c>
      <c r="J160" s="308">
        <v>0</v>
      </c>
      <c r="K160" s="308">
        <v>0</v>
      </c>
      <c r="L160" s="309">
        <v>35726</v>
      </c>
      <c r="M160" s="309">
        <v>1781</v>
      </c>
      <c r="N160" s="308">
        <v>8915.9069999999992</v>
      </c>
      <c r="O160" s="308">
        <v>29</v>
      </c>
      <c r="P160" s="308">
        <v>0</v>
      </c>
      <c r="Q160" s="308">
        <v>0</v>
      </c>
    </row>
    <row r="161" spans="1:17" ht="12.75" customHeight="1" x14ac:dyDescent="0.25">
      <c r="A161" s="310">
        <v>118</v>
      </c>
      <c r="B161" s="310" t="s">
        <v>160</v>
      </c>
      <c r="C161" s="309">
        <v>55240</v>
      </c>
      <c r="D161" s="309">
        <v>13111</v>
      </c>
      <c r="E161" s="308">
        <v>5895.9</v>
      </c>
      <c r="F161" s="309">
        <v>1280</v>
      </c>
      <c r="G161" s="309">
        <v>69060</v>
      </c>
      <c r="H161" s="308">
        <v>1445.4</v>
      </c>
      <c r="I161" s="308">
        <v>3122.4</v>
      </c>
      <c r="J161" s="308">
        <v>0</v>
      </c>
      <c r="K161" s="308">
        <v>0</v>
      </c>
      <c r="L161" s="309">
        <v>12763</v>
      </c>
      <c r="M161" s="309">
        <v>162</v>
      </c>
      <c r="N161" s="308">
        <v>29423.174999999999</v>
      </c>
      <c r="O161" s="308">
        <v>17</v>
      </c>
      <c r="P161" s="308">
        <v>0</v>
      </c>
      <c r="Q161" s="308">
        <v>0</v>
      </c>
    </row>
    <row r="162" spans="1:17" ht="12.75" customHeight="1" x14ac:dyDescent="0.25">
      <c r="A162" s="310">
        <v>18</v>
      </c>
      <c r="B162" s="310" t="s">
        <v>161</v>
      </c>
      <c r="C162" s="309">
        <v>34177</v>
      </c>
      <c r="D162" s="309">
        <v>7359</v>
      </c>
      <c r="E162" s="308">
        <v>4632.3</v>
      </c>
      <c r="F162" s="309">
        <v>3275</v>
      </c>
      <c r="G162" s="309">
        <v>38290</v>
      </c>
      <c r="H162" s="308">
        <v>356.4</v>
      </c>
      <c r="I162" s="308">
        <v>1332</v>
      </c>
      <c r="J162" s="308">
        <v>0</v>
      </c>
      <c r="K162" s="308">
        <v>0</v>
      </c>
      <c r="L162" s="309">
        <v>6645</v>
      </c>
      <c r="M162" s="309">
        <v>654</v>
      </c>
      <c r="N162" s="308">
        <v>20829.573</v>
      </c>
      <c r="O162" s="308">
        <v>6</v>
      </c>
      <c r="P162" s="308">
        <v>0</v>
      </c>
      <c r="Q162" s="308">
        <v>0</v>
      </c>
    </row>
    <row r="163" spans="1:17" ht="12.75" customHeight="1" x14ac:dyDescent="0.25">
      <c r="A163" s="310">
        <v>405</v>
      </c>
      <c r="B163" s="310" t="s">
        <v>162</v>
      </c>
      <c r="C163" s="309">
        <v>72172</v>
      </c>
      <c r="D163" s="309">
        <v>17011</v>
      </c>
      <c r="E163" s="308">
        <v>7021.7</v>
      </c>
      <c r="F163" s="309">
        <v>6465</v>
      </c>
      <c r="G163" s="309">
        <v>86260</v>
      </c>
      <c r="H163" s="308">
        <v>2931.56</v>
      </c>
      <c r="I163" s="308">
        <v>6419.2</v>
      </c>
      <c r="J163" s="308">
        <v>0</v>
      </c>
      <c r="K163" s="308">
        <v>0</v>
      </c>
      <c r="L163" s="309">
        <v>2031</v>
      </c>
      <c r="M163" s="309">
        <v>93</v>
      </c>
      <c r="N163" s="308">
        <v>54550.911999999997</v>
      </c>
      <c r="O163" s="308">
        <v>1</v>
      </c>
      <c r="P163" s="308">
        <v>0</v>
      </c>
      <c r="Q163" s="308">
        <v>0</v>
      </c>
    </row>
    <row r="164" spans="1:17" ht="12.75" customHeight="1" x14ac:dyDescent="0.25">
      <c r="A164" s="310">
        <v>1507</v>
      </c>
      <c r="B164" s="310" t="s">
        <v>163</v>
      </c>
      <c r="C164" s="309">
        <v>41675</v>
      </c>
      <c r="D164" s="309">
        <v>9277</v>
      </c>
      <c r="E164" s="308">
        <v>2706.2</v>
      </c>
      <c r="F164" s="309">
        <v>425</v>
      </c>
      <c r="G164" s="309">
        <v>16890</v>
      </c>
      <c r="H164" s="308">
        <v>201.96</v>
      </c>
      <c r="I164" s="308">
        <v>1725.6</v>
      </c>
      <c r="J164" s="308">
        <v>0</v>
      </c>
      <c r="K164" s="308">
        <v>0</v>
      </c>
      <c r="L164" s="309">
        <v>18863</v>
      </c>
      <c r="M164" s="309">
        <v>329</v>
      </c>
      <c r="N164" s="308">
        <v>10434.838</v>
      </c>
      <c r="O164" s="308">
        <v>16</v>
      </c>
      <c r="P164" s="308">
        <v>0</v>
      </c>
      <c r="Q164" s="308">
        <v>0</v>
      </c>
    </row>
    <row r="165" spans="1:17" ht="12.75" customHeight="1" x14ac:dyDescent="0.25">
      <c r="A165" s="310">
        <v>321</v>
      </c>
      <c r="B165" s="310" t="s">
        <v>164</v>
      </c>
      <c r="C165" s="309">
        <v>48765</v>
      </c>
      <c r="D165" s="309">
        <v>13296</v>
      </c>
      <c r="E165" s="308">
        <v>1906.8</v>
      </c>
      <c r="F165" s="309">
        <v>1900</v>
      </c>
      <c r="G165" s="309">
        <v>30890</v>
      </c>
      <c r="H165" s="308">
        <v>1316.22</v>
      </c>
      <c r="I165" s="308">
        <v>1824</v>
      </c>
      <c r="J165" s="308">
        <v>0</v>
      </c>
      <c r="K165" s="308">
        <v>449.6</v>
      </c>
      <c r="L165" s="309">
        <v>5493</v>
      </c>
      <c r="M165" s="309">
        <v>406</v>
      </c>
      <c r="N165" s="308">
        <v>29300.04</v>
      </c>
      <c r="O165" s="308">
        <v>10</v>
      </c>
      <c r="P165" s="308">
        <v>0</v>
      </c>
      <c r="Q165" s="308">
        <v>0</v>
      </c>
    </row>
    <row r="166" spans="1:17" ht="12.75" customHeight="1" x14ac:dyDescent="0.25">
      <c r="A166" s="310">
        <v>406</v>
      </c>
      <c r="B166" s="310" t="s">
        <v>165</v>
      </c>
      <c r="C166" s="309">
        <v>41373</v>
      </c>
      <c r="D166" s="309">
        <v>9251</v>
      </c>
      <c r="E166" s="308">
        <v>3208.1</v>
      </c>
      <c r="F166" s="309">
        <v>2830</v>
      </c>
      <c r="G166" s="309">
        <v>25600</v>
      </c>
      <c r="H166" s="308">
        <v>1393.4096</v>
      </c>
      <c r="I166" s="308">
        <v>1860.8</v>
      </c>
      <c r="J166" s="308">
        <v>0</v>
      </c>
      <c r="K166" s="308">
        <v>0</v>
      </c>
      <c r="L166" s="309">
        <v>1581</v>
      </c>
      <c r="M166" s="309">
        <v>751</v>
      </c>
      <c r="N166" s="308">
        <v>37421.781999999999</v>
      </c>
      <c r="O166" s="308">
        <v>5</v>
      </c>
      <c r="P166" s="308">
        <v>0</v>
      </c>
      <c r="Q166" s="308">
        <v>0</v>
      </c>
    </row>
    <row r="167" spans="1:17" ht="12.75" customHeight="1" x14ac:dyDescent="0.25">
      <c r="A167" s="310">
        <v>677</v>
      </c>
      <c r="B167" s="310" t="s">
        <v>166</v>
      </c>
      <c r="C167" s="309">
        <v>27372</v>
      </c>
      <c r="D167" s="309">
        <v>5355</v>
      </c>
      <c r="E167" s="308">
        <v>2448.6</v>
      </c>
      <c r="F167" s="309">
        <v>350</v>
      </c>
      <c r="G167" s="309">
        <v>20910</v>
      </c>
      <c r="H167" s="308">
        <v>308.88</v>
      </c>
      <c r="I167" s="308">
        <v>1131.2</v>
      </c>
      <c r="J167" s="308">
        <v>0</v>
      </c>
      <c r="K167" s="308">
        <v>0</v>
      </c>
      <c r="L167" s="309">
        <v>20170</v>
      </c>
      <c r="M167" s="309">
        <v>355</v>
      </c>
      <c r="N167" s="308">
        <v>6648.8879999999999</v>
      </c>
      <c r="O167" s="308">
        <v>16</v>
      </c>
      <c r="P167" s="308">
        <v>0</v>
      </c>
      <c r="Q167" s="308">
        <v>0</v>
      </c>
    </row>
    <row r="168" spans="1:17" ht="12.75" customHeight="1" x14ac:dyDescent="0.25">
      <c r="A168" s="310">
        <v>353</v>
      </c>
      <c r="B168" s="310" t="s">
        <v>167</v>
      </c>
      <c r="C168" s="309">
        <v>34101</v>
      </c>
      <c r="D168" s="309">
        <v>8788</v>
      </c>
      <c r="E168" s="308">
        <v>2061.9</v>
      </c>
      <c r="F168" s="309">
        <v>3185</v>
      </c>
      <c r="G168" s="309">
        <v>14690</v>
      </c>
      <c r="H168" s="308">
        <v>718.74</v>
      </c>
      <c r="I168" s="308">
        <v>1517.6</v>
      </c>
      <c r="J168" s="308">
        <v>0</v>
      </c>
      <c r="K168" s="308">
        <v>649.6</v>
      </c>
      <c r="L168" s="309">
        <v>2105</v>
      </c>
      <c r="M168" s="309">
        <v>63</v>
      </c>
      <c r="N168" s="308">
        <v>26446.659</v>
      </c>
      <c r="O168" s="308">
        <v>2</v>
      </c>
      <c r="P168" s="308">
        <v>0</v>
      </c>
      <c r="Q168" s="308">
        <v>0</v>
      </c>
    </row>
    <row r="169" spans="1:17" ht="12.75" customHeight="1" x14ac:dyDescent="0.25">
      <c r="A169" s="310">
        <v>1884</v>
      </c>
      <c r="B169" s="310" t="s">
        <v>405</v>
      </c>
      <c r="C169" s="309">
        <v>26108</v>
      </c>
      <c r="D169" s="309">
        <v>5919</v>
      </c>
      <c r="E169" s="308">
        <v>1442.8</v>
      </c>
      <c r="F169" s="309">
        <v>475</v>
      </c>
      <c r="G169" s="309">
        <v>2700</v>
      </c>
      <c r="H169" s="308">
        <v>0</v>
      </c>
      <c r="I169" s="308">
        <v>256</v>
      </c>
      <c r="J169" s="308">
        <v>0</v>
      </c>
      <c r="K169" s="308">
        <v>0</v>
      </c>
      <c r="L169" s="309">
        <v>6327</v>
      </c>
      <c r="M169" s="309">
        <v>897</v>
      </c>
      <c r="N169" s="308">
        <v>6642.3280000000004</v>
      </c>
      <c r="O169" s="308">
        <v>16</v>
      </c>
      <c r="P169" s="308">
        <v>0</v>
      </c>
      <c r="Q169" s="308">
        <v>0</v>
      </c>
    </row>
    <row r="170" spans="1:17" ht="12.75" customHeight="1" x14ac:dyDescent="0.25">
      <c r="A170" s="310">
        <v>166</v>
      </c>
      <c r="B170" s="310" t="s">
        <v>168</v>
      </c>
      <c r="C170" s="309">
        <v>51950</v>
      </c>
      <c r="D170" s="309">
        <v>13936</v>
      </c>
      <c r="E170" s="308">
        <v>4232.1000000000004</v>
      </c>
      <c r="F170" s="309">
        <v>1540</v>
      </c>
      <c r="G170" s="309">
        <v>61800</v>
      </c>
      <c r="H170" s="308">
        <v>1387.78</v>
      </c>
      <c r="I170" s="308">
        <v>3556.8</v>
      </c>
      <c r="J170" s="308">
        <v>0</v>
      </c>
      <c r="K170" s="308">
        <v>0</v>
      </c>
      <c r="L170" s="309">
        <v>14225</v>
      </c>
      <c r="M170" s="309">
        <v>1954</v>
      </c>
      <c r="N170" s="308">
        <v>31304.475999999999</v>
      </c>
      <c r="O170" s="308">
        <v>9</v>
      </c>
      <c r="P170" s="308">
        <v>0</v>
      </c>
      <c r="Q170" s="308">
        <v>0</v>
      </c>
    </row>
    <row r="171" spans="1:17" ht="12.75" customHeight="1" x14ac:dyDescent="0.25">
      <c r="A171" s="310">
        <v>678</v>
      </c>
      <c r="B171" s="310" t="s">
        <v>169</v>
      </c>
      <c r="C171" s="309">
        <v>12639</v>
      </c>
      <c r="D171" s="309">
        <v>3221</v>
      </c>
      <c r="E171" s="308">
        <v>651.29999999999995</v>
      </c>
      <c r="F171" s="309">
        <v>185</v>
      </c>
      <c r="G171" s="309">
        <v>6020</v>
      </c>
      <c r="H171" s="308">
        <v>487.08</v>
      </c>
      <c r="I171" s="308">
        <v>308.8</v>
      </c>
      <c r="J171" s="308">
        <v>0</v>
      </c>
      <c r="K171" s="308">
        <v>386</v>
      </c>
      <c r="L171" s="309">
        <v>3708</v>
      </c>
      <c r="M171" s="309">
        <v>109</v>
      </c>
      <c r="N171" s="308">
        <v>3489.732</v>
      </c>
      <c r="O171" s="308">
        <v>3</v>
      </c>
      <c r="P171" s="308">
        <v>0</v>
      </c>
      <c r="Q171" s="308">
        <v>0</v>
      </c>
    </row>
    <row r="172" spans="1:17" ht="12.75" customHeight="1" x14ac:dyDescent="0.25">
      <c r="A172" s="310">
        <v>537</v>
      </c>
      <c r="B172" s="310" t="s">
        <v>170</v>
      </c>
      <c r="C172" s="309">
        <v>64239</v>
      </c>
      <c r="D172" s="309">
        <v>16529</v>
      </c>
      <c r="E172" s="308">
        <v>4358</v>
      </c>
      <c r="F172" s="309">
        <v>1615</v>
      </c>
      <c r="G172" s="309">
        <v>49710</v>
      </c>
      <c r="H172" s="308">
        <v>1208.8</v>
      </c>
      <c r="I172" s="308">
        <v>1670.4</v>
      </c>
      <c r="J172" s="308">
        <v>0</v>
      </c>
      <c r="K172" s="308">
        <v>0</v>
      </c>
      <c r="L172" s="309">
        <v>2469</v>
      </c>
      <c r="M172" s="309">
        <v>163</v>
      </c>
      <c r="N172" s="308">
        <v>56353.86</v>
      </c>
      <c r="O172" s="308">
        <v>4</v>
      </c>
      <c r="P172" s="308">
        <v>0</v>
      </c>
      <c r="Q172" s="308">
        <v>0</v>
      </c>
    </row>
    <row r="173" spans="1:17" ht="12.75" customHeight="1" x14ac:dyDescent="0.25">
      <c r="A173" s="310">
        <v>928</v>
      </c>
      <c r="B173" s="310" t="s">
        <v>171</v>
      </c>
      <c r="C173" s="309">
        <v>46023</v>
      </c>
      <c r="D173" s="309">
        <v>7809</v>
      </c>
      <c r="E173" s="308">
        <v>7169.5</v>
      </c>
      <c r="F173" s="309">
        <v>1445</v>
      </c>
      <c r="G173" s="309">
        <v>52320</v>
      </c>
      <c r="H173" s="308">
        <v>787.7</v>
      </c>
      <c r="I173" s="308">
        <v>362.4</v>
      </c>
      <c r="J173" s="308">
        <v>0</v>
      </c>
      <c r="K173" s="308">
        <v>0</v>
      </c>
      <c r="L173" s="309">
        <v>2191</v>
      </c>
      <c r="M173" s="309">
        <v>24</v>
      </c>
      <c r="N173" s="308">
        <v>42485.14</v>
      </c>
      <c r="O173" s="308">
        <v>2</v>
      </c>
      <c r="P173" s="308">
        <v>0</v>
      </c>
      <c r="Q173" s="308">
        <v>0</v>
      </c>
    </row>
    <row r="174" spans="1:17" ht="12.75" customHeight="1" x14ac:dyDescent="0.25">
      <c r="A174" s="310">
        <v>1598</v>
      </c>
      <c r="B174" s="310" t="s">
        <v>172</v>
      </c>
      <c r="C174" s="309">
        <v>22471</v>
      </c>
      <c r="D174" s="309">
        <v>5518</v>
      </c>
      <c r="E174" s="308">
        <v>1473.3</v>
      </c>
      <c r="F174" s="309">
        <v>305</v>
      </c>
      <c r="G174" s="309">
        <v>1160</v>
      </c>
      <c r="H174" s="308">
        <v>0</v>
      </c>
      <c r="I174" s="308">
        <v>0</v>
      </c>
      <c r="J174" s="308">
        <v>0</v>
      </c>
      <c r="K174" s="308">
        <v>0</v>
      </c>
      <c r="L174" s="309">
        <v>8036</v>
      </c>
      <c r="M174" s="309">
        <v>294</v>
      </c>
      <c r="N174" s="308">
        <v>3827.2710000000002</v>
      </c>
      <c r="O174" s="308">
        <v>18</v>
      </c>
      <c r="P174" s="308">
        <v>0</v>
      </c>
      <c r="Q174" s="308">
        <v>0</v>
      </c>
    </row>
    <row r="175" spans="1:17" ht="12.75" customHeight="1" x14ac:dyDescent="0.25">
      <c r="A175" s="310">
        <v>79</v>
      </c>
      <c r="B175" s="310" t="s">
        <v>173</v>
      </c>
      <c r="C175" s="309">
        <v>12811</v>
      </c>
      <c r="D175" s="309">
        <v>3075</v>
      </c>
      <c r="E175" s="308">
        <v>1341</v>
      </c>
      <c r="F175" s="309">
        <v>110</v>
      </c>
      <c r="G175" s="309">
        <v>3110</v>
      </c>
      <c r="H175" s="308">
        <v>0</v>
      </c>
      <c r="I175" s="308">
        <v>348.8</v>
      </c>
      <c r="J175" s="308">
        <v>0</v>
      </c>
      <c r="K175" s="308">
        <v>0</v>
      </c>
      <c r="L175" s="309">
        <v>10951</v>
      </c>
      <c r="M175" s="309">
        <v>684</v>
      </c>
      <c r="N175" s="308">
        <v>2045.94</v>
      </c>
      <c r="O175" s="308">
        <v>10</v>
      </c>
      <c r="P175" s="308">
        <v>0</v>
      </c>
      <c r="Q175" s="308">
        <v>0</v>
      </c>
    </row>
    <row r="176" spans="1:17" ht="12.75" customHeight="1" x14ac:dyDescent="0.25">
      <c r="A176" s="310">
        <v>588</v>
      </c>
      <c r="B176" s="310" t="s">
        <v>174</v>
      </c>
      <c r="C176" s="309">
        <v>10825</v>
      </c>
      <c r="D176" s="309">
        <v>2600</v>
      </c>
      <c r="E176" s="308">
        <v>641.6</v>
      </c>
      <c r="F176" s="309">
        <v>120</v>
      </c>
      <c r="G176" s="309">
        <v>160</v>
      </c>
      <c r="H176" s="308">
        <v>0</v>
      </c>
      <c r="I176" s="308">
        <v>0</v>
      </c>
      <c r="J176" s="308">
        <v>0</v>
      </c>
      <c r="K176" s="308">
        <v>0</v>
      </c>
      <c r="L176" s="309">
        <v>7603</v>
      </c>
      <c r="M176" s="309">
        <v>2445</v>
      </c>
      <c r="N176" s="308">
        <v>1485.2159999999999</v>
      </c>
      <c r="O176" s="308">
        <v>9</v>
      </c>
      <c r="P176" s="308">
        <v>0</v>
      </c>
      <c r="Q176" s="308">
        <v>0</v>
      </c>
    </row>
    <row r="177" spans="1:17" ht="12.75" customHeight="1" x14ac:dyDescent="0.25">
      <c r="A177" s="310">
        <v>542</v>
      </c>
      <c r="B177" s="310" t="s">
        <v>175</v>
      </c>
      <c r="C177" s="309">
        <v>29054</v>
      </c>
      <c r="D177" s="309">
        <v>6977</v>
      </c>
      <c r="E177" s="308">
        <v>2062.6</v>
      </c>
      <c r="F177" s="309">
        <v>1125</v>
      </c>
      <c r="G177" s="309">
        <v>6180</v>
      </c>
      <c r="H177" s="308">
        <v>0</v>
      </c>
      <c r="I177" s="308">
        <v>1069.5999999999999</v>
      </c>
      <c r="J177" s="308">
        <v>0</v>
      </c>
      <c r="K177" s="308">
        <v>0</v>
      </c>
      <c r="L177" s="309">
        <v>767</v>
      </c>
      <c r="M177" s="309">
        <v>128</v>
      </c>
      <c r="N177" s="308">
        <v>23832.324000000001</v>
      </c>
      <c r="O177" s="308">
        <v>1</v>
      </c>
      <c r="P177" s="308">
        <v>0</v>
      </c>
      <c r="Q177" s="308">
        <v>0</v>
      </c>
    </row>
    <row r="178" spans="1:17" ht="12.75" customHeight="1" x14ac:dyDescent="0.25">
      <c r="A178" s="310">
        <v>1931</v>
      </c>
      <c r="B178" s="310" t="s">
        <v>667</v>
      </c>
      <c r="C178" s="309">
        <v>54653</v>
      </c>
      <c r="D178" s="309">
        <v>13074</v>
      </c>
      <c r="E178" s="308">
        <v>3635.6</v>
      </c>
      <c r="F178" s="309">
        <v>1790</v>
      </c>
      <c r="G178" s="309">
        <v>3270</v>
      </c>
      <c r="H178" s="308">
        <v>0</v>
      </c>
      <c r="I178" s="308">
        <v>3044</v>
      </c>
      <c r="J178" s="308">
        <v>0</v>
      </c>
      <c r="K178" s="308">
        <v>338.9</v>
      </c>
      <c r="L178" s="309">
        <v>14920</v>
      </c>
      <c r="M178" s="309">
        <v>1211</v>
      </c>
      <c r="N178" s="308">
        <v>18371.387999999999</v>
      </c>
      <c r="O178" s="308">
        <v>23</v>
      </c>
      <c r="P178" s="308">
        <v>0</v>
      </c>
      <c r="Q178" s="308">
        <v>0</v>
      </c>
    </row>
    <row r="179" spans="1:17" ht="12.75" customHeight="1" x14ac:dyDescent="0.25">
      <c r="A179" s="310">
        <v>1659</v>
      </c>
      <c r="B179" s="310" t="s">
        <v>176</v>
      </c>
      <c r="C179" s="309">
        <v>21965</v>
      </c>
      <c r="D179" s="309">
        <v>4933</v>
      </c>
      <c r="E179" s="308">
        <v>1574.3</v>
      </c>
      <c r="F179" s="309">
        <v>250</v>
      </c>
      <c r="G179" s="309">
        <v>3330</v>
      </c>
      <c r="H179" s="308">
        <v>0</v>
      </c>
      <c r="I179" s="308">
        <v>404</v>
      </c>
      <c r="J179" s="308">
        <v>0</v>
      </c>
      <c r="K179" s="308">
        <v>171.7</v>
      </c>
      <c r="L179" s="309">
        <v>5535</v>
      </c>
      <c r="M179" s="309">
        <v>81</v>
      </c>
      <c r="N179" s="308">
        <v>5693.0550000000003</v>
      </c>
      <c r="O179" s="308">
        <v>7</v>
      </c>
      <c r="P179" s="308">
        <v>0</v>
      </c>
      <c r="Q179" s="308">
        <v>0</v>
      </c>
    </row>
    <row r="180" spans="1:17" ht="12.75" customHeight="1" x14ac:dyDescent="0.25">
      <c r="A180" s="310">
        <v>1685</v>
      </c>
      <c r="B180" s="310" t="s">
        <v>177</v>
      </c>
      <c r="C180" s="309">
        <v>15303</v>
      </c>
      <c r="D180" s="309">
        <v>3600</v>
      </c>
      <c r="E180" s="308">
        <v>865.6</v>
      </c>
      <c r="F180" s="309">
        <v>150</v>
      </c>
      <c r="G180" s="309">
        <v>1890</v>
      </c>
      <c r="H180" s="308">
        <v>453.26</v>
      </c>
      <c r="I180" s="308">
        <v>0</v>
      </c>
      <c r="J180" s="308">
        <v>0</v>
      </c>
      <c r="K180" s="308">
        <v>0</v>
      </c>
      <c r="L180" s="309">
        <v>7036</v>
      </c>
      <c r="M180" s="309">
        <v>35</v>
      </c>
      <c r="N180" s="308">
        <v>2899.2080000000001</v>
      </c>
      <c r="O180" s="308">
        <v>6</v>
      </c>
      <c r="P180" s="308">
        <v>0</v>
      </c>
      <c r="Q180" s="308">
        <v>0</v>
      </c>
    </row>
    <row r="181" spans="1:17" ht="12.75" customHeight="1" x14ac:dyDescent="0.25">
      <c r="A181" s="310">
        <v>882</v>
      </c>
      <c r="B181" s="310" t="s">
        <v>178</v>
      </c>
      <c r="C181" s="309">
        <v>37465</v>
      </c>
      <c r="D181" s="309">
        <v>6819</v>
      </c>
      <c r="E181" s="308">
        <v>4365.8999999999996</v>
      </c>
      <c r="F181" s="309">
        <v>680</v>
      </c>
      <c r="G181" s="309">
        <v>34350</v>
      </c>
      <c r="H181" s="308">
        <v>186.12</v>
      </c>
      <c r="I181" s="308">
        <v>1642.4</v>
      </c>
      <c r="J181" s="308">
        <v>0</v>
      </c>
      <c r="K181" s="308">
        <v>49.899999999999899</v>
      </c>
      <c r="L181" s="309">
        <v>2459</v>
      </c>
      <c r="M181" s="309">
        <v>7</v>
      </c>
      <c r="N181" s="308">
        <v>26539.427</v>
      </c>
      <c r="O181" s="308">
        <v>3</v>
      </c>
      <c r="P181" s="308">
        <v>0</v>
      </c>
      <c r="Q181" s="308">
        <v>0</v>
      </c>
    </row>
    <row r="182" spans="1:17" ht="12.75" customHeight="1" x14ac:dyDescent="0.25">
      <c r="A182" s="310">
        <v>415</v>
      </c>
      <c r="B182" s="310" t="s">
        <v>179</v>
      </c>
      <c r="C182" s="309">
        <v>10977</v>
      </c>
      <c r="D182" s="309">
        <v>2467</v>
      </c>
      <c r="E182" s="308">
        <v>624.6</v>
      </c>
      <c r="F182" s="309">
        <v>370</v>
      </c>
      <c r="G182" s="309">
        <v>300</v>
      </c>
      <c r="H182" s="308">
        <v>0</v>
      </c>
      <c r="I182" s="308">
        <v>0</v>
      </c>
      <c r="J182" s="308">
        <v>0</v>
      </c>
      <c r="K182" s="308">
        <v>0</v>
      </c>
      <c r="L182" s="309">
        <v>2244</v>
      </c>
      <c r="M182" s="309">
        <v>406</v>
      </c>
      <c r="N182" s="308">
        <v>4739.7380000000003</v>
      </c>
      <c r="O182" s="308">
        <v>6</v>
      </c>
      <c r="P182" s="308">
        <v>0</v>
      </c>
      <c r="Q182" s="308">
        <v>0</v>
      </c>
    </row>
    <row r="183" spans="1:17" ht="12.75" customHeight="1" x14ac:dyDescent="0.25">
      <c r="A183" s="310">
        <v>416</v>
      </c>
      <c r="B183" s="310" t="s">
        <v>180</v>
      </c>
      <c r="C183" s="309">
        <v>27447</v>
      </c>
      <c r="D183" s="309">
        <v>6721</v>
      </c>
      <c r="E183" s="308">
        <v>1664.6</v>
      </c>
      <c r="F183" s="309">
        <v>705</v>
      </c>
      <c r="G183" s="309">
        <v>9610</v>
      </c>
      <c r="H183" s="308">
        <v>0</v>
      </c>
      <c r="I183" s="308">
        <v>316</v>
      </c>
      <c r="J183" s="308">
        <v>0</v>
      </c>
      <c r="K183" s="308">
        <v>0</v>
      </c>
      <c r="L183" s="309">
        <v>2381</v>
      </c>
      <c r="M183" s="309">
        <v>322</v>
      </c>
      <c r="N183" s="308">
        <v>10343.494000000001</v>
      </c>
      <c r="O183" s="308">
        <v>7</v>
      </c>
      <c r="P183" s="308">
        <v>0</v>
      </c>
      <c r="Q183" s="308">
        <v>0</v>
      </c>
    </row>
    <row r="184" spans="1:17" ht="12.75" customHeight="1" x14ac:dyDescent="0.25">
      <c r="A184" s="310">
        <v>1621</v>
      </c>
      <c r="B184" s="310" t="s">
        <v>181</v>
      </c>
      <c r="C184" s="309">
        <v>59035</v>
      </c>
      <c r="D184" s="309">
        <v>16823</v>
      </c>
      <c r="E184" s="308">
        <v>1764.2</v>
      </c>
      <c r="F184" s="309">
        <v>3565</v>
      </c>
      <c r="G184" s="309">
        <v>16930</v>
      </c>
      <c r="H184" s="308">
        <v>0</v>
      </c>
      <c r="I184" s="308">
        <v>3320</v>
      </c>
      <c r="J184" s="308">
        <v>1608.9</v>
      </c>
      <c r="K184" s="308">
        <v>2403.1999999999998</v>
      </c>
      <c r="L184" s="309">
        <v>5347</v>
      </c>
      <c r="M184" s="309">
        <v>290</v>
      </c>
      <c r="N184" s="308">
        <v>29290.932000000001</v>
      </c>
      <c r="O184" s="308">
        <v>7</v>
      </c>
      <c r="P184" s="308">
        <v>0</v>
      </c>
      <c r="Q184" s="308">
        <v>0</v>
      </c>
    </row>
    <row r="185" spans="1:17" ht="12.75" customHeight="1" x14ac:dyDescent="0.25">
      <c r="A185" s="310">
        <v>417</v>
      </c>
      <c r="B185" s="310" t="s">
        <v>182</v>
      </c>
      <c r="C185" s="309">
        <v>10956</v>
      </c>
      <c r="D185" s="309">
        <v>2334</v>
      </c>
      <c r="E185" s="308">
        <v>741.8</v>
      </c>
      <c r="F185" s="309">
        <v>210</v>
      </c>
      <c r="G185" s="309">
        <v>1280</v>
      </c>
      <c r="H185" s="308">
        <v>0</v>
      </c>
      <c r="I185" s="308">
        <v>1432.8</v>
      </c>
      <c r="J185" s="308">
        <v>0</v>
      </c>
      <c r="K185" s="308">
        <v>0</v>
      </c>
      <c r="L185" s="309">
        <v>1236</v>
      </c>
      <c r="M185" s="309">
        <v>5</v>
      </c>
      <c r="N185" s="308">
        <v>6056.47</v>
      </c>
      <c r="O185" s="308">
        <v>1</v>
      </c>
      <c r="P185" s="308">
        <v>0</v>
      </c>
      <c r="Q185" s="308">
        <v>0</v>
      </c>
    </row>
    <row r="186" spans="1:17" ht="12.75" customHeight="1" x14ac:dyDescent="0.25">
      <c r="A186" s="310">
        <v>22</v>
      </c>
      <c r="B186" s="310" t="s">
        <v>183</v>
      </c>
      <c r="C186" s="309">
        <v>19536</v>
      </c>
      <c r="D186" s="309">
        <v>4614</v>
      </c>
      <c r="E186" s="308">
        <v>1724.8</v>
      </c>
      <c r="F186" s="309">
        <v>310</v>
      </c>
      <c r="G186" s="309">
        <v>13010</v>
      </c>
      <c r="H186" s="308">
        <v>0</v>
      </c>
      <c r="I186" s="308">
        <v>1603.2</v>
      </c>
      <c r="J186" s="308">
        <v>0</v>
      </c>
      <c r="K186" s="308">
        <v>0</v>
      </c>
      <c r="L186" s="309">
        <v>6320</v>
      </c>
      <c r="M186" s="309">
        <v>109</v>
      </c>
      <c r="N186" s="308">
        <v>6432.72</v>
      </c>
      <c r="O186" s="308">
        <v>6</v>
      </c>
      <c r="P186" s="308">
        <v>0</v>
      </c>
      <c r="Q186" s="308">
        <v>0</v>
      </c>
    </row>
    <row r="187" spans="1:17" ht="12.75" customHeight="1" x14ac:dyDescent="0.25">
      <c r="A187" s="310">
        <v>545</v>
      </c>
      <c r="B187" s="310" t="s">
        <v>184</v>
      </c>
      <c r="C187" s="309">
        <v>20711</v>
      </c>
      <c r="D187" s="309">
        <v>4959</v>
      </c>
      <c r="E187" s="308">
        <v>1708</v>
      </c>
      <c r="F187" s="309">
        <v>2390</v>
      </c>
      <c r="G187" s="309">
        <v>6770</v>
      </c>
      <c r="H187" s="308">
        <v>0</v>
      </c>
      <c r="I187" s="308">
        <v>1032</v>
      </c>
      <c r="J187" s="308">
        <v>0</v>
      </c>
      <c r="K187" s="308">
        <v>47</v>
      </c>
      <c r="L187" s="309">
        <v>3374</v>
      </c>
      <c r="M187" s="309">
        <v>69</v>
      </c>
      <c r="N187" s="308">
        <v>11051.88</v>
      </c>
      <c r="O187" s="308">
        <v>4</v>
      </c>
      <c r="P187" s="308">
        <v>0</v>
      </c>
      <c r="Q187" s="308">
        <v>0</v>
      </c>
    </row>
    <row r="188" spans="1:17" ht="12.75" customHeight="1" x14ac:dyDescent="0.25">
      <c r="A188" s="310">
        <v>80</v>
      </c>
      <c r="B188" s="310" t="s">
        <v>185</v>
      </c>
      <c r="C188" s="309">
        <v>107897</v>
      </c>
      <c r="D188" s="309">
        <v>23230</v>
      </c>
      <c r="E188" s="308">
        <v>13640.8</v>
      </c>
      <c r="F188" s="309">
        <v>4555</v>
      </c>
      <c r="G188" s="309">
        <v>209420</v>
      </c>
      <c r="H188" s="308">
        <v>3402.2</v>
      </c>
      <c r="I188" s="308">
        <v>5508</v>
      </c>
      <c r="J188" s="308">
        <v>0</v>
      </c>
      <c r="K188" s="308">
        <v>0</v>
      </c>
      <c r="L188" s="309">
        <v>15424</v>
      </c>
      <c r="M188" s="309">
        <v>1599</v>
      </c>
      <c r="N188" s="308">
        <v>124841.952</v>
      </c>
      <c r="O188" s="308">
        <v>9</v>
      </c>
      <c r="P188" s="308">
        <v>0</v>
      </c>
      <c r="Q188" s="308">
        <v>0</v>
      </c>
    </row>
    <row r="189" spans="1:17" ht="12.75" customHeight="1" x14ac:dyDescent="0.25">
      <c r="A189" s="310">
        <v>81</v>
      </c>
      <c r="B189" s="310" t="s">
        <v>186</v>
      </c>
      <c r="C189" s="309">
        <v>10175</v>
      </c>
      <c r="D189" s="309">
        <v>2279</v>
      </c>
      <c r="E189" s="308">
        <v>747.3</v>
      </c>
      <c r="F189" s="309">
        <v>150</v>
      </c>
      <c r="G189" s="309">
        <v>3230</v>
      </c>
      <c r="H189" s="308">
        <v>0</v>
      </c>
      <c r="I189" s="308">
        <v>0</v>
      </c>
      <c r="J189" s="308">
        <v>0</v>
      </c>
      <c r="K189" s="308">
        <v>0</v>
      </c>
      <c r="L189" s="309">
        <v>4086</v>
      </c>
      <c r="M189" s="309">
        <v>60</v>
      </c>
      <c r="N189" s="308">
        <v>2476.2689999999998</v>
      </c>
      <c r="O189" s="308">
        <v>5</v>
      </c>
      <c r="P189" s="308">
        <v>0</v>
      </c>
      <c r="Q189" s="308">
        <v>0</v>
      </c>
    </row>
    <row r="190" spans="1:17" ht="12.75" customHeight="1" x14ac:dyDescent="0.25">
      <c r="A190" s="310">
        <v>546</v>
      </c>
      <c r="B190" s="310" t="s">
        <v>187</v>
      </c>
      <c r="C190" s="309">
        <v>122561</v>
      </c>
      <c r="D190" s="309">
        <v>24078</v>
      </c>
      <c r="E190" s="308">
        <v>11812.1</v>
      </c>
      <c r="F190" s="309">
        <v>11415</v>
      </c>
      <c r="G190" s="309">
        <v>158420</v>
      </c>
      <c r="H190" s="308">
        <v>4653.34</v>
      </c>
      <c r="I190" s="308">
        <v>8556.7999999999993</v>
      </c>
      <c r="J190" s="308">
        <v>0</v>
      </c>
      <c r="K190" s="308">
        <v>0</v>
      </c>
      <c r="L190" s="309">
        <v>2190</v>
      </c>
      <c r="M190" s="309">
        <v>137</v>
      </c>
      <c r="N190" s="308">
        <v>221477.802</v>
      </c>
      <c r="O190" s="308">
        <v>1</v>
      </c>
      <c r="P190" s="308">
        <v>0</v>
      </c>
      <c r="Q190" s="308">
        <v>0</v>
      </c>
    </row>
    <row r="191" spans="1:17" ht="12.75" customHeight="1" x14ac:dyDescent="0.25">
      <c r="A191" s="310">
        <v>547</v>
      </c>
      <c r="B191" s="310" t="s">
        <v>188</v>
      </c>
      <c r="C191" s="309">
        <v>26968</v>
      </c>
      <c r="D191" s="309">
        <v>6172</v>
      </c>
      <c r="E191" s="308">
        <v>1585</v>
      </c>
      <c r="F191" s="309">
        <v>1810</v>
      </c>
      <c r="G191" s="309">
        <v>6580</v>
      </c>
      <c r="H191" s="308">
        <v>501.7</v>
      </c>
      <c r="I191" s="308">
        <v>420</v>
      </c>
      <c r="J191" s="308">
        <v>0</v>
      </c>
      <c r="K191" s="308">
        <v>0</v>
      </c>
      <c r="L191" s="309">
        <v>1155</v>
      </c>
      <c r="M191" s="309">
        <v>72</v>
      </c>
      <c r="N191" s="308">
        <v>29573.1</v>
      </c>
      <c r="O191" s="308">
        <v>2</v>
      </c>
      <c r="P191" s="308">
        <v>0</v>
      </c>
      <c r="Q191" s="308">
        <v>0</v>
      </c>
    </row>
    <row r="192" spans="1:17" ht="12.75" customHeight="1" x14ac:dyDescent="0.25">
      <c r="A192" s="310">
        <v>1916</v>
      </c>
      <c r="B192" s="310" t="s">
        <v>189</v>
      </c>
      <c r="C192" s="309">
        <v>74223</v>
      </c>
      <c r="D192" s="309">
        <v>15658</v>
      </c>
      <c r="E192" s="308">
        <v>6733.4</v>
      </c>
      <c r="F192" s="309">
        <v>5555</v>
      </c>
      <c r="G192" s="309">
        <v>33870</v>
      </c>
      <c r="H192" s="308">
        <v>499.54</v>
      </c>
      <c r="I192" s="308">
        <v>3920</v>
      </c>
      <c r="J192" s="308">
        <v>0</v>
      </c>
      <c r="K192" s="308">
        <v>0</v>
      </c>
      <c r="L192" s="309">
        <v>3255</v>
      </c>
      <c r="M192" s="309">
        <v>307</v>
      </c>
      <c r="N192" s="308">
        <v>104131.44</v>
      </c>
      <c r="O192" s="308">
        <v>4</v>
      </c>
      <c r="P192" s="308">
        <v>0</v>
      </c>
      <c r="Q192" s="308">
        <v>0</v>
      </c>
    </row>
    <row r="193" spans="1:17" ht="12.75" customHeight="1" x14ac:dyDescent="0.25">
      <c r="A193" s="310">
        <v>995</v>
      </c>
      <c r="B193" s="310" t="s">
        <v>190</v>
      </c>
      <c r="C193" s="309">
        <v>76792</v>
      </c>
      <c r="D193" s="309">
        <v>19165</v>
      </c>
      <c r="E193" s="308">
        <v>7393.7</v>
      </c>
      <c r="F193" s="309">
        <v>11220</v>
      </c>
      <c r="G193" s="309">
        <v>84850</v>
      </c>
      <c r="H193" s="308">
        <v>3831.04</v>
      </c>
      <c r="I193" s="308">
        <v>3093.6</v>
      </c>
      <c r="J193" s="308">
        <v>0</v>
      </c>
      <c r="K193" s="308">
        <v>0</v>
      </c>
      <c r="L193" s="309">
        <v>23010</v>
      </c>
      <c r="M193" s="309">
        <v>2880</v>
      </c>
      <c r="N193" s="308">
        <v>44899.553999999996</v>
      </c>
      <c r="O193" s="308">
        <v>7</v>
      </c>
      <c r="P193" s="308">
        <v>0</v>
      </c>
      <c r="Q193" s="308">
        <v>0</v>
      </c>
    </row>
    <row r="194" spans="1:17" ht="12.75" customHeight="1" x14ac:dyDescent="0.25">
      <c r="A194" s="310">
        <v>1640</v>
      </c>
      <c r="B194" s="310" t="s">
        <v>192</v>
      </c>
      <c r="C194" s="309">
        <v>36140</v>
      </c>
      <c r="D194" s="309">
        <v>7370</v>
      </c>
      <c r="E194" s="308">
        <v>2574.1999999999998</v>
      </c>
      <c r="F194" s="309">
        <v>570</v>
      </c>
      <c r="G194" s="309">
        <v>6730</v>
      </c>
      <c r="H194" s="308">
        <v>1138.3399999999999</v>
      </c>
      <c r="I194" s="308">
        <v>1860</v>
      </c>
      <c r="J194" s="308">
        <v>0</v>
      </c>
      <c r="K194" s="308">
        <v>0</v>
      </c>
      <c r="L194" s="309">
        <v>16263</v>
      </c>
      <c r="M194" s="309">
        <v>228</v>
      </c>
      <c r="N194" s="308">
        <v>6161.7820000000002</v>
      </c>
      <c r="O194" s="308">
        <v>18</v>
      </c>
      <c r="P194" s="308">
        <v>0</v>
      </c>
      <c r="Q194" s="308">
        <v>0</v>
      </c>
    </row>
    <row r="195" spans="1:17" ht="12.75" customHeight="1" x14ac:dyDescent="0.25">
      <c r="A195" s="310">
        <v>327</v>
      </c>
      <c r="B195" s="310" t="s">
        <v>193</v>
      </c>
      <c r="C195" s="309">
        <v>29309</v>
      </c>
      <c r="D195" s="309">
        <v>6903</v>
      </c>
      <c r="E195" s="308">
        <v>1445.8</v>
      </c>
      <c r="F195" s="309">
        <v>660</v>
      </c>
      <c r="G195" s="309">
        <v>11150</v>
      </c>
      <c r="H195" s="308">
        <v>0</v>
      </c>
      <c r="I195" s="308">
        <v>0</v>
      </c>
      <c r="J195" s="308">
        <v>0</v>
      </c>
      <c r="K195" s="308">
        <v>0</v>
      </c>
      <c r="L195" s="309">
        <v>5856</v>
      </c>
      <c r="M195" s="309">
        <v>34</v>
      </c>
      <c r="N195" s="308">
        <v>15163.278</v>
      </c>
      <c r="O195" s="308">
        <v>4</v>
      </c>
      <c r="P195" s="308">
        <v>0</v>
      </c>
      <c r="Q195" s="308">
        <v>0</v>
      </c>
    </row>
    <row r="196" spans="1:17" ht="12.75" customHeight="1" x14ac:dyDescent="0.25">
      <c r="A196" s="310">
        <v>733</v>
      </c>
      <c r="B196" s="310" t="s">
        <v>195</v>
      </c>
      <c r="C196" s="309">
        <v>11112</v>
      </c>
      <c r="D196" s="309">
        <v>2649</v>
      </c>
      <c r="E196" s="308">
        <v>645.29999999999995</v>
      </c>
      <c r="F196" s="309">
        <v>255</v>
      </c>
      <c r="G196" s="309">
        <v>300</v>
      </c>
      <c r="H196" s="308">
        <v>0</v>
      </c>
      <c r="I196" s="308">
        <v>0</v>
      </c>
      <c r="J196" s="308">
        <v>0</v>
      </c>
      <c r="K196" s="308">
        <v>0</v>
      </c>
      <c r="L196" s="309">
        <v>5035</v>
      </c>
      <c r="M196" s="309">
        <v>414</v>
      </c>
      <c r="N196" s="308">
        <v>1441.3989999999999</v>
      </c>
      <c r="O196" s="308">
        <v>8</v>
      </c>
      <c r="P196" s="308">
        <v>0</v>
      </c>
      <c r="Q196" s="308">
        <v>0</v>
      </c>
    </row>
    <row r="197" spans="1:17" ht="12.75" customHeight="1" x14ac:dyDescent="0.25">
      <c r="A197" s="310">
        <v>1705</v>
      </c>
      <c r="B197" s="310" t="s">
        <v>196</v>
      </c>
      <c r="C197" s="309">
        <v>45950</v>
      </c>
      <c r="D197" s="309">
        <v>10881</v>
      </c>
      <c r="E197" s="308">
        <v>3229.6</v>
      </c>
      <c r="F197" s="309">
        <v>695</v>
      </c>
      <c r="G197" s="309">
        <v>13380</v>
      </c>
      <c r="H197" s="308">
        <v>558.36</v>
      </c>
      <c r="I197" s="308">
        <v>2109.6</v>
      </c>
      <c r="J197" s="308">
        <v>0</v>
      </c>
      <c r="K197" s="308">
        <v>94.899999999999594</v>
      </c>
      <c r="L197" s="309">
        <v>6196</v>
      </c>
      <c r="M197" s="309">
        <v>718</v>
      </c>
      <c r="N197" s="308">
        <v>18561.168000000001</v>
      </c>
      <c r="O197" s="308">
        <v>5</v>
      </c>
      <c r="P197" s="308">
        <v>0</v>
      </c>
      <c r="Q197" s="308">
        <v>0</v>
      </c>
    </row>
    <row r="198" spans="1:17" ht="12.75" customHeight="1" x14ac:dyDescent="0.25">
      <c r="A198" s="310">
        <v>553</v>
      </c>
      <c r="B198" s="310" t="s">
        <v>197</v>
      </c>
      <c r="C198" s="309">
        <v>22606</v>
      </c>
      <c r="D198" s="309">
        <v>5037</v>
      </c>
      <c r="E198" s="308">
        <v>1778.5</v>
      </c>
      <c r="F198" s="309">
        <v>380</v>
      </c>
      <c r="G198" s="309">
        <v>5510</v>
      </c>
      <c r="H198" s="308">
        <v>160.38</v>
      </c>
      <c r="I198" s="308">
        <v>1228</v>
      </c>
      <c r="J198" s="308">
        <v>0</v>
      </c>
      <c r="K198" s="308">
        <v>0</v>
      </c>
      <c r="L198" s="309">
        <v>1569</v>
      </c>
      <c r="M198" s="309">
        <v>37</v>
      </c>
      <c r="N198" s="308">
        <v>16364.43</v>
      </c>
      <c r="O198" s="308">
        <v>3</v>
      </c>
      <c r="P198" s="308">
        <v>0</v>
      </c>
      <c r="Q198" s="308">
        <v>0</v>
      </c>
    </row>
    <row r="199" spans="1:17" ht="12.75" customHeight="1" x14ac:dyDescent="0.25">
      <c r="A199" s="310">
        <v>140</v>
      </c>
      <c r="B199" s="310" t="s">
        <v>198</v>
      </c>
      <c r="C199" s="309">
        <v>10833</v>
      </c>
      <c r="D199" s="309">
        <v>2775</v>
      </c>
      <c r="E199" s="308">
        <v>743.4</v>
      </c>
      <c r="F199" s="309">
        <v>70</v>
      </c>
      <c r="G199" s="309">
        <v>550</v>
      </c>
      <c r="H199" s="308">
        <v>0</v>
      </c>
      <c r="I199" s="308">
        <v>98.4</v>
      </c>
      <c r="J199" s="308">
        <v>0</v>
      </c>
      <c r="K199" s="308">
        <v>0</v>
      </c>
      <c r="L199" s="309">
        <v>13053</v>
      </c>
      <c r="M199" s="309">
        <v>211</v>
      </c>
      <c r="N199" s="308">
        <v>593.58000000000004</v>
      </c>
      <c r="O199" s="308">
        <v>23</v>
      </c>
      <c r="P199" s="308">
        <v>0</v>
      </c>
      <c r="Q199" s="308">
        <v>0</v>
      </c>
    </row>
    <row r="200" spans="1:17" ht="12.75" customHeight="1" x14ac:dyDescent="0.25">
      <c r="A200" s="310">
        <v>262</v>
      </c>
      <c r="B200" s="310" t="s">
        <v>199</v>
      </c>
      <c r="C200" s="309">
        <v>33333</v>
      </c>
      <c r="D200" s="309">
        <v>7113</v>
      </c>
      <c r="E200" s="308">
        <v>2287</v>
      </c>
      <c r="F200" s="309">
        <v>945</v>
      </c>
      <c r="G200" s="309">
        <v>12770</v>
      </c>
      <c r="H200" s="308">
        <v>363.3</v>
      </c>
      <c r="I200" s="308">
        <v>1244.8</v>
      </c>
      <c r="J200" s="308">
        <v>0</v>
      </c>
      <c r="K200" s="308">
        <v>84.199999999999804</v>
      </c>
      <c r="L200" s="309">
        <v>21302</v>
      </c>
      <c r="M200" s="309">
        <v>292</v>
      </c>
      <c r="N200" s="308">
        <v>9548.9599999999991</v>
      </c>
      <c r="O200" s="308">
        <v>18</v>
      </c>
      <c r="P200" s="308">
        <v>0</v>
      </c>
      <c r="Q200" s="308">
        <v>0</v>
      </c>
    </row>
    <row r="201" spans="1:17" ht="12.75" customHeight="1" x14ac:dyDescent="0.25">
      <c r="A201" s="310">
        <v>809</v>
      </c>
      <c r="B201" s="310" t="s">
        <v>200</v>
      </c>
      <c r="C201" s="309">
        <v>22929</v>
      </c>
      <c r="D201" s="309">
        <v>4881</v>
      </c>
      <c r="E201" s="308">
        <v>1762.1</v>
      </c>
      <c r="F201" s="309">
        <v>490</v>
      </c>
      <c r="G201" s="309">
        <v>5160</v>
      </c>
      <c r="H201" s="308">
        <v>0</v>
      </c>
      <c r="I201" s="308">
        <v>258.39999999999998</v>
      </c>
      <c r="J201" s="308">
        <v>0</v>
      </c>
      <c r="K201" s="308">
        <v>21.6</v>
      </c>
      <c r="L201" s="309">
        <v>4991</v>
      </c>
      <c r="M201" s="309">
        <v>80</v>
      </c>
      <c r="N201" s="308">
        <v>10897.95</v>
      </c>
      <c r="O201" s="308">
        <v>5</v>
      </c>
      <c r="P201" s="308">
        <v>0</v>
      </c>
      <c r="Q201" s="308">
        <v>0</v>
      </c>
    </row>
    <row r="202" spans="1:17" ht="12.75" customHeight="1" x14ac:dyDescent="0.25">
      <c r="A202" s="310">
        <v>331</v>
      </c>
      <c r="B202" s="310" t="s">
        <v>201</v>
      </c>
      <c r="C202" s="309">
        <v>14156</v>
      </c>
      <c r="D202" s="309">
        <v>3713</v>
      </c>
      <c r="E202" s="308">
        <v>640.70000000000005</v>
      </c>
      <c r="F202" s="309">
        <v>380</v>
      </c>
      <c r="G202" s="309">
        <v>490</v>
      </c>
      <c r="H202" s="308">
        <v>0</v>
      </c>
      <c r="I202" s="308">
        <v>0</v>
      </c>
      <c r="J202" s="308">
        <v>0</v>
      </c>
      <c r="K202" s="308">
        <v>0</v>
      </c>
      <c r="L202" s="309">
        <v>7573</v>
      </c>
      <c r="M202" s="309">
        <v>325</v>
      </c>
      <c r="N202" s="308">
        <v>2013.48</v>
      </c>
      <c r="O202" s="308">
        <v>13</v>
      </c>
      <c r="P202" s="308">
        <v>0</v>
      </c>
      <c r="Q202" s="308">
        <v>0</v>
      </c>
    </row>
    <row r="203" spans="1:17" ht="12.75" customHeight="1" x14ac:dyDescent="0.25">
      <c r="A203" s="310">
        <v>24</v>
      </c>
      <c r="B203" s="310" t="s">
        <v>202</v>
      </c>
      <c r="C203" s="309">
        <v>10042</v>
      </c>
      <c r="D203" s="309">
        <v>2247</v>
      </c>
      <c r="E203" s="308">
        <v>934.1</v>
      </c>
      <c r="F203" s="309">
        <v>125</v>
      </c>
      <c r="G203" s="309">
        <v>440</v>
      </c>
      <c r="H203" s="308">
        <v>0</v>
      </c>
      <c r="I203" s="308">
        <v>0</v>
      </c>
      <c r="J203" s="308">
        <v>0</v>
      </c>
      <c r="K203" s="308">
        <v>0</v>
      </c>
      <c r="L203" s="309">
        <v>11102</v>
      </c>
      <c r="M203" s="309">
        <v>96</v>
      </c>
      <c r="N203" s="308">
        <v>969.072</v>
      </c>
      <c r="O203" s="308">
        <v>15</v>
      </c>
      <c r="P203" s="308">
        <v>0</v>
      </c>
      <c r="Q203" s="308">
        <v>0</v>
      </c>
    </row>
    <row r="204" spans="1:17" ht="12.75" customHeight="1" x14ac:dyDescent="0.25">
      <c r="A204" s="310">
        <v>168</v>
      </c>
      <c r="B204" s="310" t="s">
        <v>203</v>
      </c>
      <c r="C204" s="309">
        <v>22444</v>
      </c>
      <c r="D204" s="309">
        <v>4933</v>
      </c>
      <c r="E204" s="308">
        <v>1799.9</v>
      </c>
      <c r="F204" s="309">
        <v>410</v>
      </c>
      <c r="G204" s="309">
        <v>6670</v>
      </c>
      <c r="H204" s="308">
        <v>65.739999999999995</v>
      </c>
      <c r="I204" s="308">
        <v>540.79999999999995</v>
      </c>
      <c r="J204" s="308">
        <v>0</v>
      </c>
      <c r="K204" s="308">
        <v>141.4</v>
      </c>
      <c r="L204" s="309">
        <v>9876</v>
      </c>
      <c r="M204" s="309">
        <v>86</v>
      </c>
      <c r="N204" s="308">
        <v>7350.7349999999997</v>
      </c>
      <c r="O204" s="308">
        <v>7</v>
      </c>
      <c r="P204" s="308">
        <v>0</v>
      </c>
      <c r="Q204" s="308">
        <v>0</v>
      </c>
    </row>
    <row r="205" spans="1:17" ht="12.75" customHeight="1" x14ac:dyDescent="0.25">
      <c r="A205" s="310">
        <v>263</v>
      </c>
      <c r="B205" s="310" t="s">
        <v>205</v>
      </c>
      <c r="C205" s="309">
        <v>24084</v>
      </c>
      <c r="D205" s="309">
        <v>5563</v>
      </c>
      <c r="E205" s="308">
        <v>1593.5</v>
      </c>
      <c r="F205" s="309">
        <v>340</v>
      </c>
      <c r="G205" s="309">
        <v>1570</v>
      </c>
      <c r="H205" s="308">
        <v>0</v>
      </c>
      <c r="I205" s="308">
        <v>0</v>
      </c>
      <c r="J205" s="308">
        <v>0</v>
      </c>
      <c r="K205" s="308">
        <v>0</v>
      </c>
      <c r="L205" s="309">
        <v>6605</v>
      </c>
      <c r="M205" s="309">
        <v>941</v>
      </c>
      <c r="N205" s="308">
        <v>4831.2</v>
      </c>
      <c r="O205" s="308">
        <v>14</v>
      </c>
      <c r="P205" s="308">
        <v>0</v>
      </c>
      <c r="Q205" s="308">
        <v>0</v>
      </c>
    </row>
    <row r="206" spans="1:17" ht="12.75" customHeight="1" x14ac:dyDescent="0.25">
      <c r="A206" s="310">
        <v>1641</v>
      </c>
      <c r="B206" s="310" t="s">
        <v>206</v>
      </c>
      <c r="C206" s="309">
        <v>23757</v>
      </c>
      <c r="D206" s="309">
        <v>4294</v>
      </c>
      <c r="E206" s="308">
        <v>1919.7</v>
      </c>
      <c r="F206" s="309">
        <v>250</v>
      </c>
      <c r="G206" s="309">
        <v>5350</v>
      </c>
      <c r="H206" s="308">
        <v>580.1</v>
      </c>
      <c r="I206" s="308">
        <v>0</v>
      </c>
      <c r="J206" s="308">
        <v>0</v>
      </c>
      <c r="K206" s="308">
        <v>0</v>
      </c>
      <c r="L206" s="309">
        <v>4567</v>
      </c>
      <c r="M206" s="309">
        <v>1245</v>
      </c>
      <c r="N206" s="308">
        <v>5098.8959999999997</v>
      </c>
      <c r="O206" s="308">
        <v>9</v>
      </c>
      <c r="P206" s="308">
        <v>0</v>
      </c>
      <c r="Q206" s="308">
        <v>0</v>
      </c>
    </row>
    <row r="207" spans="1:17" ht="12.75" customHeight="1" x14ac:dyDescent="0.25">
      <c r="A207" s="310">
        <v>556</v>
      </c>
      <c r="B207" s="310" t="s">
        <v>207</v>
      </c>
      <c r="C207" s="309">
        <v>32292</v>
      </c>
      <c r="D207" s="309">
        <v>6891</v>
      </c>
      <c r="E207" s="308">
        <v>3000.1</v>
      </c>
      <c r="F207" s="309">
        <v>4730</v>
      </c>
      <c r="G207" s="309">
        <v>12520</v>
      </c>
      <c r="H207" s="308">
        <v>122.76</v>
      </c>
      <c r="I207" s="308">
        <v>880.8</v>
      </c>
      <c r="J207" s="308">
        <v>0</v>
      </c>
      <c r="K207" s="308">
        <v>0</v>
      </c>
      <c r="L207" s="309">
        <v>847</v>
      </c>
      <c r="M207" s="309">
        <v>165</v>
      </c>
      <c r="N207" s="308">
        <v>29533.030999999999</v>
      </c>
      <c r="O207" s="308">
        <v>1</v>
      </c>
      <c r="P207" s="308">
        <v>0</v>
      </c>
      <c r="Q207" s="308">
        <v>0</v>
      </c>
    </row>
    <row r="208" spans="1:17" ht="12.75" customHeight="1" x14ac:dyDescent="0.25">
      <c r="A208" s="310">
        <v>935</v>
      </c>
      <c r="B208" s="310" t="s">
        <v>208</v>
      </c>
      <c r="C208" s="309">
        <v>122533</v>
      </c>
      <c r="D208" s="309">
        <v>21473</v>
      </c>
      <c r="E208" s="308">
        <v>14146.1</v>
      </c>
      <c r="F208" s="309">
        <v>5475</v>
      </c>
      <c r="G208" s="309">
        <v>192990</v>
      </c>
      <c r="H208" s="308">
        <v>3092.58</v>
      </c>
      <c r="I208" s="308">
        <v>5386.4</v>
      </c>
      <c r="J208" s="308">
        <v>0</v>
      </c>
      <c r="K208" s="308">
        <v>0</v>
      </c>
      <c r="L208" s="309">
        <v>5587</v>
      </c>
      <c r="M208" s="309">
        <v>426</v>
      </c>
      <c r="N208" s="308">
        <v>154377.288</v>
      </c>
      <c r="O208" s="308">
        <v>2</v>
      </c>
      <c r="P208" s="308">
        <v>0</v>
      </c>
      <c r="Q208" s="308">
        <v>0</v>
      </c>
    </row>
    <row r="209" spans="1:17" ht="12.75" customHeight="1" x14ac:dyDescent="0.25">
      <c r="A209" s="310">
        <v>25</v>
      </c>
      <c r="B209" s="310" t="s">
        <v>209</v>
      </c>
      <c r="C209" s="309">
        <v>10305</v>
      </c>
      <c r="D209" s="309">
        <v>2434</v>
      </c>
      <c r="E209" s="308">
        <v>863.2</v>
      </c>
      <c r="F209" s="309">
        <v>100</v>
      </c>
      <c r="G209" s="309">
        <v>2360</v>
      </c>
      <c r="H209" s="308">
        <v>0</v>
      </c>
      <c r="I209" s="308">
        <v>0</v>
      </c>
      <c r="J209" s="308">
        <v>0</v>
      </c>
      <c r="K209" s="308">
        <v>0</v>
      </c>
      <c r="L209" s="309">
        <v>6437</v>
      </c>
      <c r="M209" s="309">
        <v>52</v>
      </c>
      <c r="N209" s="308">
        <v>1467.6479999999999</v>
      </c>
      <c r="O209" s="308">
        <v>7</v>
      </c>
      <c r="P209" s="308">
        <v>0</v>
      </c>
      <c r="Q209" s="308">
        <v>0</v>
      </c>
    </row>
    <row r="210" spans="1:17" ht="12.75" customHeight="1" x14ac:dyDescent="0.25">
      <c r="A210" s="310">
        <v>420</v>
      </c>
      <c r="B210" s="310" t="s">
        <v>210</v>
      </c>
      <c r="C210" s="309">
        <v>43725</v>
      </c>
      <c r="D210" s="309">
        <v>10342</v>
      </c>
      <c r="E210" s="308">
        <v>3342.2</v>
      </c>
      <c r="F210" s="309">
        <v>1010</v>
      </c>
      <c r="G210" s="309">
        <v>12670</v>
      </c>
      <c r="H210" s="308">
        <v>0</v>
      </c>
      <c r="I210" s="308">
        <v>319.2</v>
      </c>
      <c r="J210" s="308">
        <v>0</v>
      </c>
      <c r="K210" s="308">
        <v>40.4</v>
      </c>
      <c r="L210" s="309">
        <v>12111</v>
      </c>
      <c r="M210" s="309">
        <v>608</v>
      </c>
      <c r="N210" s="308">
        <v>10082.67</v>
      </c>
      <c r="O210" s="308">
        <v>22</v>
      </c>
      <c r="P210" s="308">
        <v>0</v>
      </c>
      <c r="Q210" s="308">
        <v>0</v>
      </c>
    </row>
    <row r="211" spans="1:17" ht="12.75" customHeight="1" x14ac:dyDescent="0.25">
      <c r="A211" s="310">
        <v>938</v>
      </c>
      <c r="B211" s="310" t="s">
        <v>211</v>
      </c>
      <c r="C211" s="309">
        <v>19040</v>
      </c>
      <c r="D211" s="309">
        <v>3662</v>
      </c>
      <c r="E211" s="308">
        <v>1436.3</v>
      </c>
      <c r="F211" s="309">
        <v>190</v>
      </c>
      <c r="G211" s="309">
        <v>4780</v>
      </c>
      <c r="H211" s="308">
        <v>0</v>
      </c>
      <c r="I211" s="308">
        <v>1097.5999999999999</v>
      </c>
      <c r="J211" s="308">
        <v>0</v>
      </c>
      <c r="K211" s="308">
        <v>178.5</v>
      </c>
      <c r="L211" s="309">
        <v>2678</v>
      </c>
      <c r="M211" s="309">
        <v>91</v>
      </c>
      <c r="N211" s="308">
        <v>5277.2070000000003</v>
      </c>
      <c r="O211" s="308">
        <v>7</v>
      </c>
      <c r="P211" s="308">
        <v>0</v>
      </c>
      <c r="Q211" s="308">
        <v>0</v>
      </c>
    </row>
    <row r="212" spans="1:17" ht="12.75" customHeight="1" x14ac:dyDescent="0.25">
      <c r="A212" s="310">
        <v>1948</v>
      </c>
      <c r="B212" s="310" t="s">
        <v>726</v>
      </c>
      <c r="C212" s="309">
        <v>79599</v>
      </c>
      <c r="D212" s="309">
        <v>18161</v>
      </c>
      <c r="E212" s="308">
        <v>5440.1</v>
      </c>
      <c r="F212" s="309">
        <v>3225</v>
      </c>
      <c r="G212" s="309">
        <v>47320</v>
      </c>
      <c r="H212" s="308">
        <v>1695.18</v>
      </c>
      <c r="I212" s="308">
        <v>3931.2</v>
      </c>
      <c r="J212" s="308">
        <v>0</v>
      </c>
      <c r="K212" s="308">
        <v>0</v>
      </c>
      <c r="L212" s="309">
        <v>18401</v>
      </c>
      <c r="M212" s="309">
        <v>150</v>
      </c>
      <c r="N212" s="308">
        <v>32456.633999999998</v>
      </c>
      <c r="O212" s="308">
        <v>16</v>
      </c>
      <c r="P212" s="308">
        <v>0</v>
      </c>
      <c r="Q212" s="308">
        <v>0</v>
      </c>
    </row>
    <row r="213" spans="1:17" ht="12.75" customHeight="1" x14ac:dyDescent="0.25">
      <c r="A213" s="310">
        <v>1908</v>
      </c>
      <c r="B213" s="310" t="s">
        <v>528</v>
      </c>
      <c r="C213" s="309">
        <v>13543</v>
      </c>
      <c r="D213" s="309">
        <v>3266</v>
      </c>
      <c r="E213" s="308">
        <v>1111.2</v>
      </c>
      <c r="F213" s="309">
        <v>135</v>
      </c>
      <c r="G213" s="309">
        <v>1410</v>
      </c>
      <c r="H213" s="308">
        <v>0</v>
      </c>
      <c r="I213" s="308">
        <v>0</v>
      </c>
      <c r="J213" s="308">
        <v>0</v>
      </c>
      <c r="K213" s="308">
        <v>0</v>
      </c>
      <c r="L213" s="309">
        <v>6884</v>
      </c>
      <c r="M213" s="309">
        <v>120</v>
      </c>
      <c r="N213" s="308">
        <v>1548.5440000000001</v>
      </c>
      <c r="O213" s="308">
        <v>10</v>
      </c>
      <c r="P213" s="308">
        <v>0</v>
      </c>
      <c r="Q213" s="308">
        <v>0</v>
      </c>
    </row>
    <row r="214" spans="1:17" ht="12.75" customHeight="1" x14ac:dyDescent="0.25">
      <c r="A214" s="310">
        <v>1987</v>
      </c>
      <c r="B214" s="310" t="s">
        <v>212</v>
      </c>
      <c r="C214" s="309">
        <v>12233</v>
      </c>
      <c r="D214" s="309">
        <v>2633</v>
      </c>
      <c r="E214" s="308">
        <v>1256.9000000000001</v>
      </c>
      <c r="F214" s="309">
        <v>150</v>
      </c>
      <c r="G214" s="309">
        <v>1690</v>
      </c>
      <c r="H214" s="308">
        <v>0</v>
      </c>
      <c r="I214" s="308">
        <v>0</v>
      </c>
      <c r="J214" s="308">
        <v>0</v>
      </c>
      <c r="K214" s="308">
        <v>0</v>
      </c>
      <c r="L214" s="309">
        <v>8019</v>
      </c>
      <c r="M214" s="309">
        <v>143</v>
      </c>
      <c r="N214" s="308">
        <v>1938.867</v>
      </c>
      <c r="O214" s="308">
        <v>6</v>
      </c>
      <c r="P214" s="308">
        <v>0</v>
      </c>
      <c r="Q214" s="308">
        <v>0</v>
      </c>
    </row>
    <row r="215" spans="1:17" ht="12.75" customHeight="1" x14ac:dyDescent="0.25">
      <c r="A215" s="310">
        <v>119</v>
      </c>
      <c r="B215" s="310" t="s">
        <v>213</v>
      </c>
      <c r="C215" s="309">
        <v>32794</v>
      </c>
      <c r="D215" s="309">
        <v>7839</v>
      </c>
      <c r="E215" s="308">
        <v>3040.1</v>
      </c>
      <c r="F215" s="309">
        <v>1050</v>
      </c>
      <c r="G215" s="309">
        <v>38410</v>
      </c>
      <c r="H215" s="308">
        <v>1188.92</v>
      </c>
      <c r="I215" s="308">
        <v>2857.6</v>
      </c>
      <c r="J215" s="308">
        <v>0</v>
      </c>
      <c r="K215" s="308">
        <v>61.899999999999601</v>
      </c>
      <c r="L215" s="309">
        <v>5546</v>
      </c>
      <c r="M215" s="309">
        <v>157</v>
      </c>
      <c r="N215" s="308">
        <v>19576.744999999999</v>
      </c>
      <c r="O215" s="308">
        <v>5</v>
      </c>
      <c r="P215" s="308">
        <v>0</v>
      </c>
      <c r="Q215" s="308">
        <v>0</v>
      </c>
    </row>
    <row r="216" spans="1:17" ht="12.75" customHeight="1" x14ac:dyDescent="0.25">
      <c r="A216" s="310">
        <v>687</v>
      </c>
      <c r="B216" s="310" t="s">
        <v>214</v>
      </c>
      <c r="C216" s="309">
        <v>47873</v>
      </c>
      <c r="D216" s="309">
        <v>10928</v>
      </c>
      <c r="E216" s="308">
        <v>4733.5</v>
      </c>
      <c r="F216" s="309">
        <v>2340</v>
      </c>
      <c r="G216" s="309">
        <v>67720</v>
      </c>
      <c r="H216" s="308">
        <v>1432.14</v>
      </c>
      <c r="I216" s="308">
        <v>3911.2</v>
      </c>
      <c r="J216" s="308">
        <v>0</v>
      </c>
      <c r="K216" s="308">
        <v>138.099999999999</v>
      </c>
      <c r="L216" s="309">
        <v>4840</v>
      </c>
      <c r="M216" s="309">
        <v>464</v>
      </c>
      <c r="N216" s="308">
        <v>41058.775000000001</v>
      </c>
      <c r="O216" s="308">
        <v>4</v>
      </c>
      <c r="P216" s="308">
        <v>0</v>
      </c>
      <c r="Q216" s="308">
        <v>0</v>
      </c>
    </row>
    <row r="217" spans="1:17" ht="12.75" customHeight="1" x14ac:dyDescent="0.25">
      <c r="A217" s="310">
        <v>1731</v>
      </c>
      <c r="B217" s="310" t="s">
        <v>216</v>
      </c>
      <c r="C217" s="309">
        <v>33450</v>
      </c>
      <c r="D217" s="309">
        <v>7430</v>
      </c>
      <c r="E217" s="308">
        <v>2409.5</v>
      </c>
      <c r="F217" s="309">
        <v>535</v>
      </c>
      <c r="G217" s="309">
        <v>12400</v>
      </c>
      <c r="H217" s="308">
        <v>173</v>
      </c>
      <c r="I217" s="308">
        <v>772.8</v>
      </c>
      <c r="J217" s="308">
        <v>0</v>
      </c>
      <c r="K217" s="308">
        <v>253.2</v>
      </c>
      <c r="L217" s="309">
        <v>34063</v>
      </c>
      <c r="M217" s="309">
        <v>524</v>
      </c>
      <c r="N217" s="308">
        <v>6314.2849999999999</v>
      </c>
      <c r="O217" s="308">
        <v>30</v>
      </c>
      <c r="P217" s="308">
        <v>0</v>
      </c>
      <c r="Q217" s="308">
        <v>0</v>
      </c>
    </row>
    <row r="218" spans="1:17" ht="12.75" customHeight="1" x14ac:dyDescent="0.25">
      <c r="A218" s="310">
        <v>1842</v>
      </c>
      <c r="B218" s="310" t="s">
        <v>217</v>
      </c>
      <c r="C218" s="309">
        <v>18873</v>
      </c>
      <c r="D218" s="309">
        <v>4697</v>
      </c>
      <c r="E218" s="308">
        <v>721.6</v>
      </c>
      <c r="F218" s="309">
        <v>455</v>
      </c>
      <c r="G218" s="309">
        <v>610</v>
      </c>
      <c r="H218" s="308">
        <v>0</v>
      </c>
      <c r="I218" s="308">
        <v>0</v>
      </c>
      <c r="J218" s="308">
        <v>0</v>
      </c>
      <c r="K218" s="308">
        <v>0</v>
      </c>
      <c r="L218" s="309">
        <v>4729</v>
      </c>
      <c r="M218" s="309">
        <v>209</v>
      </c>
      <c r="N218" s="308">
        <v>10056.928</v>
      </c>
      <c r="O218" s="308">
        <v>11</v>
      </c>
      <c r="P218" s="308">
        <v>0</v>
      </c>
      <c r="Q218" s="308">
        <v>0</v>
      </c>
    </row>
    <row r="219" spans="1:17" ht="12.75" customHeight="1" x14ac:dyDescent="0.25">
      <c r="A219" s="310">
        <v>815</v>
      </c>
      <c r="B219" s="310" t="s">
        <v>218</v>
      </c>
      <c r="C219" s="309">
        <v>10801</v>
      </c>
      <c r="D219" s="309">
        <v>2338</v>
      </c>
      <c r="E219" s="308">
        <v>847.2</v>
      </c>
      <c r="F219" s="309">
        <v>95</v>
      </c>
      <c r="G219" s="309">
        <v>1180</v>
      </c>
      <c r="H219" s="308">
        <v>0</v>
      </c>
      <c r="I219" s="308">
        <v>352</v>
      </c>
      <c r="J219" s="308">
        <v>0</v>
      </c>
      <c r="K219" s="308">
        <v>0</v>
      </c>
      <c r="L219" s="309">
        <v>5222</v>
      </c>
      <c r="M219" s="309">
        <v>96</v>
      </c>
      <c r="N219" s="308">
        <v>1403.68</v>
      </c>
      <c r="O219" s="308">
        <v>6</v>
      </c>
      <c r="P219" s="308">
        <v>0</v>
      </c>
      <c r="Q219" s="308">
        <v>0</v>
      </c>
    </row>
    <row r="220" spans="1:17" ht="12.75" customHeight="1" x14ac:dyDescent="0.25">
      <c r="A220" s="310">
        <v>1709</v>
      </c>
      <c r="B220" s="310" t="s">
        <v>220</v>
      </c>
      <c r="C220" s="309">
        <v>36762</v>
      </c>
      <c r="D220" s="309">
        <v>8140</v>
      </c>
      <c r="E220" s="308">
        <v>2763.3</v>
      </c>
      <c r="F220" s="309">
        <v>1005</v>
      </c>
      <c r="G220" s="309">
        <v>4820</v>
      </c>
      <c r="H220" s="308">
        <v>227.7</v>
      </c>
      <c r="I220" s="308">
        <v>962.4</v>
      </c>
      <c r="J220" s="308">
        <v>0</v>
      </c>
      <c r="K220" s="308">
        <v>568.29999999999995</v>
      </c>
      <c r="L220" s="309">
        <v>15920</v>
      </c>
      <c r="M220" s="309">
        <v>2482</v>
      </c>
      <c r="N220" s="308">
        <v>12258.883</v>
      </c>
      <c r="O220" s="308">
        <v>21</v>
      </c>
      <c r="P220" s="308">
        <v>0</v>
      </c>
      <c r="Q220" s="308">
        <v>0</v>
      </c>
    </row>
    <row r="221" spans="1:17" ht="12.75" customHeight="1" x14ac:dyDescent="0.25">
      <c r="A221" s="310">
        <v>1927</v>
      </c>
      <c r="B221" s="310" t="s">
        <v>611</v>
      </c>
      <c r="C221" s="309">
        <v>29067</v>
      </c>
      <c r="D221" s="309">
        <v>8370</v>
      </c>
      <c r="E221" s="308">
        <v>1385.4</v>
      </c>
      <c r="F221" s="309">
        <v>345</v>
      </c>
      <c r="G221" s="309">
        <v>990</v>
      </c>
      <c r="H221" s="308">
        <v>0</v>
      </c>
      <c r="I221" s="308">
        <v>0</v>
      </c>
      <c r="J221" s="308">
        <v>0</v>
      </c>
      <c r="K221" s="308">
        <v>0</v>
      </c>
      <c r="L221" s="309">
        <v>11823</v>
      </c>
      <c r="M221" s="309">
        <v>824</v>
      </c>
      <c r="N221" s="308">
        <v>4948.8239999999996</v>
      </c>
      <c r="O221" s="308">
        <v>20</v>
      </c>
      <c r="P221" s="308">
        <v>0</v>
      </c>
      <c r="Q221" s="308">
        <v>0</v>
      </c>
    </row>
    <row r="222" spans="1:17" ht="12.75" customHeight="1" x14ac:dyDescent="0.25">
      <c r="A222" s="310">
        <v>1955</v>
      </c>
      <c r="B222" s="310" t="s">
        <v>221</v>
      </c>
      <c r="C222" s="309">
        <v>35173</v>
      </c>
      <c r="D222" s="309">
        <v>7379</v>
      </c>
      <c r="E222" s="308">
        <v>3130.6</v>
      </c>
      <c r="F222" s="309">
        <v>690</v>
      </c>
      <c r="G222" s="309">
        <v>16500</v>
      </c>
      <c r="H222" s="308">
        <v>1379.76</v>
      </c>
      <c r="I222" s="308">
        <v>413.6</v>
      </c>
      <c r="J222" s="308">
        <v>0</v>
      </c>
      <c r="K222" s="308">
        <v>0</v>
      </c>
      <c r="L222" s="309">
        <v>10568</v>
      </c>
      <c r="M222" s="309">
        <v>96</v>
      </c>
      <c r="N222" s="308">
        <v>11739.111999999999</v>
      </c>
      <c r="O222" s="308">
        <v>10</v>
      </c>
      <c r="P222" s="308">
        <v>0</v>
      </c>
      <c r="Q222" s="308">
        <v>0</v>
      </c>
    </row>
    <row r="223" spans="1:17" ht="12.75" customHeight="1" x14ac:dyDescent="0.25">
      <c r="A223" s="310">
        <v>335</v>
      </c>
      <c r="B223" s="310" t="s">
        <v>222</v>
      </c>
      <c r="C223" s="309">
        <v>13783</v>
      </c>
      <c r="D223" s="309">
        <v>3643</v>
      </c>
      <c r="E223" s="308">
        <v>631.6</v>
      </c>
      <c r="F223" s="309">
        <v>360</v>
      </c>
      <c r="G223" s="309">
        <v>830</v>
      </c>
      <c r="H223" s="308">
        <v>0</v>
      </c>
      <c r="I223" s="308">
        <v>0</v>
      </c>
      <c r="J223" s="308">
        <v>0</v>
      </c>
      <c r="K223" s="308">
        <v>0</v>
      </c>
      <c r="L223" s="309">
        <v>3759</v>
      </c>
      <c r="M223" s="309">
        <v>61</v>
      </c>
      <c r="N223" s="308">
        <v>4223.2120000000004</v>
      </c>
      <c r="O223" s="308">
        <v>4</v>
      </c>
      <c r="P223" s="308">
        <v>0</v>
      </c>
      <c r="Q223" s="308">
        <v>0</v>
      </c>
    </row>
    <row r="224" spans="1:17" ht="12.75" customHeight="1" x14ac:dyDescent="0.25">
      <c r="A224" s="310">
        <v>944</v>
      </c>
      <c r="B224" s="310" t="s">
        <v>223</v>
      </c>
      <c r="C224" s="309">
        <v>7755</v>
      </c>
      <c r="D224" s="309">
        <v>1602</v>
      </c>
      <c r="E224" s="308">
        <v>442.1</v>
      </c>
      <c r="F224" s="309">
        <v>90</v>
      </c>
      <c r="G224" s="309">
        <v>900</v>
      </c>
      <c r="H224" s="308">
        <v>0</v>
      </c>
      <c r="I224" s="308">
        <v>216.8</v>
      </c>
      <c r="J224" s="308">
        <v>0</v>
      </c>
      <c r="K224" s="308">
        <v>29</v>
      </c>
      <c r="L224" s="309">
        <v>1738</v>
      </c>
      <c r="M224" s="309">
        <v>143</v>
      </c>
      <c r="N224" s="308">
        <v>1496.0219999999999</v>
      </c>
      <c r="O224" s="308">
        <v>4</v>
      </c>
      <c r="P224" s="308">
        <v>0</v>
      </c>
      <c r="Q224" s="308">
        <v>0</v>
      </c>
    </row>
    <row r="225" spans="1:17" ht="12.75" customHeight="1" x14ac:dyDescent="0.25">
      <c r="A225" s="310">
        <v>1740</v>
      </c>
      <c r="B225" s="310" t="s">
        <v>226</v>
      </c>
      <c r="C225" s="309">
        <v>23049</v>
      </c>
      <c r="D225" s="309">
        <v>6579</v>
      </c>
      <c r="E225" s="308">
        <v>1329</v>
      </c>
      <c r="F225" s="309">
        <v>325</v>
      </c>
      <c r="G225" s="309">
        <v>2270</v>
      </c>
      <c r="H225" s="308">
        <v>205.38</v>
      </c>
      <c r="I225" s="308">
        <v>1136</v>
      </c>
      <c r="J225" s="308">
        <v>0</v>
      </c>
      <c r="K225" s="308">
        <v>338.7</v>
      </c>
      <c r="L225" s="309">
        <v>5995</v>
      </c>
      <c r="M225" s="309">
        <v>751</v>
      </c>
      <c r="N225" s="308">
        <v>3684.33</v>
      </c>
      <c r="O225" s="308">
        <v>11</v>
      </c>
      <c r="P225" s="308">
        <v>0</v>
      </c>
      <c r="Q225" s="308">
        <v>0</v>
      </c>
    </row>
    <row r="226" spans="1:17" ht="12.75" customHeight="1" x14ac:dyDescent="0.25">
      <c r="A226" s="310">
        <v>946</v>
      </c>
      <c r="B226" s="310" t="s">
        <v>228</v>
      </c>
      <c r="C226" s="309">
        <v>16793</v>
      </c>
      <c r="D226" s="309">
        <v>3463</v>
      </c>
      <c r="E226" s="308">
        <v>1273.9000000000001</v>
      </c>
      <c r="F226" s="309">
        <v>140</v>
      </c>
      <c r="G226" s="309">
        <v>6190</v>
      </c>
      <c r="H226" s="308">
        <v>0</v>
      </c>
      <c r="I226" s="308">
        <v>0</v>
      </c>
      <c r="J226" s="308">
        <v>0</v>
      </c>
      <c r="K226" s="308">
        <v>0</v>
      </c>
      <c r="L226" s="309">
        <v>9993</v>
      </c>
      <c r="M226" s="309">
        <v>185</v>
      </c>
      <c r="N226" s="308">
        <v>4538.125</v>
      </c>
      <c r="O226" s="308">
        <v>8</v>
      </c>
      <c r="P226" s="308">
        <v>0</v>
      </c>
      <c r="Q226" s="308">
        <v>0</v>
      </c>
    </row>
    <row r="227" spans="1:17" ht="12.75" customHeight="1" x14ac:dyDescent="0.25">
      <c r="A227" s="310">
        <v>304</v>
      </c>
      <c r="B227" s="310" t="s">
        <v>229</v>
      </c>
      <c r="C227" s="309">
        <v>12122</v>
      </c>
      <c r="D227" s="309">
        <v>3179</v>
      </c>
      <c r="E227" s="308">
        <v>612.29999999999995</v>
      </c>
      <c r="F227" s="309">
        <v>205</v>
      </c>
      <c r="G227" s="309">
        <v>310</v>
      </c>
      <c r="H227" s="308">
        <v>0</v>
      </c>
      <c r="I227" s="308">
        <v>0</v>
      </c>
      <c r="J227" s="308">
        <v>0</v>
      </c>
      <c r="K227" s="308">
        <v>0</v>
      </c>
      <c r="L227" s="309">
        <v>6589</v>
      </c>
      <c r="M227" s="309">
        <v>701</v>
      </c>
      <c r="N227" s="308">
        <v>955.89200000000005</v>
      </c>
      <c r="O227" s="308">
        <v>11</v>
      </c>
      <c r="P227" s="308">
        <v>0</v>
      </c>
      <c r="Q227" s="308">
        <v>0</v>
      </c>
    </row>
    <row r="228" spans="1:17" ht="12.75" customHeight="1" x14ac:dyDescent="0.25">
      <c r="A228" s="310">
        <v>356</v>
      </c>
      <c r="B228" s="310" t="s">
        <v>230</v>
      </c>
      <c r="C228" s="309">
        <v>61749</v>
      </c>
      <c r="D228" s="309">
        <v>13340</v>
      </c>
      <c r="E228" s="308">
        <v>4887.8999999999996</v>
      </c>
      <c r="F228" s="309">
        <v>6345</v>
      </c>
      <c r="G228" s="309">
        <v>48690</v>
      </c>
      <c r="H228" s="308">
        <v>487.08</v>
      </c>
      <c r="I228" s="308">
        <v>4440</v>
      </c>
      <c r="J228" s="308">
        <v>0</v>
      </c>
      <c r="K228" s="308">
        <v>0</v>
      </c>
      <c r="L228" s="309">
        <v>2359</v>
      </c>
      <c r="M228" s="309">
        <v>206</v>
      </c>
      <c r="N228" s="308">
        <v>53458.021000000001</v>
      </c>
      <c r="O228" s="308">
        <v>1</v>
      </c>
      <c r="P228" s="308">
        <v>0</v>
      </c>
      <c r="Q228" s="308">
        <v>0</v>
      </c>
    </row>
    <row r="229" spans="1:17" ht="12.75" customHeight="1" x14ac:dyDescent="0.25">
      <c r="A229" s="310">
        <v>569</v>
      </c>
      <c r="B229" s="310" t="s">
        <v>231</v>
      </c>
      <c r="C229" s="309">
        <v>27433</v>
      </c>
      <c r="D229" s="309">
        <v>6214</v>
      </c>
      <c r="E229" s="308">
        <v>1426.6</v>
      </c>
      <c r="F229" s="309">
        <v>580</v>
      </c>
      <c r="G229" s="309">
        <v>1860</v>
      </c>
      <c r="H229" s="308">
        <v>0</v>
      </c>
      <c r="I229" s="308">
        <v>323.2</v>
      </c>
      <c r="J229" s="308">
        <v>0</v>
      </c>
      <c r="K229" s="308">
        <v>109.2</v>
      </c>
      <c r="L229" s="309">
        <v>7809</v>
      </c>
      <c r="M229" s="309">
        <v>1308</v>
      </c>
      <c r="N229" s="308">
        <v>5820.0640000000003</v>
      </c>
      <c r="O229" s="308">
        <v>14</v>
      </c>
      <c r="P229" s="308">
        <v>0</v>
      </c>
      <c r="Q229" s="308">
        <v>0</v>
      </c>
    </row>
    <row r="230" spans="1:17" ht="12.75" customHeight="1" x14ac:dyDescent="0.25">
      <c r="A230" s="310">
        <v>267</v>
      </c>
      <c r="B230" s="310" t="s">
        <v>233</v>
      </c>
      <c r="C230" s="309">
        <v>41199</v>
      </c>
      <c r="D230" s="309">
        <v>10571</v>
      </c>
      <c r="E230" s="308">
        <v>2542.5</v>
      </c>
      <c r="F230" s="309">
        <v>1620</v>
      </c>
      <c r="G230" s="309">
        <v>15810</v>
      </c>
      <c r="H230" s="308">
        <v>704.88</v>
      </c>
      <c r="I230" s="308">
        <v>2173.6</v>
      </c>
      <c r="J230" s="308">
        <v>0</v>
      </c>
      <c r="K230" s="308">
        <v>331.1</v>
      </c>
      <c r="L230" s="309">
        <v>6935</v>
      </c>
      <c r="M230" s="309">
        <v>269</v>
      </c>
      <c r="N230" s="308">
        <v>18099.900000000001</v>
      </c>
      <c r="O230" s="308">
        <v>9</v>
      </c>
      <c r="P230" s="308">
        <v>0</v>
      </c>
      <c r="Q230" s="308">
        <v>0</v>
      </c>
    </row>
    <row r="231" spans="1:17" ht="12.75" customHeight="1" x14ac:dyDescent="0.25">
      <c r="A231" s="310">
        <v>268</v>
      </c>
      <c r="B231" s="310" t="s">
        <v>234</v>
      </c>
      <c r="C231" s="309">
        <v>172064</v>
      </c>
      <c r="D231" s="309">
        <v>34459</v>
      </c>
      <c r="E231" s="308">
        <v>20705.599999999999</v>
      </c>
      <c r="F231" s="309">
        <v>13930</v>
      </c>
      <c r="G231" s="309">
        <v>352820</v>
      </c>
      <c r="H231" s="308">
        <v>5478.92</v>
      </c>
      <c r="I231" s="308">
        <v>12101.6</v>
      </c>
      <c r="J231" s="308">
        <v>0</v>
      </c>
      <c r="K231" s="308">
        <v>705.99999999999795</v>
      </c>
      <c r="L231" s="309">
        <v>5291</v>
      </c>
      <c r="M231" s="309">
        <v>469</v>
      </c>
      <c r="N231" s="308">
        <v>195084.288</v>
      </c>
      <c r="O231" s="308">
        <v>5</v>
      </c>
      <c r="P231" s="308">
        <v>0</v>
      </c>
      <c r="Q231" s="308">
        <v>0</v>
      </c>
    </row>
    <row r="232" spans="1:17" ht="12.75" customHeight="1" x14ac:dyDescent="0.25">
      <c r="A232" s="310">
        <v>1930</v>
      </c>
      <c r="B232" s="310" t="s">
        <v>668</v>
      </c>
      <c r="C232" s="309">
        <v>85293</v>
      </c>
      <c r="D232" s="309">
        <v>18218</v>
      </c>
      <c r="E232" s="308">
        <v>7567.9</v>
      </c>
      <c r="F232" s="309">
        <v>7675</v>
      </c>
      <c r="G232" s="309">
        <v>70920</v>
      </c>
      <c r="H232" s="308">
        <v>1763.34</v>
      </c>
      <c r="I232" s="308">
        <v>3977.6</v>
      </c>
      <c r="J232" s="308">
        <v>0</v>
      </c>
      <c r="K232" s="308">
        <v>0</v>
      </c>
      <c r="L232" s="309">
        <v>8312</v>
      </c>
      <c r="M232" s="309">
        <v>1561</v>
      </c>
      <c r="N232" s="308">
        <v>78917.247000000003</v>
      </c>
      <c r="O232" s="308">
        <v>7</v>
      </c>
      <c r="P232" s="308">
        <v>0</v>
      </c>
      <c r="Q232" s="308">
        <v>0</v>
      </c>
    </row>
    <row r="233" spans="1:17" ht="12.75" customHeight="1" x14ac:dyDescent="0.25">
      <c r="A233" s="310">
        <v>1695</v>
      </c>
      <c r="B233" s="310" t="s">
        <v>235</v>
      </c>
      <c r="C233" s="309">
        <v>7421</v>
      </c>
      <c r="D233" s="309">
        <v>1393</v>
      </c>
      <c r="E233" s="308">
        <v>501.2</v>
      </c>
      <c r="F233" s="309">
        <v>60</v>
      </c>
      <c r="G233" s="309">
        <v>440</v>
      </c>
      <c r="H233" s="308">
        <v>79.58</v>
      </c>
      <c r="I233" s="308">
        <v>0</v>
      </c>
      <c r="J233" s="308">
        <v>0</v>
      </c>
      <c r="K233" s="308">
        <v>0</v>
      </c>
      <c r="L233" s="309">
        <v>8593</v>
      </c>
      <c r="M233" s="309">
        <v>730</v>
      </c>
      <c r="N233" s="308">
        <v>1323.348</v>
      </c>
      <c r="O233" s="308">
        <v>13</v>
      </c>
      <c r="P233" s="308">
        <v>0</v>
      </c>
      <c r="Q233" s="308">
        <v>0</v>
      </c>
    </row>
    <row r="234" spans="1:17" ht="12.75" customHeight="1" x14ac:dyDescent="0.25">
      <c r="A234" s="310">
        <v>1699</v>
      </c>
      <c r="B234" s="310" t="s">
        <v>236</v>
      </c>
      <c r="C234" s="309">
        <v>31039</v>
      </c>
      <c r="D234" s="309">
        <v>6683</v>
      </c>
      <c r="E234" s="308">
        <v>2517.5</v>
      </c>
      <c r="F234" s="309">
        <v>375</v>
      </c>
      <c r="G234" s="309">
        <v>14810</v>
      </c>
      <c r="H234" s="308">
        <v>437.58</v>
      </c>
      <c r="I234" s="308">
        <v>527.20000000000005</v>
      </c>
      <c r="J234" s="308">
        <v>0</v>
      </c>
      <c r="K234" s="308">
        <v>226.7</v>
      </c>
      <c r="L234" s="309">
        <v>19941</v>
      </c>
      <c r="M234" s="309">
        <v>588</v>
      </c>
      <c r="N234" s="308">
        <v>10095.825000000001</v>
      </c>
      <c r="O234" s="308">
        <v>16</v>
      </c>
      <c r="P234" s="308">
        <v>0</v>
      </c>
      <c r="Q234" s="308">
        <v>0</v>
      </c>
    </row>
    <row r="235" spans="1:17" ht="12.75" customHeight="1" x14ac:dyDescent="0.25">
      <c r="A235" s="310">
        <v>171</v>
      </c>
      <c r="B235" s="310" t="s">
        <v>237</v>
      </c>
      <c r="C235" s="309">
        <v>46439</v>
      </c>
      <c r="D235" s="309">
        <v>12107</v>
      </c>
      <c r="E235" s="308">
        <v>3727.1</v>
      </c>
      <c r="F235" s="309">
        <v>2025</v>
      </c>
      <c r="G235" s="309">
        <v>35190</v>
      </c>
      <c r="H235" s="308">
        <v>1855.3</v>
      </c>
      <c r="I235" s="308">
        <v>2789.6</v>
      </c>
      <c r="J235" s="308">
        <v>0</v>
      </c>
      <c r="K235" s="308">
        <v>0</v>
      </c>
      <c r="L235" s="309">
        <v>45978</v>
      </c>
      <c r="M235" s="309">
        <v>2894</v>
      </c>
      <c r="N235" s="308">
        <v>14461.357</v>
      </c>
      <c r="O235" s="308">
        <v>15</v>
      </c>
      <c r="P235" s="308">
        <v>0</v>
      </c>
      <c r="Q235" s="308">
        <v>0</v>
      </c>
    </row>
    <row r="236" spans="1:17" ht="12.75" customHeight="1" x14ac:dyDescent="0.25">
      <c r="A236" s="310">
        <v>575</v>
      </c>
      <c r="B236" s="310" t="s">
        <v>238</v>
      </c>
      <c r="C236" s="309">
        <v>25760</v>
      </c>
      <c r="D236" s="309">
        <v>5292</v>
      </c>
      <c r="E236" s="308">
        <v>1900.4</v>
      </c>
      <c r="F236" s="309">
        <v>630</v>
      </c>
      <c r="G236" s="309">
        <v>7480</v>
      </c>
      <c r="H236" s="308">
        <v>705.84</v>
      </c>
      <c r="I236" s="308">
        <v>668</v>
      </c>
      <c r="J236" s="308">
        <v>0</v>
      </c>
      <c r="K236" s="308">
        <v>0</v>
      </c>
      <c r="L236" s="309">
        <v>3575</v>
      </c>
      <c r="M236" s="309">
        <v>17</v>
      </c>
      <c r="N236" s="308">
        <v>21343.9</v>
      </c>
      <c r="O236" s="308">
        <v>4</v>
      </c>
      <c r="P236" s="308">
        <v>0</v>
      </c>
      <c r="Q236" s="308">
        <v>0</v>
      </c>
    </row>
    <row r="237" spans="1:17" ht="12.75" customHeight="1" x14ac:dyDescent="0.25">
      <c r="A237" s="310">
        <v>576</v>
      </c>
      <c r="B237" s="310" t="s">
        <v>239</v>
      </c>
      <c r="C237" s="309">
        <v>16140</v>
      </c>
      <c r="D237" s="309">
        <v>3630</v>
      </c>
      <c r="E237" s="308">
        <v>1120.5</v>
      </c>
      <c r="F237" s="309">
        <v>280</v>
      </c>
      <c r="G237" s="309">
        <v>1720</v>
      </c>
      <c r="H237" s="308">
        <v>0</v>
      </c>
      <c r="I237" s="308">
        <v>1319.2</v>
      </c>
      <c r="J237" s="308">
        <v>0</v>
      </c>
      <c r="K237" s="308">
        <v>274</v>
      </c>
      <c r="L237" s="309">
        <v>2259</v>
      </c>
      <c r="M237" s="309">
        <v>83</v>
      </c>
      <c r="N237" s="308">
        <v>8480.9599999999991</v>
      </c>
      <c r="O237" s="308">
        <v>6</v>
      </c>
      <c r="P237" s="308">
        <v>0</v>
      </c>
      <c r="Q237" s="308">
        <v>0</v>
      </c>
    </row>
    <row r="238" spans="1:17" ht="12.75" customHeight="1" x14ac:dyDescent="0.25">
      <c r="A238" s="310">
        <v>820</v>
      </c>
      <c r="B238" s="310" t="s">
        <v>240</v>
      </c>
      <c r="C238" s="309">
        <v>22763</v>
      </c>
      <c r="D238" s="309">
        <v>4887</v>
      </c>
      <c r="E238" s="308">
        <v>993</v>
      </c>
      <c r="F238" s="309">
        <v>320</v>
      </c>
      <c r="G238" s="309">
        <v>7750</v>
      </c>
      <c r="H238" s="308">
        <v>0</v>
      </c>
      <c r="I238" s="308">
        <v>553.6</v>
      </c>
      <c r="J238" s="308">
        <v>0</v>
      </c>
      <c r="K238" s="308">
        <v>10</v>
      </c>
      <c r="L238" s="309">
        <v>3361</v>
      </c>
      <c r="M238" s="309">
        <v>33</v>
      </c>
      <c r="N238" s="308">
        <v>11147.49</v>
      </c>
      <c r="O238" s="308">
        <v>3</v>
      </c>
      <c r="P238" s="308">
        <v>0</v>
      </c>
      <c r="Q238" s="308">
        <v>0</v>
      </c>
    </row>
    <row r="239" spans="1:17" ht="12.75" customHeight="1" x14ac:dyDescent="0.25">
      <c r="A239" s="310">
        <v>302</v>
      </c>
      <c r="B239" s="310" t="s">
        <v>241</v>
      </c>
      <c r="C239" s="309">
        <v>26835</v>
      </c>
      <c r="D239" s="309">
        <v>6856</v>
      </c>
      <c r="E239" s="308">
        <v>1633.3</v>
      </c>
      <c r="F239" s="309">
        <v>330</v>
      </c>
      <c r="G239" s="309">
        <v>15990</v>
      </c>
      <c r="H239" s="308">
        <v>1926</v>
      </c>
      <c r="I239" s="308">
        <v>368.8</v>
      </c>
      <c r="J239" s="308">
        <v>0</v>
      </c>
      <c r="K239" s="308">
        <v>0</v>
      </c>
      <c r="L239" s="309">
        <v>12873</v>
      </c>
      <c r="M239" s="309">
        <v>80</v>
      </c>
      <c r="N239" s="308">
        <v>9487.5830000000005</v>
      </c>
      <c r="O239" s="308">
        <v>14</v>
      </c>
      <c r="P239" s="308">
        <v>0</v>
      </c>
      <c r="Q239" s="308">
        <v>0</v>
      </c>
    </row>
    <row r="240" spans="1:17" ht="12.75" customHeight="1" x14ac:dyDescent="0.25">
      <c r="A240" s="310">
        <v>951</v>
      </c>
      <c r="B240" s="310" t="s">
        <v>242</v>
      </c>
      <c r="C240" s="309">
        <v>15425</v>
      </c>
      <c r="D240" s="309">
        <v>2821</v>
      </c>
      <c r="E240" s="308">
        <v>1395.2</v>
      </c>
      <c r="F240" s="309">
        <v>215</v>
      </c>
      <c r="G240" s="309">
        <v>1940</v>
      </c>
      <c r="H240" s="308">
        <v>0</v>
      </c>
      <c r="I240" s="308">
        <v>0</v>
      </c>
      <c r="J240" s="308">
        <v>0</v>
      </c>
      <c r="K240" s="308">
        <v>0</v>
      </c>
      <c r="L240" s="309">
        <v>3310</v>
      </c>
      <c r="M240" s="309">
        <v>3</v>
      </c>
      <c r="N240" s="308">
        <v>3686.1039999999998</v>
      </c>
      <c r="O240" s="308">
        <v>5</v>
      </c>
      <c r="P240" s="308">
        <v>0</v>
      </c>
      <c r="Q240" s="308">
        <v>0</v>
      </c>
    </row>
    <row r="241" spans="1:17" ht="12.75" customHeight="1" x14ac:dyDescent="0.25">
      <c r="A241" s="310">
        <v>579</v>
      </c>
      <c r="B241" s="310" t="s">
        <v>243</v>
      </c>
      <c r="C241" s="309">
        <v>23209</v>
      </c>
      <c r="D241" s="309">
        <v>5737</v>
      </c>
      <c r="E241" s="308">
        <v>1034.3</v>
      </c>
      <c r="F241" s="309">
        <v>710</v>
      </c>
      <c r="G241" s="309">
        <v>4850</v>
      </c>
      <c r="H241" s="308">
        <v>1685.02</v>
      </c>
      <c r="I241" s="308">
        <v>1628</v>
      </c>
      <c r="J241" s="308">
        <v>0</v>
      </c>
      <c r="K241" s="308">
        <v>0</v>
      </c>
      <c r="L241" s="309">
        <v>729</v>
      </c>
      <c r="M241" s="309">
        <v>68</v>
      </c>
      <c r="N241" s="308">
        <v>18521.866000000002</v>
      </c>
      <c r="O241" s="308">
        <v>1</v>
      </c>
      <c r="P241" s="308">
        <v>0</v>
      </c>
      <c r="Q241" s="308">
        <v>0</v>
      </c>
    </row>
    <row r="242" spans="1:17" ht="12.75" customHeight="1" x14ac:dyDescent="0.25">
      <c r="A242" s="310">
        <v>823</v>
      </c>
      <c r="B242" s="310" t="s">
        <v>244</v>
      </c>
      <c r="C242" s="309">
        <v>18199</v>
      </c>
      <c r="D242" s="309">
        <v>4046</v>
      </c>
      <c r="E242" s="308">
        <v>1022</v>
      </c>
      <c r="F242" s="309">
        <v>170</v>
      </c>
      <c r="G242" s="309">
        <v>3160</v>
      </c>
      <c r="H242" s="308">
        <v>0</v>
      </c>
      <c r="I242" s="308">
        <v>906.4</v>
      </c>
      <c r="J242" s="308">
        <v>0</v>
      </c>
      <c r="K242" s="308">
        <v>96.8</v>
      </c>
      <c r="L242" s="309">
        <v>10176</v>
      </c>
      <c r="M242" s="309">
        <v>108</v>
      </c>
      <c r="N242" s="308">
        <v>4753.58</v>
      </c>
      <c r="O242" s="308">
        <v>6</v>
      </c>
      <c r="P242" s="308">
        <v>0</v>
      </c>
      <c r="Q242" s="308">
        <v>0</v>
      </c>
    </row>
    <row r="243" spans="1:17" ht="12.75" customHeight="1" x14ac:dyDescent="0.25">
      <c r="A243" s="310">
        <v>824</v>
      </c>
      <c r="B243" s="310" t="s">
        <v>245</v>
      </c>
      <c r="C243" s="309">
        <v>25835</v>
      </c>
      <c r="D243" s="309">
        <v>5683</v>
      </c>
      <c r="E243" s="308">
        <v>1821.6</v>
      </c>
      <c r="F243" s="309">
        <v>690</v>
      </c>
      <c r="G243" s="309">
        <v>9660</v>
      </c>
      <c r="H243" s="308">
        <v>613.55999999999995</v>
      </c>
      <c r="I243" s="308">
        <v>1488.8</v>
      </c>
      <c r="J243" s="308">
        <v>0</v>
      </c>
      <c r="K243" s="308">
        <v>465.1</v>
      </c>
      <c r="L243" s="309">
        <v>6384</v>
      </c>
      <c r="M243" s="309">
        <v>128</v>
      </c>
      <c r="N243" s="308">
        <v>11819.352000000001</v>
      </c>
      <c r="O243" s="308">
        <v>3</v>
      </c>
      <c r="P243" s="308">
        <v>0</v>
      </c>
      <c r="Q243" s="308">
        <v>0</v>
      </c>
    </row>
    <row r="244" spans="1:17" ht="12.75" customHeight="1" x14ac:dyDescent="0.25">
      <c r="A244" s="310">
        <v>1895</v>
      </c>
      <c r="B244" s="310" t="s">
        <v>496</v>
      </c>
      <c r="C244" s="309">
        <v>38228</v>
      </c>
      <c r="D244" s="309">
        <v>7713</v>
      </c>
      <c r="E244" s="308">
        <v>5344.5</v>
      </c>
      <c r="F244" s="309">
        <v>590</v>
      </c>
      <c r="G244" s="309">
        <v>29010</v>
      </c>
      <c r="H244" s="308">
        <v>1073.8800000000001</v>
      </c>
      <c r="I244" s="308">
        <v>1944</v>
      </c>
      <c r="J244" s="308">
        <v>0</v>
      </c>
      <c r="K244" s="308">
        <v>0</v>
      </c>
      <c r="L244" s="309">
        <v>22658</v>
      </c>
      <c r="M244" s="309">
        <v>1394</v>
      </c>
      <c r="N244" s="308">
        <v>15400.65</v>
      </c>
      <c r="O244" s="308">
        <v>22</v>
      </c>
      <c r="P244" s="308">
        <v>0</v>
      </c>
      <c r="Q244" s="308">
        <v>0</v>
      </c>
    </row>
    <row r="245" spans="1:17" ht="12.75" customHeight="1" x14ac:dyDescent="0.25">
      <c r="A245" s="310">
        <v>269</v>
      </c>
      <c r="B245" s="310" t="s">
        <v>246</v>
      </c>
      <c r="C245" s="309">
        <v>23104</v>
      </c>
      <c r="D245" s="309">
        <v>5774</v>
      </c>
      <c r="E245" s="308">
        <v>1333.7</v>
      </c>
      <c r="F245" s="309">
        <v>175</v>
      </c>
      <c r="G245" s="309">
        <v>8180</v>
      </c>
      <c r="H245" s="308">
        <v>0</v>
      </c>
      <c r="I245" s="308">
        <v>250.4</v>
      </c>
      <c r="J245" s="308">
        <v>0</v>
      </c>
      <c r="K245" s="308">
        <v>0</v>
      </c>
      <c r="L245" s="309">
        <v>9769</v>
      </c>
      <c r="M245" s="309">
        <v>114</v>
      </c>
      <c r="N245" s="308">
        <v>6193.9830000000002</v>
      </c>
      <c r="O245" s="308">
        <v>9</v>
      </c>
      <c r="P245" s="308">
        <v>0</v>
      </c>
      <c r="Q245" s="308">
        <v>0</v>
      </c>
    </row>
    <row r="246" spans="1:17" ht="12.75" customHeight="1" x14ac:dyDescent="0.25">
      <c r="A246" s="310">
        <v>173</v>
      </c>
      <c r="B246" s="310" t="s">
        <v>247</v>
      </c>
      <c r="C246" s="309">
        <v>32110</v>
      </c>
      <c r="D246" s="309">
        <v>7488</v>
      </c>
      <c r="E246" s="308">
        <v>2957.4</v>
      </c>
      <c r="F246" s="309">
        <v>1615</v>
      </c>
      <c r="G246" s="309">
        <v>30530</v>
      </c>
      <c r="H246" s="308">
        <v>778.44</v>
      </c>
      <c r="I246" s="308">
        <v>3306.4</v>
      </c>
      <c r="J246" s="308">
        <v>0</v>
      </c>
      <c r="K246" s="308">
        <v>0</v>
      </c>
      <c r="L246" s="309">
        <v>2155</v>
      </c>
      <c r="M246" s="309">
        <v>40</v>
      </c>
      <c r="N246" s="308">
        <v>20903.274000000001</v>
      </c>
      <c r="O246" s="308">
        <v>2</v>
      </c>
      <c r="P246" s="308">
        <v>0</v>
      </c>
      <c r="Q246" s="308">
        <v>0</v>
      </c>
    </row>
    <row r="247" spans="1:17" ht="12.75" customHeight="1" x14ac:dyDescent="0.25">
      <c r="A247" s="310">
        <v>1773</v>
      </c>
      <c r="B247" s="310" t="s">
        <v>248</v>
      </c>
      <c r="C247" s="309">
        <v>17886</v>
      </c>
      <c r="D247" s="309">
        <v>4130</v>
      </c>
      <c r="E247" s="308">
        <v>1223.3</v>
      </c>
      <c r="F247" s="309">
        <v>325</v>
      </c>
      <c r="G247" s="309">
        <v>3960</v>
      </c>
      <c r="H247" s="308">
        <v>0</v>
      </c>
      <c r="I247" s="308">
        <v>366.4</v>
      </c>
      <c r="J247" s="308">
        <v>0</v>
      </c>
      <c r="K247" s="308">
        <v>159.9</v>
      </c>
      <c r="L247" s="309">
        <v>11377</v>
      </c>
      <c r="M247" s="309">
        <v>460</v>
      </c>
      <c r="N247" s="308">
        <v>3533.9850000000001</v>
      </c>
      <c r="O247" s="308">
        <v>8</v>
      </c>
      <c r="P247" s="308">
        <v>0</v>
      </c>
      <c r="Q247" s="308">
        <v>0</v>
      </c>
    </row>
    <row r="248" spans="1:17" ht="12.75" customHeight="1" x14ac:dyDescent="0.25">
      <c r="A248" s="310">
        <v>175</v>
      </c>
      <c r="B248" s="310" t="s">
        <v>249</v>
      </c>
      <c r="C248" s="309">
        <v>17696</v>
      </c>
      <c r="D248" s="309">
        <v>4113</v>
      </c>
      <c r="E248" s="308">
        <v>1170.4000000000001</v>
      </c>
      <c r="F248" s="309">
        <v>395</v>
      </c>
      <c r="G248" s="309">
        <v>11530</v>
      </c>
      <c r="H248" s="308">
        <v>1082.78</v>
      </c>
      <c r="I248" s="308">
        <v>1116.8</v>
      </c>
      <c r="J248" s="308">
        <v>0</v>
      </c>
      <c r="K248" s="308">
        <v>649.1</v>
      </c>
      <c r="L248" s="309">
        <v>17985</v>
      </c>
      <c r="M248" s="309">
        <v>216</v>
      </c>
      <c r="N248" s="308">
        <v>3998.672</v>
      </c>
      <c r="O248" s="308">
        <v>15</v>
      </c>
      <c r="P248" s="308">
        <v>0</v>
      </c>
      <c r="Q248" s="308">
        <v>0</v>
      </c>
    </row>
    <row r="249" spans="1:17" ht="12.75" customHeight="1" x14ac:dyDescent="0.25">
      <c r="A249" s="310">
        <v>881</v>
      </c>
      <c r="B249" s="310" t="s">
        <v>250</v>
      </c>
      <c r="C249" s="309">
        <v>7869</v>
      </c>
      <c r="D249" s="309">
        <v>1522</v>
      </c>
      <c r="E249" s="308">
        <v>730.1</v>
      </c>
      <c r="F249" s="309">
        <v>140</v>
      </c>
      <c r="G249" s="309">
        <v>550</v>
      </c>
      <c r="H249" s="308">
        <v>0</v>
      </c>
      <c r="I249" s="308">
        <v>0</v>
      </c>
      <c r="J249" s="308">
        <v>0</v>
      </c>
      <c r="K249" s="308">
        <v>0</v>
      </c>
      <c r="L249" s="309">
        <v>2116</v>
      </c>
      <c r="M249" s="309">
        <v>8</v>
      </c>
      <c r="N249" s="308">
        <v>1757.0250000000001</v>
      </c>
      <c r="O249" s="308">
        <v>4</v>
      </c>
      <c r="P249" s="308">
        <v>0</v>
      </c>
      <c r="Q249" s="308">
        <v>0</v>
      </c>
    </row>
    <row r="250" spans="1:17" ht="12.75" customHeight="1" x14ac:dyDescent="0.25">
      <c r="A250" s="310">
        <v>1586</v>
      </c>
      <c r="B250" s="310" t="s">
        <v>251</v>
      </c>
      <c r="C250" s="309">
        <v>29537</v>
      </c>
      <c r="D250" s="309">
        <v>6873</v>
      </c>
      <c r="E250" s="308">
        <v>2351.4</v>
      </c>
      <c r="F250" s="309">
        <v>510</v>
      </c>
      <c r="G250" s="309">
        <v>18280</v>
      </c>
      <c r="H250" s="308">
        <v>965.08</v>
      </c>
      <c r="I250" s="308">
        <v>1494.4</v>
      </c>
      <c r="J250" s="308">
        <v>0</v>
      </c>
      <c r="K250" s="308">
        <v>0</v>
      </c>
      <c r="L250" s="309">
        <v>10962</v>
      </c>
      <c r="M250" s="309">
        <v>50</v>
      </c>
      <c r="N250" s="308">
        <v>9925.6959999999999</v>
      </c>
      <c r="O250" s="308">
        <v>8</v>
      </c>
      <c r="P250" s="308">
        <v>0</v>
      </c>
      <c r="Q250" s="308">
        <v>0</v>
      </c>
    </row>
    <row r="251" spans="1:17" ht="12.75" customHeight="1" x14ac:dyDescent="0.25">
      <c r="A251" s="310">
        <v>826</v>
      </c>
      <c r="B251" s="310" t="s">
        <v>252</v>
      </c>
      <c r="C251" s="309">
        <v>54018</v>
      </c>
      <c r="D251" s="309">
        <v>11682</v>
      </c>
      <c r="E251" s="308">
        <v>4474.8</v>
      </c>
      <c r="F251" s="309">
        <v>3970</v>
      </c>
      <c r="G251" s="309">
        <v>44990</v>
      </c>
      <c r="H251" s="308">
        <v>1414.88</v>
      </c>
      <c r="I251" s="308">
        <v>2055.1999999999998</v>
      </c>
      <c r="J251" s="308">
        <v>0</v>
      </c>
      <c r="K251" s="308">
        <v>0</v>
      </c>
      <c r="L251" s="309">
        <v>7142</v>
      </c>
      <c r="M251" s="309">
        <v>167</v>
      </c>
      <c r="N251" s="308">
        <v>38787.072</v>
      </c>
      <c r="O251" s="308">
        <v>7</v>
      </c>
      <c r="P251" s="308">
        <v>0</v>
      </c>
      <c r="Q251" s="308">
        <v>0</v>
      </c>
    </row>
    <row r="252" spans="1:17" ht="12.75" customHeight="1" x14ac:dyDescent="0.25">
      <c r="A252" s="310">
        <v>85</v>
      </c>
      <c r="B252" s="310" t="s">
        <v>254</v>
      </c>
      <c r="C252" s="309">
        <v>25571</v>
      </c>
      <c r="D252" s="309">
        <v>5573</v>
      </c>
      <c r="E252" s="308">
        <v>2687.4</v>
      </c>
      <c r="F252" s="309">
        <v>215</v>
      </c>
      <c r="G252" s="309">
        <v>10340</v>
      </c>
      <c r="H252" s="308">
        <v>239.4</v>
      </c>
      <c r="I252" s="308">
        <v>1394.4</v>
      </c>
      <c r="J252" s="308">
        <v>0</v>
      </c>
      <c r="K252" s="308">
        <v>354.8</v>
      </c>
      <c r="L252" s="309">
        <v>22351</v>
      </c>
      <c r="M252" s="309">
        <v>260</v>
      </c>
      <c r="N252" s="308">
        <v>5808.3540000000003</v>
      </c>
      <c r="O252" s="308">
        <v>16</v>
      </c>
      <c r="P252" s="308">
        <v>0</v>
      </c>
      <c r="Q252" s="308">
        <v>0</v>
      </c>
    </row>
    <row r="253" spans="1:17" ht="12.75" customHeight="1" x14ac:dyDescent="0.25">
      <c r="A253" s="310">
        <v>431</v>
      </c>
      <c r="B253" s="310" t="s">
        <v>255</v>
      </c>
      <c r="C253" s="309">
        <v>9504</v>
      </c>
      <c r="D253" s="309">
        <v>2158</v>
      </c>
      <c r="E253" s="308">
        <v>591.9</v>
      </c>
      <c r="F253" s="309">
        <v>330</v>
      </c>
      <c r="G253" s="309">
        <v>260</v>
      </c>
      <c r="H253" s="308">
        <v>0</v>
      </c>
      <c r="I253" s="308">
        <v>0</v>
      </c>
      <c r="J253" s="308">
        <v>0</v>
      </c>
      <c r="K253" s="308">
        <v>0</v>
      </c>
      <c r="L253" s="309">
        <v>1154</v>
      </c>
      <c r="M253" s="309">
        <v>453</v>
      </c>
      <c r="N253" s="308">
        <v>4338.1030000000001</v>
      </c>
      <c r="O253" s="308">
        <v>3</v>
      </c>
      <c r="P253" s="308">
        <v>0</v>
      </c>
      <c r="Q253" s="308">
        <v>0</v>
      </c>
    </row>
    <row r="254" spans="1:17" ht="12.75" customHeight="1" x14ac:dyDescent="0.25">
      <c r="A254" s="310">
        <v>432</v>
      </c>
      <c r="B254" s="310" t="s">
        <v>256</v>
      </c>
      <c r="C254" s="309">
        <v>11336</v>
      </c>
      <c r="D254" s="309">
        <v>2673</v>
      </c>
      <c r="E254" s="308">
        <v>812.2</v>
      </c>
      <c r="F254" s="309">
        <v>150</v>
      </c>
      <c r="G254" s="309">
        <v>1900</v>
      </c>
      <c r="H254" s="308">
        <v>0</v>
      </c>
      <c r="I254" s="308">
        <v>0</v>
      </c>
      <c r="J254" s="308">
        <v>0</v>
      </c>
      <c r="K254" s="308">
        <v>0</v>
      </c>
      <c r="L254" s="309">
        <v>4151</v>
      </c>
      <c r="M254" s="309">
        <v>43</v>
      </c>
      <c r="N254" s="308">
        <v>2453.634</v>
      </c>
      <c r="O254" s="308">
        <v>6</v>
      </c>
      <c r="P254" s="308">
        <v>0</v>
      </c>
      <c r="Q254" s="308">
        <v>0</v>
      </c>
    </row>
    <row r="255" spans="1:17" ht="12.75" customHeight="1" x14ac:dyDescent="0.25">
      <c r="A255" s="310">
        <v>86</v>
      </c>
      <c r="B255" s="310" t="s">
        <v>257</v>
      </c>
      <c r="C255" s="309">
        <v>29830</v>
      </c>
      <c r="D255" s="309">
        <v>7176</v>
      </c>
      <c r="E255" s="308">
        <v>2579</v>
      </c>
      <c r="F255" s="309">
        <v>315</v>
      </c>
      <c r="G255" s="309">
        <v>8500</v>
      </c>
      <c r="H255" s="308">
        <v>761.2</v>
      </c>
      <c r="I255" s="308">
        <v>600.79999999999995</v>
      </c>
      <c r="J255" s="308">
        <v>0</v>
      </c>
      <c r="K255" s="308">
        <v>0</v>
      </c>
      <c r="L255" s="309">
        <v>22450</v>
      </c>
      <c r="M255" s="309">
        <v>314</v>
      </c>
      <c r="N255" s="308">
        <v>5270.79</v>
      </c>
      <c r="O255" s="308">
        <v>22</v>
      </c>
      <c r="P255" s="308">
        <v>0</v>
      </c>
      <c r="Q255" s="308">
        <v>0</v>
      </c>
    </row>
    <row r="256" spans="1:17" ht="12.75" customHeight="1" x14ac:dyDescent="0.25">
      <c r="A256" s="310">
        <v>828</v>
      </c>
      <c r="B256" s="310" t="s">
        <v>258</v>
      </c>
      <c r="C256" s="309">
        <v>90003</v>
      </c>
      <c r="D256" s="309">
        <v>20148</v>
      </c>
      <c r="E256" s="308">
        <v>7851.3</v>
      </c>
      <c r="F256" s="309">
        <v>6060</v>
      </c>
      <c r="G256" s="309">
        <v>97670</v>
      </c>
      <c r="H256" s="308">
        <v>2285.92</v>
      </c>
      <c r="I256" s="308">
        <v>5304</v>
      </c>
      <c r="J256" s="308">
        <v>0</v>
      </c>
      <c r="K256" s="308">
        <v>0</v>
      </c>
      <c r="L256" s="309">
        <v>16268</v>
      </c>
      <c r="M256" s="309">
        <v>825</v>
      </c>
      <c r="N256" s="308">
        <v>53702.32</v>
      </c>
      <c r="O256" s="308">
        <v>22</v>
      </c>
      <c r="P256" s="308">
        <v>0</v>
      </c>
      <c r="Q256" s="308">
        <v>0</v>
      </c>
    </row>
    <row r="257" spans="1:17" ht="12.75" customHeight="1" x14ac:dyDescent="0.25">
      <c r="A257" s="310">
        <v>584</v>
      </c>
      <c r="B257" s="310" t="s">
        <v>259</v>
      </c>
      <c r="C257" s="309">
        <v>23851</v>
      </c>
      <c r="D257" s="309">
        <v>5813</v>
      </c>
      <c r="E257" s="308">
        <v>1382.1</v>
      </c>
      <c r="F257" s="309">
        <v>455</v>
      </c>
      <c r="G257" s="309">
        <v>5520</v>
      </c>
      <c r="H257" s="308">
        <v>547.70000000000005</v>
      </c>
      <c r="I257" s="308">
        <v>2896</v>
      </c>
      <c r="J257" s="308">
        <v>0</v>
      </c>
      <c r="K257" s="308">
        <v>11.999999999999501</v>
      </c>
      <c r="L257" s="309">
        <v>1870</v>
      </c>
      <c r="M257" s="309">
        <v>91</v>
      </c>
      <c r="N257" s="308">
        <v>14148.81</v>
      </c>
      <c r="O257" s="308">
        <v>2</v>
      </c>
      <c r="P257" s="308">
        <v>0</v>
      </c>
      <c r="Q257" s="308">
        <v>0</v>
      </c>
    </row>
    <row r="258" spans="1:17" ht="12.75" customHeight="1" x14ac:dyDescent="0.25">
      <c r="A258" s="310">
        <v>1509</v>
      </c>
      <c r="B258" s="310" t="s">
        <v>260</v>
      </c>
      <c r="C258" s="309">
        <v>39657</v>
      </c>
      <c r="D258" s="309">
        <v>8765</v>
      </c>
      <c r="E258" s="308">
        <v>3947.4</v>
      </c>
      <c r="F258" s="309">
        <v>1955</v>
      </c>
      <c r="G258" s="309">
        <v>27010</v>
      </c>
      <c r="H258" s="308">
        <v>224.9</v>
      </c>
      <c r="I258" s="308">
        <v>1917.6</v>
      </c>
      <c r="J258" s="308">
        <v>0</v>
      </c>
      <c r="K258" s="308">
        <v>0</v>
      </c>
      <c r="L258" s="309">
        <v>13608</v>
      </c>
      <c r="M258" s="309">
        <v>187</v>
      </c>
      <c r="N258" s="308">
        <v>11146.536</v>
      </c>
      <c r="O258" s="308">
        <v>11</v>
      </c>
      <c r="P258" s="308">
        <v>0</v>
      </c>
      <c r="Q258" s="308">
        <v>0</v>
      </c>
    </row>
    <row r="259" spans="1:17" ht="12.75" customHeight="1" x14ac:dyDescent="0.25">
      <c r="A259" s="310">
        <v>437</v>
      </c>
      <c r="B259" s="310" t="s">
        <v>261</v>
      </c>
      <c r="C259" s="309">
        <v>13411</v>
      </c>
      <c r="D259" s="309">
        <v>3198</v>
      </c>
      <c r="E259" s="308">
        <v>908.7</v>
      </c>
      <c r="F259" s="309">
        <v>815</v>
      </c>
      <c r="G259" s="309">
        <v>330</v>
      </c>
      <c r="H259" s="308">
        <v>301.02</v>
      </c>
      <c r="I259" s="308">
        <v>0</v>
      </c>
      <c r="J259" s="308">
        <v>0</v>
      </c>
      <c r="K259" s="308">
        <v>0</v>
      </c>
      <c r="L259" s="309">
        <v>2399</v>
      </c>
      <c r="M259" s="309">
        <v>179</v>
      </c>
      <c r="N259" s="308">
        <v>7314.3810000000003</v>
      </c>
      <c r="O259" s="308">
        <v>3</v>
      </c>
      <c r="P259" s="308">
        <v>0</v>
      </c>
      <c r="Q259" s="308">
        <v>0</v>
      </c>
    </row>
    <row r="260" spans="1:17" ht="12.75" customHeight="1" x14ac:dyDescent="0.25">
      <c r="A260" s="310">
        <v>589</v>
      </c>
      <c r="B260" s="310" t="s">
        <v>263</v>
      </c>
      <c r="C260" s="309">
        <v>10049</v>
      </c>
      <c r="D260" s="309">
        <v>2431</v>
      </c>
      <c r="E260" s="308">
        <v>666.8</v>
      </c>
      <c r="F260" s="309">
        <v>165</v>
      </c>
      <c r="G260" s="309">
        <v>700</v>
      </c>
      <c r="H260" s="308">
        <v>0</v>
      </c>
      <c r="I260" s="308">
        <v>0</v>
      </c>
      <c r="J260" s="308">
        <v>0</v>
      </c>
      <c r="K260" s="308">
        <v>0</v>
      </c>
      <c r="L260" s="309">
        <v>3901</v>
      </c>
      <c r="M260" s="309">
        <v>109</v>
      </c>
      <c r="N260" s="308">
        <v>3708.192</v>
      </c>
      <c r="O260" s="308">
        <v>3</v>
      </c>
      <c r="P260" s="308">
        <v>0</v>
      </c>
      <c r="Q260" s="308">
        <v>0</v>
      </c>
    </row>
    <row r="261" spans="1:17" ht="12.75" customHeight="1" x14ac:dyDescent="0.25">
      <c r="A261" s="310">
        <v>1734</v>
      </c>
      <c r="B261" s="310" t="s">
        <v>264</v>
      </c>
      <c r="C261" s="309">
        <v>47002</v>
      </c>
      <c r="D261" s="309">
        <v>11942</v>
      </c>
      <c r="E261" s="308">
        <v>2745.2</v>
      </c>
      <c r="F261" s="309">
        <v>925</v>
      </c>
      <c r="G261" s="309">
        <v>13830</v>
      </c>
      <c r="H261" s="308">
        <v>546.67999999999995</v>
      </c>
      <c r="I261" s="308">
        <v>2139.1999999999998</v>
      </c>
      <c r="J261" s="308">
        <v>0</v>
      </c>
      <c r="K261" s="308">
        <v>261.7</v>
      </c>
      <c r="L261" s="309">
        <v>10916</v>
      </c>
      <c r="M261" s="309">
        <v>592</v>
      </c>
      <c r="N261" s="308">
        <v>15384.276</v>
      </c>
      <c r="O261" s="308">
        <v>12</v>
      </c>
      <c r="P261" s="308">
        <v>0</v>
      </c>
      <c r="Q261" s="308">
        <v>0</v>
      </c>
    </row>
    <row r="262" spans="1:17" ht="12.75" customHeight="1" x14ac:dyDescent="0.25">
      <c r="A262" s="310">
        <v>590</v>
      </c>
      <c r="B262" s="310" t="s">
        <v>265</v>
      </c>
      <c r="C262" s="309">
        <v>32248</v>
      </c>
      <c r="D262" s="309">
        <v>7490</v>
      </c>
      <c r="E262" s="308">
        <v>2167</v>
      </c>
      <c r="F262" s="309">
        <v>1815</v>
      </c>
      <c r="G262" s="309">
        <v>13140</v>
      </c>
      <c r="H262" s="308">
        <v>267.3</v>
      </c>
      <c r="I262" s="308">
        <v>2847.2</v>
      </c>
      <c r="J262" s="308">
        <v>0</v>
      </c>
      <c r="K262" s="308">
        <v>252.4</v>
      </c>
      <c r="L262" s="309">
        <v>936</v>
      </c>
      <c r="M262" s="309">
        <v>143</v>
      </c>
      <c r="N262" s="308">
        <v>27241.33</v>
      </c>
      <c r="O262" s="308">
        <v>1</v>
      </c>
      <c r="P262" s="308">
        <v>0</v>
      </c>
      <c r="Q262" s="308">
        <v>0</v>
      </c>
    </row>
    <row r="263" spans="1:17" ht="12.75" customHeight="1" x14ac:dyDescent="0.25">
      <c r="A263" s="310">
        <v>1894</v>
      </c>
      <c r="B263" s="310" t="s">
        <v>498</v>
      </c>
      <c r="C263" s="309">
        <v>43316</v>
      </c>
      <c r="D263" s="309">
        <v>9188</v>
      </c>
      <c r="E263" s="308">
        <v>3135.1</v>
      </c>
      <c r="F263" s="309">
        <v>955</v>
      </c>
      <c r="G263" s="309">
        <v>16830</v>
      </c>
      <c r="H263" s="308">
        <v>69.3</v>
      </c>
      <c r="I263" s="308">
        <v>1396.8</v>
      </c>
      <c r="J263" s="308">
        <v>0</v>
      </c>
      <c r="K263" s="308">
        <v>0</v>
      </c>
      <c r="L263" s="309">
        <v>15933</v>
      </c>
      <c r="M263" s="309">
        <v>203</v>
      </c>
      <c r="N263" s="308">
        <v>10629.93</v>
      </c>
      <c r="O263" s="308">
        <v>18</v>
      </c>
      <c r="P263" s="308">
        <v>0</v>
      </c>
      <c r="Q263" s="308">
        <v>0</v>
      </c>
    </row>
    <row r="264" spans="1:17" ht="12.75" customHeight="1" x14ac:dyDescent="0.25">
      <c r="A264" s="310">
        <v>765</v>
      </c>
      <c r="B264" s="310" t="s">
        <v>266</v>
      </c>
      <c r="C264" s="309">
        <v>12641</v>
      </c>
      <c r="D264" s="309">
        <v>2692</v>
      </c>
      <c r="E264" s="308">
        <v>1721.4</v>
      </c>
      <c r="F264" s="309">
        <v>340</v>
      </c>
      <c r="G264" s="309">
        <v>8870</v>
      </c>
      <c r="H264" s="308">
        <v>0</v>
      </c>
      <c r="I264" s="308">
        <v>240</v>
      </c>
      <c r="J264" s="308">
        <v>0</v>
      </c>
      <c r="K264" s="308">
        <v>0</v>
      </c>
      <c r="L264" s="309">
        <v>4907</v>
      </c>
      <c r="M264" s="309">
        <v>114</v>
      </c>
      <c r="N264" s="308">
        <v>3072.366</v>
      </c>
      <c r="O264" s="308">
        <v>4</v>
      </c>
      <c r="P264" s="308">
        <v>0</v>
      </c>
      <c r="Q264" s="308">
        <v>0</v>
      </c>
    </row>
    <row r="265" spans="1:17" ht="12.75" customHeight="1" x14ac:dyDescent="0.25">
      <c r="A265" s="310">
        <v>1926</v>
      </c>
      <c r="B265" s="310" t="s">
        <v>267</v>
      </c>
      <c r="C265" s="309">
        <v>51894</v>
      </c>
      <c r="D265" s="309">
        <v>14641</v>
      </c>
      <c r="E265" s="308">
        <v>1745</v>
      </c>
      <c r="F265" s="309">
        <v>3545</v>
      </c>
      <c r="G265" s="309">
        <v>5240</v>
      </c>
      <c r="H265" s="308">
        <v>457.5</v>
      </c>
      <c r="I265" s="308">
        <v>1048</v>
      </c>
      <c r="J265" s="308">
        <v>518.099999999999</v>
      </c>
      <c r="K265" s="308">
        <v>359.6</v>
      </c>
      <c r="L265" s="309">
        <v>3715</v>
      </c>
      <c r="M265" s="309">
        <v>147</v>
      </c>
      <c r="N265" s="308">
        <v>29838.6</v>
      </c>
      <c r="O265" s="308">
        <v>9</v>
      </c>
      <c r="P265" s="308">
        <v>0</v>
      </c>
      <c r="Q265" s="308">
        <v>0</v>
      </c>
    </row>
    <row r="266" spans="1:17" ht="12.75" customHeight="1" x14ac:dyDescent="0.25">
      <c r="A266" s="310">
        <v>439</v>
      </c>
      <c r="B266" s="310" t="s">
        <v>268</v>
      </c>
      <c r="C266" s="309">
        <v>79889</v>
      </c>
      <c r="D266" s="309">
        <v>17314</v>
      </c>
      <c r="E266" s="308">
        <v>7313.1</v>
      </c>
      <c r="F266" s="309">
        <v>7490</v>
      </c>
      <c r="G266" s="309">
        <v>72160</v>
      </c>
      <c r="H266" s="308">
        <v>2230.06</v>
      </c>
      <c r="I266" s="308">
        <v>3365.6</v>
      </c>
      <c r="J266" s="308">
        <v>0</v>
      </c>
      <c r="K266" s="308">
        <v>0</v>
      </c>
      <c r="L266" s="309">
        <v>2291</v>
      </c>
      <c r="M266" s="309">
        <v>165</v>
      </c>
      <c r="N266" s="308">
        <v>77979.206000000006</v>
      </c>
      <c r="O266" s="308">
        <v>1</v>
      </c>
      <c r="P266" s="308">
        <v>0</v>
      </c>
      <c r="Q266" s="308">
        <v>0</v>
      </c>
    </row>
    <row r="267" spans="1:17" ht="12.75" customHeight="1" x14ac:dyDescent="0.25">
      <c r="A267" s="310">
        <v>273</v>
      </c>
      <c r="B267" s="310" t="s">
        <v>269</v>
      </c>
      <c r="C267" s="309">
        <v>24516</v>
      </c>
      <c r="D267" s="309">
        <v>5976</v>
      </c>
      <c r="E267" s="308">
        <v>1469.6</v>
      </c>
      <c r="F267" s="309">
        <v>320</v>
      </c>
      <c r="G267" s="309">
        <v>13420</v>
      </c>
      <c r="H267" s="308">
        <v>0</v>
      </c>
      <c r="I267" s="308">
        <v>358.4</v>
      </c>
      <c r="J267" s="308">
        <v>0</v>
      </c>
      <c r="K267" s="308">
        <v>67.400000000000006</v>
      </c>
      <c r="L267" s="309">
        <v>8519</v>
      </c>
      <c r="M267" s="309">
        <v>231</v>
      </c>
      <c r="N267" s="308">
        <v>9970.1280000000006</v>
      </c>
      <c r="O267" s="308">
        <v>6</v>
      </c>
      <c r="P267" s="308">
        <v>0</v>
      </c>
      <c r="Q267" s="308">
        <v>0</v>
      </c>
    </row>
    <row r="268" spans="1:17" ht="12.75" customHeight="1" x14ac:dyDescent="0.25">
      <c r="A268" s="310">
        <v>177</v>
      </c>
      <c r="B268" s="310" t="s">
        <v>270</v>
      </c>
      <c r="C268" s="309">
        <v>36700</v>
      </c>
      <c r="D268" s="309">
        <v>8418</v>
      </c>
      <c r="E268" s="308">
        <v>2702.5</v>
      </c>
      <c r="F268" s="309">
        <v>545</v>
      </c>
      <c r="G268" s="309">
        <v>21030</v>
      </c>
      <c r="H268" s="308">
        <v>857.88</v>
      </c>
      <c r="I268" s="308">
        <v>2261.6</v>
      </c>
      <c r="J268" s="308">
        <v>0</v>
      </c>
      <c r="K268" s="308">
        <v>0</v>
      </c>
      <c r="L268" s="309">
        <v>17096</v>
      </c>
      <c r="M268" s="309">
        <v>133</v>
      </c>
      <c r="N268" s="308">
        <v>10319.85</v>
      </c>
      <c r="O268" s="308">
        <v>14</v>
      </c>
      <c r="P268" s="308">
        <v>0</v>
      </c>
      <c r="Q268" s="308">
        <v>0</v>
      </c>
    </row>
    <row r="269" spans="1:17" ht="12.75" customHeight="1" x14ac:dyDescent="0.25">
      <c r="A269" s="310">
        <v>703</v>
      </c>
      <c r="B269" s="310" t="s">
        <v>271</v>
      </c>
      <c r="C269" s="309">
        <v>22265</v>
      </c>
      <c r="D269" s="309">
        <v>6287</v>
      </c>
      <c r="E269" s="308">
        <v>1593.5</v>
      </c>
      <c r="F269" s="309">
        <v>445</v>
      </c>
      <c r="G269" s="309">
        <v>5160</v>
      </c>
      <c r="H269" s="308">
        <v>102.96</v>
      </c>
      <c r="I269" s="308">
        <v>692.8</v>
      </c>
      <c r="J269" s="308">
        <v>0</v>
      </c>
      <c r="K269" s="308">
        <v>0</v>
      </c>
      <c r="L269" s="309">
        <v>10175</v>
      </c>
      <c r="M269" s="309">
        <v>1186</v>
      </c>
      <c r="N269" s="308">
        <v>4550.63</v>
      </c>
      <c r="O269" s="308">
        <v>12</v>
      </c>
      <c r="P269" s="308">
        <v>0</v>
      </c>
      <c r="Q269" s="308">
        <v>0</v>
      </c>
    </row>
    <row r="270" spans="1:17" ht="12.75" customHeight="1" x14ac:dyDescent="0.25">
      <c r="A270" s="310">
        <v>274</v>
      </c>
      <c r="B270" s="310" t="s">
        <v>272</v>
      </c>
      <c r="C270" s="309">
        <v>31254</v>
      </c>
      <c r="D270" s="309">
        <v>6459</v>
      </c>
      <c r="E270" s="308">
        <v>2658.5</v>
      </c>
      <c r="F270" s="309">
        <v>815</v>
      </c>
      <c r="G270" s="309">
        <v>10170</v>
      </c>
      <c r="H270" s="308">
        <v>1636.58</v>
      </c>
      <c r="I270" s="308">
        <v>947.2</v>
      </c>
      <c r="J270" s="308">
        <v>0</v>
      </c>
      <c r="K270" s="308">
        <v>0</v>
      </c>
      <c r="L270" s="309">
        <v>4594</v>
      </c>
      <c r="M270" s="309">
        <v>129</v>
      </c>
      <c r="N270" s="308">
        <v>13827.254999999999</v>
      </c>
      <c r="O270" s="308">
        <v>5</v>
      </c>
      <c r="P270" s="308">
        <v>0</v>
      </c>
      <c r="Q270" s="308">
        <v>0</v>
      </c>
    </row>
    <row r="271" spans="1:17" ht="12.75" customHeight="1" x14ac:dyDescent="0.25">
      <c r="A271" s="310">
        <v>339</v>
      </c>
      <c r="B271" s="310" t="s">
        <v>273</v>
      </c>
      <c r="C271" s="309">
        <v>5051</v>
      </c>
      <c r="D271" s="309">
        <v>1459</v>
      </c>
      <c r="E271" s="308">
        <v>209</v>
      </c>
      <c r="F271" s="309">
        <v>55</v>
      </c>
      <c r="G271" s="309">
        <v>290</v>
      </c>
      <c r="H271" s="308">
        <v>0</v>
      </c>
      <c r="I271" s="308">
        <v>0</v>
      </c>
      <c r="J271" s="308">
        <v>0</v>
      </c>
      <c r="K271" s="308">
        <v>0</v>
      </c>
      <c r="L271" s="309">
        <v>1839</v>
      </c>
      <c r="M271" s="309">
        <v>12</v>
      </c>
      <c r="N271" s="308">
        <v>870.96</v>
      </c>
      <c r="O271" s="308">
        <v>1</v>
      </c>
      <c r="P271" s="308">
        <v>0</v>
      </c>
      <c r="Q271" s="308">
        <v>0</v>
      </c>
    </row>
    <row r="272" spans="1:17" ht="12.75" customHeight="1" x14ac:dyDescent="0.25">
      <c r="A272" s="310">
        <v>1667</v>
      </c>
      <c r="B272" s="310" t="s">
        <v>274</v>
      </c>
      <c r="C272" s="309">
        <v>12811</v>
      </c>
      <c r="D272" s="309">
        <v>2821</v>
      </c>
      <c r="E272" s="308">
        <v>741.3</v>
      </c>
      <c r="F272" s="309">
        <v>80</v>
      </c>
      <c r="G272" s="309">
        <v>2560</v>
      </c>
      <c r="H272" s="308">
        <v>0</v>
      </c>
      <c r="I272" s="308">
        <v>0</v>
      </c>
      <c r="J272" s="308">
        <v>0</v>
      </c>
      <c r="K272" s="308">
        <v>0</v>
      </c>
      <c r="L272" s="309">
        <v>7781</v>
      </c>
      <c r="M272" s="309">
        <v>85</v>
      </c>
      <c r="N272" s="308">
        <v>3078.4369999999999</v>
      </c>
      <c r="O272" s="308">
        <v>8</v>
      </c>
      <c r="P272" s="308">
        <v>0</v>
      </c>
      <c r="Q272" s="308">
        <v>0</v>
      </c>
    </row>
    <row r="273" spans="1:17" ht="12.75" customHeight="1" x14ac:dyDescent="0.25">
      <c r="A273" s="310">
        <v>275</v>
      </c>
      <c r="B273" s="310" t="s">
        <v>275</v>
      </c>
      <c r="C273" s="309">
        <v>43824</v>
      </c>
      <c r="D273" s="309">
        <v>8832</v>
      </c>
      <c r="E273" s="308">
        <v>4910.1000000000004</v>
      </c>
      <c r="F273" s="309">
        <v>1965</v>
      </c>
      <c r="G273" s="309">
        <v>16590</v>
      </c>
      <c r="H273" s="308">
        <v>508.86</v>
      </c>
      <c r="I273" s="308">
        <v>1302.4000000000001</v>
      </c>
      <c r="J273" s="308">
        <v>0</v>
      </c>
      <c r="K273" s="308">
        <v>499.4</v>
      </c>
      <c r="L273" s="309">
        <v>8173</v>
      </c>
      <c r="M273" s="309">
        <v>262</v>
      </c>
      <c r="N273" s="308">
        <v>31797.348000000002</v>
      </c>
      <c r="O273" s="308">
        <v>8</v>
      </c>
      <c r="P273" s="308">
        <v>0</v>
      </c>
      <c r="Q273" s="308">
        <v>0</v>
      </c>
    </row>
    <row r="274" spans="1:17" ht="12.75" customHeight="1" x14ac:dyDescent="0.25">
      <c r="A274" s="310">
        <v>340</v>
      </c>
      <c r="B274" s="310" t="s">
        <v>276</v>
      </c>
      <c r="C274" s="309">
        <v>19400</v>
      </c>
      <c r="D274" s="309">
        <v>4854</v>
      </c>
      <c r="E274" s="308">
        <v>1308.5999999999999</v>
      </c>
      <c r="F274" s="309">
        <v>605</v>
      </c>
      <c r="G274" s="309">
        <v>3890</v>
      </c>
      <c r="H274" s="308">
        <v>0</v>
      </c>
      <c r="I274" s="308">
        <v>439.2</v>
      </c>
      <c r="J274" s="308">
        <v>0</v>
      </c>
      <c r="K274" s="308">
        <v>309.2</v>
      </c>
      <c r="L274" s="309">
        <v>4207</v>
      </c>
      <c r="M274" s="309">
        <v>169</v>
      </c>
      <c r="N274" s="308">
        <v>7051.3739999999998</v>
      </c>
      <c r="O274" s="308">
        <v>7</v>
      </c>
      <c r="P274" s="308">
        <v>0</v>
      </c>
      <c r="Q274" s="308">
        <v>0</v>
      </c>
    </row>
    <row r="275" spans="1:17" ht="12.75" customHeight="1" x14ac:dyDescent="0.25">
      <c r="A275" s="310">
        <v>597</v>
      </c>
      <c r="B275" s="310" t="s">
        <v>277</v>
      </c>
      <c r="C275" s="309">
        <v>45097</v>
      </c>
      <c r="D275" s="309">
        <v>9053</v>
      </c>
      <c r="E275" s="308">
        <v>4313.3</v>
      </c>
      <c r="F275" s="309">
        <v>2575</v>
      </c>
      <c r="G275" s="309">
        <v>19020</v>
      </c>
      <c r="H275" s="308">
        <v>578.16</v>
      </c>
      <c r="I275" s="308">
        <v>2072.8000000000002</v>
      </c>
      <c r="J275" s="308">
        <v>0</v>
      </c>
      <c r="K275" s="308">
        <v>0</v>
      </c>
      <c r="L275" s="309">
        <v>2367</v>
      </c>
      <c r="M275" s="309">
        <v>159</v>
      </c>
      <c r="N275" s="308">
        <v>35786.904999999999</v>
      </c>
      <c r="O275" s="308">
        <v>3</v>
      </c>
      <c r="P275" s="308">
        <v>0</v>
      </c>
      <c r="Q275" s="308">
        <v>0</v>
      </c>
    </row>
    <row r="276" spans="1:17" ht="12.75" customHeight="1" x14ac:dyDescent="0.25">
      <c r="A276" s="310">
        <v>196</v>
      </c>
      <c r="B276" s="310" t="s">
        <v>278</v>
      </c>
      <c r="C276" s="309">
        <v>10866</v>
      </c>
      <c r="D276" s="309">
        <v>2364</v>
      </c>
      <c r="E276" s="308">
        <v>1119.5</v>
      </c>
      <c r="F276" s="309">
        <v>120</v>
      </c>
      <c r="G276" s="309">
        <v>1360</v>
      </c>
      <c r="H276" s="308">
        <v>0</v>
      </c>
      <c r="I276" s="308">
        <v>0</v>
      </c>
      <c r="J276" s="308">
        <v>0</v>
      </c>
      <c r="K276" s="308">
        <v>0</v>
      </c>
      <c r="L276" s="309">
        <v>3943</v>
      </c>
      <c r="M276" s="309">
        <v>868</v>
      </c>
      <c r="N276" s="308">
        <v>1821.095</v>
      </c>
      <c r="O276" s="308">
        <v>6</v>
      </c>
      <c r="P276" s="308">
        <v>0</v>
      </c>
      <c r="Q276" s="308">
        <v>0</v>
      </c>
    </row>
    <row r="277" spans="1:17" ht="12.75" customHeight="1" x14ac:dyDescent="0.25">
      <c r="A277" s="310">
        <v>1742</v>
      </c>
      <c r="B277" s="310" t="s">
        <v>280</v>
      </c>
      <c r="C277" s="309">
        <v>37875</v>
      </c>
      <c r="D277" s="309">
        <v>10530</v>
      </c>
      <c r="E277" s="308">
        <v>2170.6999999999998</v>
      </c>
      <c r="F277" s="309">
        <v>1240</v>
      </c>
      <c r="G277" s="309">
        <v>34820</v>
      </c>
      <c r="H277" s="308">
        <v>495</v>
      </c>
      <c r="I277" s="308">
        <v>3220</v>
      </c>
      <c r="J277" s="308">
        <v>0</v>
      </c>
      <c r="K277" s="308">
        <v>0</v>
      </c>
      <c r="L277" s="309">
        <v>9411</v>
      </c>
      <c r="M277" s="309">
        <v>27</v>
      </c>
      <c r="N277" s="308">
        <v>16516.439999999999</v>
      </c>
      <c r="O277" s="308">
        <v>7</v>
      </c>
      <c r="P277" s="308">
        <v>0</v>
      </c>
      <c r="Q277" s="308">
        <v>0</v>
      </c>
    </row>
    <row r="278" spans="1:17" ht="12.75" customHeight="1" x14ac:dyDescent="0.25">
      <c r="A278" s="310">
        <v>603</v>
      </c>
      <c r="B278" s="310" t="s">
        <v>281</v>
      </c>
      <c r="C278" s="309">
        <v>49328</v>
      </c>
      <c r="D278" s="309">
        <v>9403</v>
      </c>
      <c r="E278" s="308">
        <v>5583.4</v>
      </c>
      <c r="F278" s="309">
        <v>5245</v>
      </c>
      <c r="G278" s="309">
        <v>9610</v>
      </c>
      <c r="H278" s="308">
        <v>1107.68</v>
      </c>
      <c r="I278" s="308">
        <v>1700.8</v>
      </c>
      <c r="J278" s="308">
        <v>0</v>
      </c>
      <c r="K278" s="308">
        <v>0</v>
      </c>
      <c r="L278" s="309">
        <v>1397</v>
      </c>
      <c r="M278" s="309">
        <v>51</v>
      </c>
      <c r="N278" s="308">
        <v>82527.563999999998</v>
      </c>
      <c r="O278" s="308">
        <v>2</v>
      </c>
      <c r="P278" s="308">
        <v>0</v>
      </c>
      <c r="Q278" s="308">
        <v>0</v>
      </c>
    </row>
    <row r="279" spans="1:17" ht="12.75" customHeight="1" x14ac:dyDescent="0.25">
      <c r="A279" s="310">
        <v>1669</v>
      </c>
      <c r="B279" s="310" t="s">
        <v>282</v>
      </c>
      <c r="C279" s="309">
        <v>20686</v>
      </c>
      <c r="D279" s="309">
        <v>3826</v>
      </c>
      <c r="E279" s="308">
        <v>1723.1</v>
      </c>
      <c r="F279" s="309">
        <v>265</v>
      </c>
      <c r="G279" s="309">
        <v>3490</v>
      </c>
      <c r="H279" s="308">
        <v>0</v>
      </c>
      <c r="I279" s="308">
        <v>0</v>
      </c>
      <c r="J279" s="308">
        <v>0</v>
      </c>
      <c r="K279" s="308">
        <v>0</v>
      </c>
      <c r="L279" s="309">
        <v>8825</v>
      </c>
      <c r="M279" s="309">
        <v>53</v>
      </c>
      <c r="N279" s="308">
        <v>3731.7579999999998</v>
      </c>
      <c r="O279" s="308">
        <v>11</v>
      </c>
      <c r="P279" s="308">
        <v>0</v>
      </c>
      <c r="Q279" s="308">
        <v>0</v>
      </c>
    </row>
    <row r="280" spans="1:17" ht="12.75" customHeight="1" x14ac:dyDescent="0.25">
      <c r="A280" s="310">
        <v>957</v>
      </c>
      <c r="B280" s="310" t="s">
        <v>283</v>
      </c>
      <c r="C280" s="309">
        <v>57010</v>
      </c>
      <c r="D280" s="309">
        <v>11542</v>
      </c>
      <c r="E280" s="308">
        <v>7260.2</v>
      </c>
      <c r="F280" s="309">
        <v>5355</v>
      </c>
      <c r="G280" s="309">
        <v>77980</v>
      </c>
      <c r="H280" s="308">
        <v>2075.44</v>
      </c>
      <c r="I280" s="308">
        <v>3491.2</v>
      </c>
      <c r="J280" s="308">
        <v>0</v>
      </c>
      <c r="K280" s="308">
        <v>0</v>
      </c>
      <c r="L280" s="309">
        <v>6077</v>
      </c>
      <c r="M280" s="309">
        <v>1028</v>
      </c>
      <c r="N280" s="308">
        <v>41151.796000000002</v>
      </c>
      <c r="O280" s="308">
        <v>9</v>
      </c>
      <c r="P280" s="308">
        <v>0</v>
      </c>
      <c r="Q280" s="308">
        <v>74.900000000000006</v>
      </c>
    </row>
    <row r="281" spans="1:17" ht="12.75" customHeight="1" x14ac:dyDescent="0.25">
      <c r="A281" s="310">
        <v>1674</v>
      </c>
      <c r="B281" s="310" t="s">
        <v>284</v>
      </c>
      <c r="C281" s="309">
        <v>76960</v>
      </c>
      <c r="D281" s="309">
        <v>16706</v>
      </c>
      <c r="E281" s="308">
        <v>7477.6</v>
      </c>
      <c r="F281" s="309">
        <v>7425</v>
      </c>
      <c r="G281" s="309">
        <v>86150</v>
      </c>
      <c r="H281" s="308">
        <v>2230.06</v>
      </c>
      <c r="I281" s="308">
        <v>3768</v>
      </c>
      <c r="J281" s="308">
        <v>0</v>
      </c>
      <c r="K281" s="308">
        <v>0</v>
      </c>
      <c r="L281" s="309">
        <v>10647</v>
      </c>
      <c r="M281" s="309">
        <v>69</v>
      </c>
      <c r="N281" s="308">
        <v>60162.591999999997</v>
      </c>
      <c r="O281" s="308">
        <v>9</v>
      </c>
      <c r="P281" s="308">
        <v>0</v>
      </c>
      <c r="Q281" s="308">
        <v>0</v>
      </c>
    </row>
    <row r="282" spans="1:17" ht="12.75" customHeight="1" x14ac:dyDescent="0.25">
      <c r="A282" s="310">
        <v>599</v>
      </c>
      <c r="B282" s="310" t="s">
        <v>285</v>
      </c>
      <c r="C282" s="309">
        <v>629606</v>
      </c>
      <c r="D282" s="309">
        <v>137874</v>
      </c>
      <c r="E282" s="308">
        <v>87299.1</v>
      </c>
      <c r="F282" s="309">
        <v>172570</v>
      </c>
      <c r="G282" s="309">
        <v>1403220</v>
      </c>
      <c r="H282" s="308">
        <v>19933.826799999999</v>
      </c>
      <c r="I282" s="308">
        <v>25548.799999999999</v>
      </c>
      <c r="J282" s="308">
        <v>0</v>
      </c>
      <c r="K282" s="308">
        <v>0</v>
      </c>
      <c r="L282" s="309">
        <v>21778</v>
      </c>
      <c r="M282" s="309">
        <v>7652</v>
      </c>
      <c r="N282" s="308">
        <v>1246479.388</v>
      </c>
      <c r="O282" s="308">
        <v>11</v>
      </c>
      <c r="P282" s="308">
        <v>46648.800000000003</v>
      </c>
      <c r="Q282" s="308">
        <v>4891.8999999999996</v>
      </c>
    </row>
    <row r="283" spans="1:17" ht="12.75" customHeight="1" x14ac:dyDescent="0.25">
      <c r="A283" s="310">
        <v>277</v>
      </c>
      <c r="B283" s="310" t="s">
        <v>286</v>
      </c>
      <c r="C283" s="309">
        <v>1498</v>
      </c>
      <c r="D283" s="309">
        <v>360</v>
      </c>
      <c r="E283" s="308">
        <v>35.9</v>
      </c>
      <c r="F283" s="309">
        <v>30</v>
      </c>
      <c r="G283" s="309">
        <v>30</v>
      </c>
      <c r="H283" s="308">
        <v>0</v>
      </c>
      <c r="I283" s="308">
        <v>759.2</v>
      </c>
      <c r="J283" s="308">
        <v>0</v>
      </c>
      <c r="K283" s="308">
        <v>370.4</v>
      </c>
      <c r="L283" s="309">
        <v>2791</v>
      </c>
      <c r="M283" s="309">
        <v>1</v>
      </c>
      <c r="N283" s="308">
        <v>569.84900000000005</v>
      </c>
      <c r="O283" s="308">
        <v>1</v>
      </c>
      <c r="P283" s="308">
        <v>0</v>
      </c>
      <c r="Q283" s="308">
        <v>0</v>
      </c>
    </row>
    <row r="284" spans="1:17" ht="12.75" customHeight="1" x14ac:dyDescent="0.25">
      <c r="A284" s="310">
        <v>840</v>
      </c>
      <c r="B284" s="310" t="s">
        <v>287</v>
      </c>
      <c r="C284" s="309">
        <v>22276</v>
      </c>
      <c r="D284" s="309">
        <v>4024</v>
      </c>
      <c r="E284" s="308">
        <v>1823</v>
      </c>
      <c r="F284" s="309">
        <v>270</v>
      </c>
      <c r="G284" s="309">
        <v>8910</v>
      </c>
      <c r="H284" s="308">
        <v>0</v>
      </c>
      <c r="I284" s="308">
        <v>292.8</v>
      </c>
      <c r="J284" s="308">
        <v>0</v>
      </c>
      <c r="K284" s="308">
        <v>23.9</v>
      </c>
      <c r="L284" s="309">
        <v>6439</v>
      </c>
      <c r="M284" s="309">
        <v>9</v>
      </c>
      <c r="N284" s="308">
        <v>6418.89</v>
      </c>
      <c r="O284" s="308">
        <v>6</v>
      </c>
      <c r="P284" s="308">
        <v>0</v>
      </c>
      <c r="Q284" s="308">
        <v>0</v>
      </c>
    </row>
    <row r="285" spans="1:17" ht="12.75" customHeight="1" x14ac:dyDescent="0.25">
      <c r="A285" s="310">
        <v>441</v>
      </c>
      <c r="B285" s="310" t="s">
        <v>288</v>
      </c>
      <c r="C285" s="309">
        <v>46159</v>
      </c>
      <c r="D285" s="309">
        <v>10418</v>
      </c>
      <c r="E285" s="308">
        <v>3241.7</v>
      </c>
      <c r="F285" s="309">
        <v>685</v>
      </c>
      <c r="G285" s="309">
        <v>14150</v>
      </c>
      <c r="H285" s="308">
        <v>1395.5678</v>
      </c>
      <c r="I285" s="308">
        <v>2489.6</v>
      </c>
      <c r="J285" s="308">
        <v>0</v>
      </c>
      <c r="K285" s="308">
        <v>0</v>
      </c>
      <c r="L285" s="309">
        <v>16810</v>
      </c>
      <c r="M285" s="309">
        <v>398</v>
      </c>
      <c r="N285" s="308">
        <v>16885.428</v>
      </c>
      <c r="O285" s="308">
        <v>23</v>
      </c>
      <c r="P285" s="308">
        <v>0</v>
      </c>
      <c r="Q285" s="308">
        <v>0</v>
      </c>
    </row>
    <row r="286" spans="1:17" ht="12.75" customHeight="1" x14ac:dyDescent="0.25">
      <c r="A286" s="310">
        <v>279</v>
      </c>
      <c r="B286" s="310" t="s">
        <v>290</v>
      </c>
      <c r="C286" s="309">
        <v>9529</v>
      </c>
      <c r="D286" s="309">
        <v>2613</v>
      </c>
      <c r="E286" s="308">
        <v>603.6</v>
      </c>
      <c r="F286" s="309">
        <v>135</v>
      </c>
      <c r="G286" s="309">
        <v>1370</v>
      </c>
      <c r="H286" s="308">
        <v>0</v>
      </c>
      <c r="I286" s="308">
        <v>0</v>
      </c>
      <c r="J286" s="308">
        <v>0</v>
      </c>
      <c r="K286" s="308">
        <v>0</v>
      </c>
      <c r="L286" s="309">
        <v>1379</v>
      </c>
      <c r="M286" s="309">
        <v>3</v>
      </c>
      <c r="N286" s="308">
        <v>3488.32</v>
      </c>
      <c r="O286" s="308">
        <v>2</v>
      </c>
      <c r="P286" s="308">
        <v>0</v>
      </c>
      <c r="Q286" s="308">
        <v>0</v>
      </c>
    </row>
    <row r="287" spans="1:17" ht="12.75" customHeight="1" x14ac:dyDescent="0.25">
      <c r="A287" s="310">
        <v>606</v>
      </c>
      <c r="B287" s="310" t="s">
        <v>291</v>
      </c>
      <c r="C287" s="309">
        <v>77108</v>
      </c>
      <c r="D287" s="309">
        <v>16920</v>
      </c>
      <c r="E287" s="308">
        <v>9483.1</v>
      </c>
      <c r="F287" s="309">
        <v>15720</v>
      </c>
      <c r="G287" s="309">
        <v>51340</v>
      </c>
      <c r="H287" s="308">
        <v>1595.48</v>
      </c>
      <c r="I287" s="308">
        <v>3328.8</v>
      </c>
      <c r="J287" s="308">
        <v>0</v>
      </c>
      <c r="K287" s="308">
        <v>209.8</v>
      </c>
      <c r="L287" s="309">
        <v>1786</v>
      </c>
      <c r="M287" s="309">
        <v>200</v>
      </c>
      <c r="N287" s="308">
        <v>121579.799</v>
      </c>
      <c r="O287" s="308">
        <v>2</v>
      </c>
      <c r="P287" s="308">
        <v>298.39999999999998</v>
      </c>
      <c r="Q287" s="308">
        <v>347.3</v>
      </c>
    </row>
    <row r="288" spans="1:17" ht="12.75" customHeight="1" x14ac:dyDescent="0.25">
      <c r="A288" s="310">
        <v>88</v>
      </c>
      <c r="B288" s="310" t="s">
        <v>292</v>
      </c>
      <c r="C288" s="309">
        <v>919</v>
      </c>
      <c r="D288" s="309">
        <v>160</v>
      </c>
      <c r="E288" s="308">
        <v>65.7</v>
      </c>
      <c r="F288" s="309">
        <v>0</v>
      </c>
      <c r="G288" s="309">
        <v>20</v>
      </c>
      <c r="H288" s="308">
        <v>0</v>
      </c>
      <c r="I288" s="308">
        <v>21.6</v>
      </c>
      <c r="J288" s="308">
        <v>0</v>
      </c>
      <c r="K288" s="308">
        <v>0</v>
      </c>
      <c r="L288" s="309">
        <v>4048</v>
      </c>
      <c r="M288" s="309">
        <v>43</v>
      </c>
      <c r="N288" s="308">
        <v>417.673</v>
      </c>
      <c r="O288" s="308">
        <v>1</v>
      </c>
      <c r="P288" s="308">
        <v>0</v>
      </c>
      <c r="Q288" s="308">
        <v>0</v>
      </c>
    </row>
    <row r="289" spans="1:17" ht="12.75" customHeight="1" x14ac:dyDescent="0.25">
      <c r="A289" s="310">
        <v>962</v>
      </c>
      <c r="B289" s="310" t="s">
        <v>294</v>
      </c>
      <c r="C289" s="309">
        <v>12960</v>
      </c>
      <c r="D289" s="309">
        <v>2486</v>
      </c>
      <c r="E289" s="308">
        <v>999.7</v>
      </c>
      <c r="F289" s="309">
        <v>240</v>
      </c>
      <c r="G289" s="309">
        <v>2050</v>
      </c>
      <c r="H289" s="308">
        <v>0</v>
      </c>
      <c r="I289" s="308">
        <v>0</v>
      </c>
      <c r="J289" s="308">
        <v>0</v>
      </c>
      <c r="K289" s="308">
        <v>0</v>
      </c>
      <c r="L289" s="309">
        <v>2405</v>
      </c>
      <c r="M289" s="309">
        <v>7</v>
      </c>
      <c r="N289" s="308">
        <v>2851.4250000000002</v>
      </c>
      <c r="O289" s="308">
        <v>3</v>
      </c>
      <c r="P289" s="308">
        <v>0</v>
      </c>
      <c r="Q289" s="308">
        <v>0</v>
      </c>
    </row>
    <row r="290" spans="1:17" ht="12.75" customHeight="1" x14ac:dyDescent="0.25">
      <c r="A290" s="310">
        <v>1676</v>
      </c>
      <c r="B290" s="310" t="s">
        <v>296</v>
      </c>
      <c r="C290" s="309">
        <v>33735</v>
      </c>
      <c r="D290" s="309">
        <v>6842</v>
      </c>
      <c r="E290" s="308">
        <v>2533.6</v>
      </c>
      <c r="F290" s="309">
        <v>355</v>
      </c>
      <c r="G290" s="309">
        <v>5610</v>
      </c>
      <c r="H290" s="308">
        <v>200.42</v>
      </c>
      <c r="I290" s="308">
        <v>872</v>
      </c>
      <c r="J290" s="308">
        <v>0</v>
      </c>
      <c r="K290" s="308">
        <v>0</v>
      </c>
      <c r="L290" s="309">
        <v>22947</v>
      </c>
      <c r="M290" s="309">
        <v>7306</v>
      </c>
      <c r="N290" s="308">
        <v>10333.727999999999</v>
      </c>
      <c r="O290" s="308">
        <v>23</v>
      </c>
      <c r="P290" s="308">
        <v>0</v>
      </c>
      <c r="Q290" s="308">
        <v>0</v>
      </c>
    </row>
    <row r="291" spans="1:17" ht="12.75" customHeight="1" x14ac:dyDescent="0.25">
      <c r="A291" s="310">
        <v>518</v>
      </c>
      <c r="B291" s="310" t="s">
        <v>297</v>
      </c>
      <c r="C291" s="309">
        <v>519988</v>
      </c>
      <c r="D291" s="309">
        <v>119764</v>
      </c>
      <c r="E291" s="308">
        <v>60552.5</v>
      </c>
      <c r="F291" s="309">
        <v>133190</v>
      </c>
      <c r="G291" s="309">
        <v>957770</v>
      </c>
      <c r="H291" s="308">
        <v>10904.68</v>
      </c>
      <c r="I291" s="308">
        <v>19696</v>
      </c>
      <c r="J291" s="308">
        <v>0</v>
      </c>
      <c r="K291" s="308">
        <v>2255.9</v>
      </c>
      <c r="L291" s="309">
        <v>8237</v>
      </c>
      <c r="M291" s="309">
        <v>354</v>
      </c>
      <c r="N291" s="308">
        <v>1254302.1499999999</v>
      </c>
      <c r="O291" s="308">
        <v>3</v>
      </c>
      <c r="P291" s="308">
        <v>29192.400000000001</v>
      </c>
      <c r="Q291" s="308">
        <v>3337.5</v>
      </c>
    </row>
    <row r="292" spans="1:17" ht="12.75" customHeight="1" x14ac:dyDescent="0.25">
      <c r="A292" s="310">
        <v>796</v>
      </c>
      <c r="B292" s="310" t="s">
        <v>298</v>
      </c>
      <c r="C292" s="309">
        <v>151608</v>
      </c>
      <c r="D292" s="309">
        <v>33165</v>
      </c>
      <c r="E292" s="308">
        <v>13769.3</v>
      </c>
      <c r="F292" s="309">
        <v>11235</v>
      </c>
      <c r="G292" s="309">
        <v>259100</v>
      </c>
      <c r="H292" s="308">
        <v>4619.26</v>
      </c>
      <c r="I292" s="308">
        <v>7320.8</v>
      </c>
      <c r="J292" s="308">
        <v>0</v>
      </c>
      <c r="K292" s="308">
        <v>0</v>
      </c>
      <c r="L292" s="309">
        <v>10975</v>
      </c>
      <c r="M292" s="309">
        <v>833</v>
      </c>
      <c r="N292" s="308">
        <v>138335.57999999999</v>
      </c>
      <c r="O292" s="308">
        <v>10</v>
      </c>
      <c r="P292" s="308">
        <v>0</v>
      </c>
      <c r="Q292" s="308">
        <v>0</v>
      </c>
    </row>
    <row r="293" spans="1:17" ht="12.75" customHeight="1" x14ac:dyDescent="0.25">
      <c r="A293" s="310">
        <v>965</v>
      </c>
      <c r="B293" s="310" t="s">
        <v>299</v>
      </c>
      <c r="C293" s="309">
        <v>10741</v>
      </c>
      <c r="D293" s="309">
        <v>1970</v>
      </c>
      <c r="E293" s="308">
        <v>1071.2</v>
      </c>
      <c r="F293" s="309">
        <v>100</v>
      </c>
      <c r="G293" s="309">
        <v>1650</v>
      </c>
      <c r="H293" s="308">
        <v>0</v>
      </c>
      <c r="I293" s="308">
        <v>0</v>
      </c>
      <c r="J293" s="308">
        <v>0</v>
      </c>
      <c r="K293" s="308">
        <v>0</v>
      </c>
      <c r="L293" s="309">
        <v>1603</v>
      </c>
      <c r="M293" s="309">
        <v>0</v>
      </c>
      <c r="N293" s="308">
        <v>3521.808</v>
      </c>
      <c r="O293" s="308">
        <v>3</v>
      </c>
      <c r="P293" s="308">
        <v>0</v>
      </c>
      <c r="Q293" s="308">
        <v>0</v>
      </c>
    </row>
    <row r="294" spans="1:17" ht="12.75" customHeight="1" x14ac:dyDescent="0.25">
      <c r="A294" s="310">
        <v>1702</v>
      </c>
      <c r="B294" s="310" t="s">
        <v>300</v>
      </c>
      <c r="C294" s="309">
        <v>11594</v>
      </c>
      <c r="D294" s="309">
        <v>2633</v>
      </c>
      <c r="E294" s="308">
        <v>707.1</v>
      </c>
      <c r="F294" s="309">
        <v>100</v>
      </c>
      <c r="G294" s="309">
        <v>1180</v>
      </c>
      <c r="H294" s="308">
        <v>290.64</v>
      </c>
      <c r="I294" s="308">
        <v>1046.4000000000001</v>
      </c>
      <c r="J294" s="308">
        <v>0</v>
      </c>
      <c r="K294" s="308">
        <v>0</v>
      </c>
      <c r="L294" s="309">
        <v>9925</v>
      </c>
      <c r="M294" s="309">
        <v>50</v>
      </c>
      <c r="N294" s="308">
        <v>1311.114</v>
      </c>
      <c r="O294" s="308">
        <v>7</v>
      </c>
      <c r="P294" s="308">
        <v>0</v>
      </c>
      <c r="Q294" s="308">
        <v>0</v>
      </c>
    </row>
    <row r="295" spans="1:17" ht="12.75" customHeight="1" x14ac:dyDescent="0.25">
      <c r="A295" s="310">
        <v>845</v>
      </c>
      <c r="B295" s="310" t="s">
        <v>301</v>
      </c>
      <c r="C295" s="309">
        <v>28403</v>
      </c>
      <c r="D295" s="309">
        <v>6644</v>
      </c>
      <c r="E295" s="308">
        <v>1611.1</v>
      </c>
      <c r="F295" s="309">
        <v>370</v>
      </c>
      <c r="G295" s="309">
        <v>4480</v>
      </c>
      <c r="H295" s="308">
        <v>1756.1576</v>
      </c>
      <c r="I295" s="308">
        <v>984</v>
      </c>
      <c r="J295" s="308">
        <v>0</v>
      </c>
      <c r="K295" s="308">
        <v>76.099999999999895</v>
      </c>
      <c r="L295" s="309">
        <v>5834</v>
      </c>
      <c r="M295" s="309">
        <v>99</v>
      </c>
      <c r="N295" s="308">
        <v>7180.9560000000001</v>
      </c>
      <c r="O295" s="308">
        <v>7</v>
      </c>
      <c r="P295" s="308">
        <v>0</v>
      </c>
      <c r="Q295" s="308">
        <v>0</v>
      </c>
    </row>
    <row r="296" spans="1:17" ht="12.75" customHeight="1" x14ac:dyDescent="0.25">
      <c r="A296" s="310">
        <v>1883</v>
      </c>
      <c r="B296" s="310" t="s">
        <v>303</v>
      </c>
      <c r="C296" s="309">
        <v>93555</v>
      </c>
      <c r="D296" s="309">
        <v>17489</v>
      </c>
      <c r="E296" s="308">
        <v>11414.9</v>
      </c>
      <c r="F296" s="309">
        <v>3590</v>
      </c>
      <c r="G296" s="309">
        <v>136650</v>
      </c>
      <c r="H296" s="308">
        <v>2548.3200000000002</v>
      </c>
      <c r="I296" s="308">
        <v>5204</v>
      </c>
      <c r="J296" s="308">
        <v>0</v>
      </c>
      <c r="K296" s="308">
        <v>0</v>
      </c>
      <c r="L296" s="309">
        <v>7898</v>
      </c>
      <c r="M296" s="309">
        <v>161</v>
      </c>
      <c r="N296" s="308">
        <v>69620.585999999996</v>
      </c>
      <c r="O296" s="308">
        <v>7</v>
      </c>
      <c r="P296" s="308">
        <v>0</v>
      </c>
      <c r="Q296" s="308">
        <v>0</v>
      </c>
    </row>
    <row r="297" spans="1:17" ht="12.75" customHeight="1" x14ac:dyDescent="0.25">
      <c r="A297" s="310">
        <v>610</v>
      </c>
      <c r="B297" s="310" t="s">
        <v>304</v>
      </c>
      <c r="C297" s="309">
        <v>24968</v>
      </c>
      <c r="D297" s="309">
        <v>6068</v>
      </c>
      <c r="E297" s="308">
        <v>2145.6</v>
      </c>
      <c r="F297" s="309">
        <v>1280</v>
      </c>
      <c r="G297" s="309">
        <v>9510</v>
      </c>
      <c r="H297" s="308">
        <v>960.56</v>
      </c>
      <c r="I297" s="308">
        <v>271.2</v>
      </c>
      <c r="J297" s="308">
        <v>0</v>
      </c>
      <c r="K297" s="308">
        <v>0</v>
      </c>
      <c r="L297" s="309">
        <v>1282</v>
      </c>
      <c r="M297" s="309">
        <v>119</v>
      </c>
      <c r="N297" s="308">
        <v>19036.056</v>
      </c>
      <c r="O297" s="308">
        <v>1</v>
      </c>
      <c r="P297" s="308">
        <v>0</v>
      </c>
      <c r="Q297" s="308">
        <v>0</v>
      </c>
    </row>
    <row r="298" spans="1:17" ht="12.75" customHeight="1" x14ac:dyDescent="0.25">
      <c r="A298" s="310">
        <v>40</v>
      </c>
      <c r="B298" s="310" t="s">
        <v>305</v>
      </c>
      <c r="C298" s="309">
        <v>15698</v>
      </c>
      <c r="D298" s="309">
        <v>3758</v>
      </c>
      <c r="E298" s="308">
        <v>1138.5</v>
      </c>
      <c r="F298" s="309">
        <v>185</v>
      </c>
      <c r="G298" s="309">
        <v>950</v>
      </c>
      <c r="H298" s="308">
        <v>0</v>
      </c>
      <c r="I298" s="308">
        <v>142.4</v>
      </c>
      <c r="J298" s="308">
        <v>0</v>
      </c>
      <c r="K298" s="308">
        <v>24</v>
      </c>
      <c r="L298" s="309">
        <v>14951</v>
      </c>
      <c r="M298" s="309">
        <v>935</v>
      </c>
      <c r="N298" s="308">
        <v>1461.915</v>
      </c>
      <c r="O298" s="308">
        <v>13</v>
      </c>
      <c r="P298" s="308">
        <v>0</v>
      </c>
      <c r="Q298" s="308">
        <v>0</v>
      </c>
    </row>
    <row r="299" spans="1:17" ht="12.75" customHeight="1" x14ac:dyDescent="0.25">
      <c r="A299" s="310">
        <v>1714</v>
      </c>
      <c r="B299" s="310" t="s">
        <v>306</v>
      </c>
      <c r="C299" s="309">
        <v>23639</v>
      </c>
      <c r="D299" s="309">
        <v>4283</v>
      </c>
      <c r="E299" s="308">
        <v>2070.3000000000002</v>
      </c>
      <c r="F299" s="309">
        <v>315</v>
      </c>
      <c r="G299" s="309">
        <v>8590</v>
      </c>
      <c r="H299" s="308">
        <v>0</v>
      </c>
      <c r="I299" s="308">
        <v>797.6</v>
      </c>
      <c r="J299" s="308">
        <v>0</v>
      </c>
      <c r="K299" s="308">
        <v>0</v>
      </c>
      <c r="L299" s="309">
        <v>27918</v>
      </c>
      <c r="M299" s="309">
        <v>438</v>
      </c>
      <c r="N299" s="308">
        <v>7264.74</v>
      </c>
      <c r="O299" s="308">
        <v>23</v>
      </c>
      <c r="P299" s="308">
        <v>0</v>
      </c>
      <c r="Q299" s="308">
        <v>0</v>
      </c>
    </row>
    <row r="300" spans="1:17" ht="12.75" customHeight="1" x14ac:dyDescent="0.25">
      <c r="A300" s="310">
        <v>90</v>
      </c>
      <c r="B300" s="310" t="s">
        <v>307</v>
      </c>
      <c r="C300" s="309">
        <v>55439</v>
      </c>
      <c r="D300" s="309">
        <v>13093</v>
      </c>
      <c r="E300" s="308">
        <v>6113.3</v>
      </c>
      <c r="F300" s="309">
        <v>1225</v>
      </c>
      <c r="G300" s="309">
        <v>82630</v>
      </c>
      <c r="H300" s="308">
        <v>4273.16</v>
      </c>
      <c r="I300" s="308">
        <v>4009.6</v>
      </c>
      <c r="J300" s="308">
        <v>0</v>
      </c>
      <c r="K300" s="308">
        <v>95</v>
      </c>
      <c r="L300" s="309">
        <v>11716</v>
      </c>
      <c r="M300" s="309">
        <v>901</v>
      </c>
      <c r="N300" s="308">
        <v>34532.445</v>
      </c>
      <c r="O300" s="308">
        <v>10</v>
      </c>
      <c r="P300" s="308">
        <v>0</v>
      </c>
      <c r="Q300" s="308">
        <v>0</v>
      </c>
    </row>
    <row r="301" spans="1:17" ht="12.75" customHeight="1" x14ac:dyDescent="0.25">
      <c r="A301" s="310">
        <v>342</v>
      </c>
      <c r="B301" s="310" t="s">
        <v>308</v>
      </c>
      <c r="C301" s="309">
        <v>45487</v>
      </c>
      <c r="D301" s="309">
        <v>10580</v>
      </c>
      <c r="E301" s="308">
        <v>3431.3</v>
      </c>
      <c r="F301" s="309">
        <v>3855</v>
      </c>
      <c r="G301" s="309">
        <v>23420</v>
      </c>
      <c r="H301" s="308">
        <v>529.38</v>
      </c>
      <c r="I301" s="308">
        <v>1180</v>
      </c>
      <c r="J301" s="308">
        <v>0</v>
      </c>
      <c r="K301" s="308">
        <v>0</v>
      </c>
      <c r="L301" s="309">
        <v>4625</v>
      </c>
      <c r="M301" s="309">
        <v>18</v>
      </c>
      <c r="N301" s="308">
        <v>30223.706999999999</v>
      </c>
      <c r="O301" s="308">
        <v>4</v>
      </c>
      <c r="P301" s="308">
        <v>0</v>
      </c>
      <c r="Q301" s="308">
        <v>0</v>
      </c>
    </row>
    <row r="302" spans="1:17" ht="12.75" customHeight="1" x14ac:dyDescent="0.25">
      <c r="A302" s="310">
        <v>847</v>
      </c>
      <c r="B302" s="310" t="s">
        <v>309</v>
      </c>
      <c r="C302" s="309">
        <v>18914</v>
      </c>
      <c r="D302" s="309">
        <v>4080</v>
      </c>
      <c r="E302" s="308">
        <v>1405</v>
      </c>
      <c r="F302" s="309">
        <v>165</v>
      </c>
      <c r="G302" s="309">
        <v>6130</v>
      </c>
      <c r="H302" s="308">
        <v>368.28</v>
      </c>
      <c r="I302" s="308">
        <v>684.8</v>
      </c>
      <c r="J302" s="308">
        <v>0</v>
      </c>
      <c r="K302" s="308">
        <v>0</v>
      </c>
      <c r="L302" s="309">
        <v>8019</v>
      </c>
      <c r="M302" s="309">
        <v>131</v>
      </c>
      <c r="N302" s="308">
        <v>5644.5</v>
      </c>
      <c r="O302" s="308">
        <v>5</v>
      </c>
      <c r="P302" s="308">
        <v>0</v>
      </c>
      <c r="Q302" s="308">
        <v>0</v>
      </c>
    </row>
    <row r="303" spans="1:17" ht="12.75" customHeight="1" x14ac:dyDescent="0.25">
      <c r="A303" s="310">
        <v>848</v>
      </c>
      <c r="B303" s="310" t="s">
        <v>310</v>
      </c>
      <c r="C303" s="309">
        <v>16425</v>
      </c>
      <c r="D303" s="309">
        <v>3907</v>
      </c>
      <c r="E303" s="308">
        <v>799.7</v>
      </c>
      <c r="F303" s="309">
        <v>270</v>
      </c>
      <c r="G303" s="309">
        <v>4970</v>
      </c>
      <c r="H303" s="308">
        <v>446.34</v>
      </c>
      <c r="I303" s="308">
        <v>0</v>
      </c>
      <c r="J303" s="308">
        <v>0</v>
      </c>
      <c r="K303" s="308">
        <v>0</v>
      </c>
      <c r="L303" s="309">
        <v>2594</v>
      </c>
      <c r="M303" s="309">
        <v>57</v>
      </c>
      <c r="N303" s="308">
        <v>4727.0249999999996</v>
      </c>
      <c r="O303" s="308">
        <v>2</v>
      </c>
      <c r="P303" s="308">
        <v>0</v>
      </c>
      <c r="Q303" s="308">
        <v>0</v>
      </c>
    </row>
    <row r="304" spans="1:17" ht="12.75" customHeight="1" x14ac:dyDescent="0.25">
      <c r="A304" s="310">
        <v>37</v>
      </c>
      <c r="B304" s="310" t="s">
        <v>312</v>
      </c>
      <c r="C304" s="309">
        <v>32621</v>
      </c>
      <c r="D304" s="309">
        <v>6917</v>
      </c>
      <c r="E304" s="308">
        <v>4346.5</v>
      </c>
      <c r="F304" s="309">
        <v>690</v>
      </c>
      <c r="G304" s="309">
        <v>31530</v>
      </c>
      <c r="H304" s="308">
        <v>1222.06</v>
      </c>
      <c r="I304" s="308">
        <v>1933.6</v>
      </c>
      <c r="J304" s="308">
        <v>0</v>
      </c>
      <c r="K304" s="308">
        <v>624</v>
      </c>
      <c r="L304" s="309">
        <v>11770</v>
      </c>
      <c r="M304" s="309">
        <v>224</v>
      </c>
      <c r="N304" s="308">
        <v>13033.865</v>
      </c>
      <c r="O304" s="308">
        <v>13</v>
      </c>
      <c r="P304" s="308">
        <v>0</v>
      </c>
      <c r="Q304" s="308">
        <v>0</v>
      </c>
    </row>
    <row r="305" spans="1:17" ht="12.75" customHeight="1" x14ac:dyDescent="0.25">
      <c r="A305" s="310">
        <v>180</v>
      </c>
      <c r="B305" s="310" t="s">
        <v>313</v>
      </c>
      <c r="C305" s="309">
        <v>16544</v>
      </c>
      <c r="D305" s="309">
        <v>5198</v>
      </c>
      <c r="E305" s="308">
        <v>697.8</v>
      </c>
      <c r="F305" s="309">
        <v>100</v>
      </c>
      <c r="G305" s="309">
        <v>10130</v>
      </c>
      <c r="H305" s="308">
        <v>0</v>
      </c>
      <c r="I305" s="308">
        <v>327.2</v>
      </c>
      <c r="J305" s="308">
        <v>0</v>
      </c>
      <c r="K305" s="308">
        <v>0</v>
      </c>
      <c r="L305" s="309">
        <v>13399</v>
      </c>
      <c r="M305" s="309">
        <v>171</v>
      </c>
      <c r="N305" s="308">
        <v>2125.7660000000001</v>
      </c>
      <c r="O305" s="308">
        <v>7</v>
      </c>
      <c r="P305" s="308">
        <v>0</v>
      </c>
      <c r="Q305" s="308">
        <v>0</v>
      </c>
    </row>
    <row r="306" spans="1:17" ht="12.75" customHeight="1" x14ac:dyDescent="0.25">
      <c r="A306" s="310">
        <v>532</v>
      </c>
      <c r="B306" s="310" t="s">
        <v>314</v>
      </c>
      <c r="C306" s="309">
        <v>21493</v>
      </c>
      <c r="D306" s="309">
        <v>5099</v>
      </c>
      <c r="E306" s="308">
        <v>1590.9</v>
      </c>
      <c r="F306" s="309">
        <v>480</v>
      </c>
      <c r="G306" s="309">
        <v>14010</v>
      </c>
      <c r="H306" s="308">
        <v>914.76</v>
      </c>
      <c r="I306" s="308">
        <v>1700</v>
      </c>
      <c r="J306" s="308">
        <v>0</v>
      </c>
      <c r="K306" s="308">
        <v>0</v>
      </c>
      <c r="L306" s="309">
        <v>1445</v>
      </c>
      <c r="M306" s="309">
        <v>112</v>
      </c>
      <c r="N306" s="308">
        <v>10145.556</v>
      </c>
      <c r="O306" s="308">
        <v>1</v>
      </c>
      <c r="P306" s="308">
        <v>0</v>
      </c>
      <c r="Q306" s="308">
        <v>0</v>
      </c>
    </row>
    <row r="307" spans="1:17" ht="12.75" customHeight="1" x14ac:dyDescent="0.25">
      <c r="A307" s="310">
        <v>851</v>
      </c>
      <c r="B307" s="310" t="s">
        <v>315</v>
      </c>
      <c r="C307" s="309">
        <v>23477</v>
      </c>
      <c r="D307" s="309">
        <v>4745</v>
      </c>
      <c r="E307" s="308">
        <v>1969.8</v>
      </c>
      <c r="F307" s="309">
        <v>400</v>
      </c>
      <c r="G307" s="309">
        <v>4600</v>
      </c>
      <c r="H307" s="308">
        <v>0</v>
      </c>
      <c r="I307" s="308">
        <v>463.2</v>
      </c>
      <c r="J307" s="308">
        <v>0</v>
      </c>
      <c r="K307" s="308">
        <v>14.6999999999999</v>
      </c>
      <c r="L307" s="309">
        <v>14641</v>
      </c>
      <c r="M307" s="309">
        <v>1273</v>
      </c>
      <c r="N307" s="308">
        <v>7252.6080000000002</v>
      </c>
      <c r="O307" s="308">
        <v>8</v>
      </c>
      <c r="P307" s="308">
        <v>0</v>
      </c>
      <c r="Q307" s="308">
        <v>0</v>
      </c>
    </row>
    <row r="308" spans="1:17" ht="12.75" customHeight="1" x14ac:dyDescent="0.25">
      <c r="A308" s="310">
        <v>1708</v>
      </c>
      <c r="B308" s="310" t="s">
        <v>316</v>
      </c>
      <c r="C308" s="309">
        <v>43333</v>
      </c>
      <c r="D308" s="309">
        <v>9982</v>
      </c>
      <c r="E308" s="308">
        <v>4045.4</v>
      </c>
      <c r="F308" s="309">
        <v>795</v>
      </c>
      <c r="G308" s="309">
        <v>28310</v>
      </c>
      <c r="H308" s="308">
        <v>1013.34</v>
      </c>
      <c r="I308" s="308">
        <v>1656</v>
      </c>
      <c r="J308" s="308">
        <v>0</v>
      </c>
      <c r="K308" s="308">
        <v>165.9</v>
      </c>
      <c r="L308" s="309">
        <v>28817</v>
      </c>
      <c r="M308" s="309">
        <v>3342</v>
      </c>
      <c r="N308" s="308">
        <v>12163.232</v>
      </c>
      <c r="O308" s="308">
        <v>34</v>
      </c>
      <c r="P308" s="308">
        <v>0</v>
      </c>
      <c r="Q308" s="308">
        <v>0</v>
      </c>
    </row>
    <row r="309" spans="1:17" ht="12.75" customHeight="1" x14ac:dyDescent="0.25">
      <c r="A309" s="310">
        <v>971</v>
      </c>
      <c r="B309" s="310" t="s">
        <v>317</v>
      </c>
      <c r="C309" s="309">
        <v>25064</v>
      </c>
      <c r="D309" s="309">
        <v>4633</v>
      </c>
      <c r="E309" s="308">
        <v>2230.5</v>
      </c>
      <c r="F309" s="309">
        <v>365</v>
      </c>
      <c r="G309" s="309">
        <v>14560</v>
      </c>
      <c r="H309" s="308">
        <v>0</v>
      </c>
      <c r="I309" s="308">
        <v>1172.8</v>
      </c>
      <c r="J309" s="308">
        <v>0</v>
      </c>
      <c r="K309" s="308">
        <v>192.2</v>
      </c>
      <c r="L309" s="309">
        <v>2099</v>
      </c>
      <c r="M309" s="309">
        <v>181</v>
      </c>
      <c r="N309" s="308">
        <v>10431.94</v>
      </c>
      <c r="O309" s="308">
        <v>3</v>
      </c>
      <c r="P309" s="308">
        <v>0</v>
      </c>
      <c r="Q309" s="308">
        <v>0</v>
      </c>
    </row>
    <row r="310" spans="1:17" ht="12.75" customHeight="1" x14ac:dyDescent="0.25">
      <c r="A310" s="310">
        <v>1904</v>
      </c>
      <c r="B310" s="310" t="s">
        <v>530</v>
      </c>
      <c r="C310" s="309">
        <v>64061</v>
      </c>
      <c r="D310" s="309">
        <v>14899</v>
      </c>
      <c r="E310" s="308">
        <v>3768.8</v>
      </c>
      <c r="F310" s="309">
        <v>3180</v>
      </c>
      <c r="G310" s="309">
        <v>16300</v>
      </c>
      <c r="H310" s="308">
        <v>209.88</v>
      </c>
      <c r="I310" s="308">
        <v>3369.6</v>
      </c>
      <c r="J310" s="308">
        <v>0</v>
      </c>
      <c r="K310" s="308">
        <v>56.199999999999797</v>
      </c>
      <c r="L310" s="309">
        <v>9620</v>
      </c>
      <c r="M310" s="309">
        <v>1062</v>
      </c>
      <c r="N310" s="308">
        <v>33068.415999999997</v>
      </c>
      <c r="O310" s="308">
        <v>19</v>
      </c>
      <c r="P310" s="308">
        <v>0</v>
      </c>
      <c r="Q310" s="308">
        <v>0</v>
      </c>
    </row>
    <row r="311" spans="1:17" ht="12.75" customHeight="1" x14ac:dyDescent="0.25">
      <c r="A311" s="310">
        <v>617</v>
      </c>
      <c r="B311" s="310" t="s">
        <v>318</v>
      </c>
      <c r="C311" s="309">
        <v>8766</v>
      </c>
      <c r="D311" s="309">
        <v>1772</v>
      </c>
      <c r="E311" s="308">
        <v>605.4</v>
      </c>
      <c r="F311" s="309">
        <v>150</v>
      </c>
      <c r="G311" s="309">
        <v>500</v>
      </c>
      <c r="H311" s="308">
        <v>0</v>
      </c>
      <c r="I311" s="308">
        <v>0</v>
      </c>
      <c r="J311" s="308">
        <v>0</v>
      </c>
      <c r="K311" s="308">
        <v>0</v>
      </c>
      <c r="L311" s="309">
        <v>5039</v>
      </c>
      <c r="M311" s="309">
        <v>731</v>
      </c>
      <c r="N311" s="308">
        <v>2414.9520000000002</v>
      </c>
      <c r="O311" s="308">
        <v>5</v>
      </c>
      <c r="P311" s="308">
        <v>0</v>
      </c>
      <c r="Q311" s="308">
        <v>0</v>
      </c>
    </row>
    <row r="312" spans="1:17" ht="12.75" customHeight="1" x14ac:dyDescent="0.25">
      <c r="A312" s="310">
        <v>1900</v>
      </c>
      <c r="B312" s="310" t="s">
        <v>529</v>
      </c>
      <c r="C312" s="309">
        <v>84048</v>
      </c>
      <c r="D312" s="309">
        <v>19949</v>
      </c>
      <c r="E312" s="308">
        <v>8454.2999999999993</v>
      </c>
      <c r="F312" s="309">
        <v>1235</v>
      </c>
      <c r="G312" s="309">
        <v>74550</v>
      </c>
      <c r="H312" s="308">
        <v>2065.92</v>
      </c>
      <c r="I312" s="308">
        <v>4580</v>
      </c>
      <c r="J312" s="308">
        <v>0</v>
      </c>
      <c r="K312" s="308">
        <v>0</v>
      </c>
      <c r="L312" s="309">
        <v>45508</v>
      </c>
      <c r="M312" s="309">
        <v>5145</v>
      </c>
      <c r="N312" s="308">
        <v>34873.934000000001</v>
      </c>
      <c r="O312" s="308">
        <v>56</v>
      </c>
      <c r="P312" s="308">
        <v>0</v>
      </c>
      <c r="Q312" s="308">
        <v>0</v>
      </c>
    </row>
    <row r="313" spans="1:17" ht="12.75" customHeight="1" x14ac:dyDescent="0.25">
      <c r="A313" s="310">
        <v>9</v>
      </c>
      <c r="B313" s="310" t="s">
        <v>319</v>
      </c>
      <c r="C313" s="309">
        <v>7352</v>
      </c>
      <c r="D313" s="309">
        <v>1881</v>
      </c>
      <c r="E313" s="308">
        <v>585.79999999999995</v>
      </c>
      <c r="F313" s="309">
        <v>85</v>
      </c>
      <c r="G313" s="309">
        <v>540</v>
      </c>
      <c r="H313" s="308">
        <v>0</v>
      </c>
      <c r="I313" s="308">
        <v>0</v>
      </c>
      <c r="J313" s="308">
        <v>0</v>
      </c>
      <c r="K313" s="308">
        <v>0</v>
      </c>
      <c r="L313" s="309">
        <v>4531</v>
      </c>
      <c r="M313" s="309">
        <v>41</v>
      </c>
      <c r="N313" s="308">
        <v>1165.682</v>
      </c>
      <c r="O313" s="308">
        <v>9</v>
      </c>
      <c r="P313" s="308">
        <v>0</v>
      </c>
      <c r="Q313" s="308">
        <v>0</v>
      </c>
    </row>
    <row r="314" spans="1:17" ht="12.75" customHeight="1" x14ac:dyDescent="0.25">
      <c r="A314" s="310">
        <v>715</v>
      </c>
      <c r="B314" s="310" t="s">
        <v>320</v>
      </c>
      <c r="C314" s="309">
        <v>54657</v>
      </c>
      <c r="D314" s="309">
        <v>11124</v>
      </c>
      <c r="E314" s="308">
        <v>5610</v>
      </c>
      <c r="F314" s="309">
        <v>2600</v>
      </c>
      <c r="G314" s="309">
        <v>51020</v>
      </c>
      <c r="H314" s="308">
        <v>1273.46</v>
      </c>
      <c r="I314" s="308">
        <v>2059.1999999999998</v>
      </c>
      <c r="J314" s="308">
        <v>0</v>
      </c>
      <c r="K314" s="308">
        <v>0</v>
      </c>
      <c r="L314" s="309">
        <v>25008</v>
      </c>
      <c r="M314" s="309">
        <v>1276</v>
      </c>
      <c r="N314" s="308">
        <v>23134</v>
      </c>
      <c r="O314" s="308">
        <v>25</v>
      </c>
      <c r="P314" s="308">
        <v>0</v>
      </c>
      <c r="Q314" s="308">
        <v>0</v>
      </c>
    </row>
    <row r="315" spans="1:17" ht="12.75" customHeight="1" x14ac:dyDescent="0.25">
      <c r="A315" s="310">
        <v>93</v>
      </c>
      <c r="B315" s="310" t="s">
        <v>321</v>
      </c>
      <c r="C315" s="309">
        <v>4870</v>
      </c>
      <c r="D315" s="309">
        <v>974</v>
      </c>
      <c r="E315" s="308">
        <v>226.8</v>
      </c>
      <c r="F315" s="309">
        <v>25</v>
      </c>
      <c r="G315" s="309">
        <v>1300</v>
      </c>
      <c r="H315" s="308">
        <v>0</v>
      </c>
      <c r="I315" s="308">
        <v>108.8</v>
      </c>
      <c r="J315" s="308">
        <v>0</v>
      </c>
      <c r="K315" s="308">
        <v>0</v>
      </c>
      <c r="L315" s="309">
        <v>8523</v>
      </c>
      <c r="M315" s="309">
        <v>187</v>
      </c>
      <c r="N315" s="308">
        <v>899.41200000000003</v>
      </c>
      <c r="O315" s="308">
        <v>11</v>
      </c>
      <c r="P315" s="308">
        <v>0</v>
      </c>
      <c r="Q315" s="308">
        <v>0</v>
      </c>
    </row>
    <row r="316" spans="1:17" ht="12.75" customHeight="1" x14ac:dyDescent="0.25">
      <c r="A316" s="310">
        <v>448</v>
      </c>
      <c r="B316" s="310" t="s">
        <v>322</v>
      </c>
      <c r="C316" s="309">
        <v>13574</v>
      </c>
      <c r="D316" s="309">
        <v>2792</v>
      </c>
      <c r="E316" s="308">
        <v>935.4</v>
      </c>
      <c r="F316" s="309">
        <v>135</v>
      </c>
      <c r="G316" s="309">
        <v>6440</v>
      </c>
      <c r="H316" s="308">
        <v>43.56</v>
      </c>
      <c r="I316" s="308">
        <v>759.2</v>
      </c>
      <c r="J316" s="308">
        <v>0</v>
      </c>
      <c r="K316" s="308">
        <v>0</v>
      </c>
      <c r="L316" s="309">
        <v>16202</v>
      </c>
      <c r="M316" s="309">
        <v>288</v>
      </c>
      <c r="N316" s="308">
        <v>4939.7439999999997</v>
      </c>
      <c r="O316" s="308">
        <v>22</v>
      </c>
      <c r="P316" s="308">
        <v>0</v>
      </c>
      <c r="Q316" s="308">
        <v>0</v>
      </c>
    </row>
    <row r="317" spans="1:17" ht="12.75" customHeight="1" x14ac:dyDescent="0.25">
      <c r="A317" s="310">
        <v>1525</v>
      </c>
      <c r="B317" s="310" t="s">
        <v>323</v>
      </c>
      <c r="C317" s="309">
        <v>36013</v>
      </c>
      <c r="D317" s="309">
        <v>8774</v>
      </c>
      <c r="E317" s="308">
        <v>2055.6999999999998</v>
      </c>
      <c r="F317" s="309">
        <v>995</v>
      </c>
      <c r="G317" s="309">
        <v>12320</v>
      </c>
      <c r="H317" s="308">
        <v>574.36</v>
      </c>
      <c r="I317" s="308">
        <v>1701.6</v>
      </c>
      <c r="J317" s="308">
        <v>0</v>
      </c>
      <c r="K317" s="308">
        <v>0</v>
      </c>
      <c r="L317" s="309">
        <v>2838</v>
      </c>
      <c r="M317" s="309">
        <v>511</v>
      </c>
      <c r="N317" s="308">
        <v>20832.607</v>
      </c>
      <c r="O317" s="308">
        <v>6</v>
      </c>
      <c r="P317" s="308">
        <v>0</v>
      </c>
      <c r="Q317" s="308">
        <v>0</v>
      </c>
    </row>
    <row r="318" spans="1:17" ht="12.75" customHeight="1" x14ac:dyDescent="0.25">
      <c r="A318" s="310">
        <v>716</v>
      </c>
      <c r="B318" s="310" t="s">
        <v>324</v>
      </c>
      <c r="C318" s="309">
        <v>25421</v>
      </c>
      <c r="D318" s="309">
        <v>6567</v>
      </c>
      <c r="E318" s="308">
        <v>1987</v>
      </c>
      <c r="F318" s="309">
        <v>445</v>
      </c>
      <c r="G318" s="309">
        <v>2630</v>
      </c>
      <c r="H318" s="308">
        <v>100.44</v>
      </c>
      <c r="I318" s="308">
        <v>260</v>
      </c>
      <c r="J318" s="308">
        <v>0</v>
      </c>
      <c r="K318" s="308">
        <v>0</v>
      </c>
      <c r="L318" s="309">
        <v>14691</v>
      </c>
      <c r="M318" s="309">
        <v>1543</v>
      </c>
      <c r="N318" s="308">
        <v>5186.58</v>
      </c>
      <c r="O318" s="308">
        <v>11</v>
      </c>
      <c r="P318" s="308">
        <v>0</v>
      </c>
      <c r="Q318" s="308">
        <v>0</v>
      </c>
    </row>
    <row r="319" spans="1:17" ht="12.75" customHeight="1" x14ac:dyDescent="0.25">
      <c r="A319" s="310">
        <v>281</v>
      </c>
      <c r="B319" s="310" t="s">
        <v>325</v>
      </c>
      <c r="C319" s="309">
        <v>41510</v>
      </c>
      <c r="D319" s="309">
        <v>9942</v>
      </c>
      <c r="E319" s="308">
        <v>3796.3</v>
      </c>
      <c r="F319" s="309">
        <v>5160</v>
      </c>
      <c r="G319" s="309">
        <v>42060</v>
      </c>
      <c r="H319" s="308">
        <v>2022.52</v>
      </c>
      <c r="I319" s="308">
        <v>2401.6</v>
      </c>
      <c r="J319" s="308">
        <v>0</v>
      </c>
      <c r="K319" s="308">
        <v>70.499999999999503</v>
      </c>
      <c r="L319" s="309">
        <v>3287</v>
      </c>
      <c r="M319" s="309">
        <v>264</v>
      </c>
      <c r="N319" s="308">
        <v>25468.243999999999</v>
      </c>
      <c r="O319" s="308">
        <v>3</v>
      </c>
      <c r="P319" s="308">
        <v>0</v>
      </c>
      <c r="Q319" s="308">
        <v>0</v>
      </c>
    </row>
    <row r="320" spans="1:17" ht="12.75" customHeight="1" x14ac:dyDescent="0.25">
      <c r="A320" s="310">
        <v>855</v>
      </c>
      <c r="B320" s="310" t="s">
        <v>326</v>
      </c>
      <c r="C320" s="309">
        <v>212941</v>
      </c>
      <c r="D320" s="309">
        <v>45897</v>
      </c>
      <c r="E320" s="308">
        <v>23584.1</v>
      </c>
      <c r="F320" s="309">
        <v>23225</v>
      </c>
      <c r="G320" s="309">
        <v>353420</v>
      </c>
      <c r="H320" s="308">
        <v>4701.72</v>
      </c>
      <c r="I320" s="308">
        <v>9514.4</v>
      </c>
      <c r="J320" s="308">
        <v>0</v>
      </c>
      <c r="K320" s="308">
        <v>0</v>
      </c>
      <c r="L320" s="309">
        <v>11700</v>
      </c>
      <c r="M320" s="309">
        <v>215</v>
      </c>
      <c r="N320" s="308">
        <v>270429.3</v>
      </c>
      <c r="O320" s="308">
        <v>4</v>
      </c>
      <c r="P320" s="308">
        <v>0</v>
      </c>
      <c r="Q320" s="308">
        <v>0</v>
      </c>
    </row>
    <row r="321" spans="1:17" ht="12.75" customHeight="1" x14ac:dyDescent="0.25">
      <c r="A321" s="310">
        <v>183</v>
      </c>
      <c r="B321" s="310" t="s">
        <v>327</v>
      </c>
      <c r="C321" s="309">
        <v>21120</v>
      </c>
      <c r="D321" s="309">
        <v>5462</v>
      </c>
      <c r="E321" s="308">
        <v>1152.7</v>
      </c>
      <c r="F321" s="309">
        <v>95</v>
      </c>
      <c r="G321" s="309">
        <v>3070</v>
      </c>
      <c r="H321" s="308">
        <v>0</v>
      </c>
      <c r="I321" s="308">
        <v>671.2</v>
      </c>
      <c r="J321" s="308">
        <v>0</v>
      </c>
      <c r="K321" s="308">
        <v>113</v>
      </c>
      <c r="L321" s="309">
        <v>14702</v>
      </c>
      <c r="M321" s="309">
        <v>42</v>
      </c>
      <c r="N321" s="308">
        <v>2330.0749999999998</v>
      </c>
      <c r="O321" s="308">
        <v>11</v>
      </c>
      <c r="P321" s="308">
        <v>0</v>
      </c>
      <c r="Q321" s="308">
        <v>0</v>
      </c>
    </row>
    <row r="322" spans="1:17" ht="12.75" customHeight="1" x14ac:dyDescent="0.25">
      <c r="A322" s="310">
        <v>1700</v>
      </c>
      <c r="B322" s="310" t="s">
        <v>328</v>
      </c>
      <c r="C322" s="309">
        <v>33846</v>
      </c>
      <c r="D322" s="309">
        <v>8830</v>
      </c>
      <c r="E322" s="308">
        <v>2620.6</v>
      </c>
      <c r="F322" s="309">
        <v>230</v>
      </c>
      <c r="G322" s="309">
        <v>14840</v>
      </c>
      <c r="H322" s="308">
        <v>205.92</v>
      </c>
      <c r="I322" s="308">
        <v>952</v>
      </c>
      <c r="J322" s="308">
        <v>0</v>
      </c>
      <c r="K322" s="308">
        <v>26.1999999999998</v>
      </c>
      <c r="L322" s="309">
        <v>10618</v>
      </c>
      <c r="M322" s="309">
        <v>195</v>
      </c>
      <c r="N322" s="308">
        <v>8138.46</v>
      </c>
      <c r="O322" s="308">
        <v>9</v>
      </c>
      <c r="P322" s="308">
        <v>0</v>
      </c>
      <c r="Q322" s="308">
        <v>0</v>
      </c>
    </row>
    <row r="323" spans="1:17" ht="12.75" customHeight="1" x14ac:dyDescent="0.25">
      <c r="A323" s="310">
        <v>1730</v>
      </c>
      <c r="B323" s="310" t="s">
        <v>329</v>
      </c>
      <c r="C323" s="309">
        <v>32804</v>
      </c>
      <c r="D323" s="309">
        <v>7598</v>
      </c>
      <c r="E323" s="308">
        <v>2050.3000000000002</v>
      </c>
      <c r="F323" s="309">
        <v>390</v>
      </c>
      <c r="G323" s="309">
        <v>10330</v>
      </c>
      <c r="H323" s="308">
        <v>107.84820000000001</v>
      </c>
      <c r="I323" s="308">
        <v>353.6</v>
      </c>
      <c r="J323" s="308">
        <v>0</v>
      </c>
      <c r="K323" s="308">
        <v>0</v>
      </c>
      <c r="L323" s="309">
        <v>14300</v>
      </c>
      <c r="M323" s="309">
        <v>470</v>
      </c>
      <c r="N323" s="308">
        <v>7794.991</v>
      </c>
      <c r="O323" s="308">
        <v>18</v>
      </c>
      <c r="P323" s="308">
        <v>0</v>
      </c>
      <c r="Q323" s="308">
        <v>0</v>
      </c>
    </row>
    <row r="324" spans="1:17" ht="12.75" customHeight="1" x14ac:dyDescent="0.25">
      <c r="A324" s="310">
        <v>737</v>
      </c>
      <c r="B324" s="310" t="s">
        <v>330</v>
      </c>
      <c r="C324" s="309">
        <v>32077</v>
      </c>
      <c r="D324" s="309">
        <v>7653</v>
      </c>
      <c r="E324" s="308">
        <v>2654.7</v>
      </c>
      <c r="F324" s="309">
        <v>335</v>
      </c>
      <c r="G324" s="309">
        <v>12030</v>
      </c>
      <c r="H324" s="308">
        <v>0</v>
      </c>
      <c r="I324" s="308">
        <v>1124.8</v>
      </c>
      <c r="J324" s="308">
        <v>0</v>
      </c>
      <c r="K324" s="308">
        <v>552.4</v>
      </c>
      <c r="L324" s="309">
        <v>14880</v>
      </c>
      <c r="M324" s="309">
        <v>1260</v>
      </c>
      <c r="N324" s="308">
        <v>6648.38</v>
      </c>
      <c r="O324" s="308">
        <v>24</v>
      </c>
      <c r="P324" s="308">
        <v>0</v>
      </c>
      <c r="Q324" s="308">
        <v>0</v>
      </c>
    </row>
    <row r="325" spans="1:17" ht="12.75" customHeight="1" x14ac:dyDescent="0.25">
      <c r="A325" s="310">
        <v>856</v>
      </c>
      <c r="B325" s="310" t="s">
        <v>332</v>
      </c>
      <c r="C325" s="309">
        <v>41247</v>
      </c>
      <c r="D325" s="309">
        <v>9316</v>
      </c>
      <c r="E325" s="308">
        <v>3453.3</v>
      </c>
      <c r="F325" s="309">
        <v>2075</v>
      </c>
      <c r="G325" s="309">
        <v>43480</v>
      </c>
      <c r="H325" s="308">
        <v>502.52</v>
      </c>
      <c r="I325" s="308">
        <v>2412.8000000000002</v>
      </c>
      <c r="J325" s="308">
        <v>0</v>
      </c>
      <c r="K325" s="308">
        <v>282.5</v>
      </c>
      <c r="L325" s="309">
        <v>6700</v>
      </c>
      <c r="M325" s="309">
        <v>53</v>
      </c>
      <c r="N325" s="308">
        <v>24782.714</v>
      </c>
      <c r="O325" s="308">
        <v>7</v>
      </c>
      <c r="P325" s="308">
        <v>0</v>
      </c>
      <c r="Q325" s="308">
        <v>0</v>
      </c>
    </row>
    <row r="326" spans="1:17" ht="12.75" customHeight="1" x14ac:dyDescent="0.25">
      <c r="A326" s="310">
        <v>450</v>
      </c>
      <c r="B326" s="310" t="s">
        <v>333</v>
      </c>
      <c r="C326" s="309">
        <v>13360</v>
      </c>
      <c r="D326" s="309">
        <v>3352</v>
      </c>
      <c r="E326" s="308">
        <v>625</v>
      </c>
      <c r="F326" s="309">
        <v>260</v>
      </c>
      <c r="G326" s="309">
        <v>1750</v>
      </c>
      <c r="H326" s="308">
        <v>0</v>
      </c>
      <c r="I326" s="308">
        <v>0</v>
      </c>
      <c r="J326" s="308">
        <v>0</v>
      </c>
      <c r="K326" s="308">
        <v>0</v>
      </c>
      <c r="L326" s="309">
        <v>1912</v>
      </c>
      <c r="M326" s="309">
        <v>317</v>
      </c>
      <c r="N326" s="308">
        <v>6267.5</v>
      </c>
      <c r="O326" s="308">
        <v>1</v>
      </c>
      <c r="P326" s="308">
        <v>0</v>
      </c>
      <c r="Q326" s="308">
        <v>0</v>
      </c>
    </row>
    <row r="327" spans="1:17" ht="12.75" customHeight="1" x14ac:dyDescent="0.25">
      <c r="A327" s="310">
        <v>451</v>
      </c>
      <c r="B327" s="310" t="s">
        <v>334</v>
      </c>
      <c r="C327" s="309">
        <v>29181</v>
      </c>
      <c r="D327" s="309">
        <v>6951</v>
      </c>
      <c r="E327" s="308">
        <v>2018.5</v>
      </c>
      <c r="F327" s="309">
        <v>1815</v>
      </c>
      <c r="G327" s="309">
        <v>7700</v>
      </c>
      <c r="H327" s="308">
        <v>732.6</v>
      </c>
      <c r="I327" s="308">
        <v>1904</v>
      </c>
      <c r="J327" s="308">
        <v>0</v>
      </c>
      <c r="K327" s="308">
        <v>0</v>
      </c>
      <c r="L327" s="309">
        <v>1816</v>
      </c>
      <c r="M327" s="309">
        <v>126</v>
      </c>
      <c r="N327" s="308">
        <v>18222.93</v>
      </c>
      <c r="O327" s="308">
        <v>2</v>
      </c>
      <c r="P327" s="308">
        <v>0</v>
      </c>
      <c r="Q327" s="308">
        <v>0</v>
      </c>
    </row>
    <row r="328" spans="1:17" ht="12.75" customHeight="1" x14ac:dyDescent="0.25">
      <c r="A328" s="310">
        <v>184</v>
      </c>
      <c r="B328" s="310" t="s">
        <v>335</v>
      </c>
      <c r="C328" s="309">
        <v>19987</v>
      </c>
      <c r="D328" s="309">
        <v>7601</v>
      </c>
      <c r="E328" s="308">
        <v>666.1</v>
      </c>
      <c r="F328" s="309">
        <v>230</v>
      </c>
      <c r="G328" s="309">
        <v>14170</v>
      </c>
      <c r="H328" s="308">
        <v>0</v>
      </c>
      <c r="I328" s="308">
        <v>731.2</v>
      </c>
      <c r="J328" s="308">
        <v>0</v>
      </c>
      <c r="K328" s="308">
        <v>445.4</v>
      </c>
      <c r="L328" s="309">
        <v>1151</v>
      </c>
      <c r="M328" s="309">
        <v>37</v>
      </c>
      <c r="N328" s="308">
        <v>6700.3230000000003</v>
      </c>
      <c r="O328" s="308">
        <v>1</v>
      </c>
      <c r="P328" s="308">
        <v>0</v>
      </c>
      <c r="Q328" s="308">
        <v>0</v>
      </c>
    </row>
    <row r="329" spans="1:17" ht="12.75" customHeight="1" x14ac:dyDescent="0.25">
      <c r="A329" s="310">
        <v>344</v>
      </c>
      <c r="B329" s="310" t="s">
        <v>336</v>
      </c>
      <c r="C329" s="309">
        <v>338967</v>
      </c>
      <c r="D329" s="309">
        <v>76325</v>
      </c>
      <c r="E329" s="308">
        <v>30162.6</v>
      </c>
      <c r="F329" s="309">
        <v>56580</v>
      </c>
      <c r="G329" s="309">
        <v>689570</v>
      </c>
      <c r="H329" s="308">
        <v>8397.2037999999993</v>
      </c>
      <c r="I329" s="308">
        <v>9990.4</v>
      </c>
      <c r="J329" s="308">
        <v>7103.0999999999904</v>
      </c>
      <c r="K329" s="308">
        <v>1186.5999999999999</v>
      </c>
      <c r="L329" s="309">
        <v>9380</v>
      </c>
      <c r="M329" s="309">
        <v>541</v>
      </c>
      <c r="N329" s="308">
        <v>538524.74600000004</v>
      </c>
      <c r="O329" s="308">
        <v>5</v>
      </c>
      <c r="P329" s="308">
        <v>0</v>
      </c>
      <c r="Q329" s="308">
        <v>1077.7</v>
      </c>
    </row>
    <row r="330" spans="1:17" ht="12.75" customHeight="1" x14ac:dyDescent="0.25">
      <c r="A330" s="310">
        <v>1581</v>
      </c>
      <c r="B330" s="310" t="s">
        <v>337</v>
      </c>
      <c r="C330" s="309">
        <v>48506</v>
      </c>
      <c r="D330" s="309">
        <v>11118</v>
      </c>
      <c r="E330" s="308">
        <v>2850.2</v>
      </c>
      <c r="F330" s="309">
        <v>2015</v>
      </c>
      <c r="G330" s="309">
        <v>8070</v>
      </c>
      <c r="H330" s="308">
        <v>1154.4290000000001</v>
      </c>
      <c r="I330" s="308">
        <v>2002.4</v>
      </c>
      <c r="J330" s="308">
        <v>0</v>
      </c>
      <c r="K330" s="308">
        <v>0</v>
      </c>
      <c r="L330" s="309">
        <v>13207</v>
      </c>
      <c r="M330" s="309">
        <v>187</v>
      </c>
      <c r="N330" s="308">
        <v>18887.957999999999</v>
      </c>
      <c r="O330" s="308">
        <v>17</v>
      </c>
      <c r="P330" s="308">
        <v>0</v>
      </c>
      <c r="Q330" s="308">
        <v>0</v>
      </c>
    </row>
    <row r="331" spans="1:17" ht="12.75" customHeight="1" x14ac:dyDescent="0.25">
      <c r="A331" s="310">
        <v>981</v>
      </c>
      <c r="B331" s="310" t="s">
        <v>338</v>
      </c>
      <c r="C331" s="309">
        <v>9632</v>
      </c>
      <c r="D331" s="309">
        <v>1528</v>
      </c>
      <c r="E331" s="308">
        <v>1296.0999999999999</v>
      </c>
      <c r="F331" s="309">
        <v>165</v>
      </c>
      <c r="G331" s="309">
        <v>2990</v>
      </c>
      <c r="H331" s="308">
        <v>0</v>
      </c>
      <c r="I331" s="308">
        <v>0</v>
      </c>
      <c r="J331" s="308">
        <v>0</v>
      </c>
      <c r="K331" s="308">
        <v>0</v>
      </c>
      <c r="L331" s="309">
        <v>2389</v>
      </c>
      <c r="M331" s="309">
        <v>1</v>
      </c>
      <c r="N331" s="308">
        <v>6069.1949999999997</v>
      </c>
      <c r="O331" s="308">
        <v>6</v>
      </c>
      <c r="P331" s="308">
        <v>0</v>
      </c>
      <c r="Q331" s="308">
        <v>0</v>
      </c>
    </row>
    <row r="332" spans="1:17" ht="12.75" customHeight="1" x14ac:dyDescent="0.25">
      <c r="A332" s="310">
        <v>994</v>
      </c>
      <c r="B332" s="310" t="s">
        <v>339</v>
      </c>
      <c r="C332" s="309">
        <v>16518</v>
      </c>
      <c r="D332" s="309">
        <v>2816</v>
      </c>
      <c r="E332" s="308">
        <v>1806.8</v>
      </c>
      <c r="F332" s="309">
        <v>230</v>
      </c>
      <c r="G332" s="309">
        <v>3380</v>
      </c>
      <c r="H332" s="308">
        <v>1131.42</v>
      </c>
      <c r="I332" s="308">
        <v>428</v>
      </c>
      <c r="J332" s="308">
        <v>0</v>
      </c>
      <c r="K332" s="308">
        <v>0</v>
      </c>
      <c r="L332" s="309">
        <v>3672</v>
      </c>
      <c r="M332" s="309">
        <v>20</v>
      </c>
      <c r="N332" s="308">
        <v>5868.3239999999996</v>
      </c>
      <c r="O332" s="308">
        <v>6</v>
      </c>
      <c r="P332" s="308">
        <v>0</v>
      </c>
      <c r="Q332" s="308">
        <v>0</v>
      </c>
    </row>
    <row r="333" spans="1:17" ht="12.75" customHeight="1" x14ac:dyDescent="0.25">
      <c r="A333" s="310">
        <v>858</v>
      </c>
      <c r="B333" s="310" t="s">
        <v>340</v>
      </c>
      <c r="C333" s="309">
        <v>30262</v>
      </c>
      <c r="D333" s="309">
        <v>5951</v>
      </c>
      <c r="E333" s="308">
        <v>2950.4</v>
      </c>
      <c r="F333" s="309">
        <v>460</v>
      </c>
      <c r="G333" s="309">
        <v>22160</v>
      </c>
      <c r="H333" s="308">
        <v>199.98</v>
      </c>
      <c r="I333" s="308">
        <v>2013.6</v>
      </c>
      <c r="J333" s="308">
        <v>0</v>
      </c>
      <c r="K333" s="308">
        <v>0</v>
      </c>
      <c r="L333" s="309">
        <v>5494</v>
      </c>
      <c r="M333" s="309">
        <v>156</v>
      </c>
      <c r="N333" s="308">
        <v>21019.200000000001</v>
      </c>
      <c r="O333" s="308">
        <v>3</v>
      </c>
      <c r="P333" s="308">
        <v>0</v>
      </c>
      <c r="Q333" s="308">
        <v>0</v>
      </c>
    </row>
    <row r="334" spans="1:17" ht="12.75" customHeight="1" x14ac:dyDescent="0.25">
      <c r="A334" s="310">
        <v>47</v>
      </c>
      <c r="B334" s="310" t="s">
        <v>341</v>
      </c>
      <c r="C334" s="309">
        <v>27467</v>
      </c>
      <c r="D334" s="309">
        <v>5984</v>
      </c>
      <c r="E334" s="308">
        <v>3418.4</v>
      </c>
      <c r="F334" s="309">
        <v>1415</v>
      </c>
      <c r="G334" s="309">
        <v>30890</v>
      </c>
      <c r="H334" s="308">
        <v>915.18</v>
      </c>
      <c r="I334" s="308">
        <v>1742.4</v>
      </c>
      <c r="J334" s="308">
        <v>0</v>
      </c>
      <c r="K334" s="308">
        <v>0</v>
      </c>
      <c r="L334" s="309">
        <v>7596</v>
      </c>
      <c r="M334" s="309">
        <v>272</v>
      </c>
      <c r="N334" s="308">
        <v>12751.92</v>
      </c>
      <c r="O334" s="308">
        <v>6</v>
      </c>
      <c r="P334" s="308">
        <v>0</v>
      </c>
      <c r="Q334" s="308">
        <v>0</v>
      </c>
    </row>
    <row r="335" spans="1:17" ht="12.75" customHeight="1" x14ac:dyDescent="0.25">
      <c r="A335" s="310">
        <v>345</v>
      </c>
      <c r="B335" s="310" t="s">
        <v>342</v>
      </c>
      <c r="C335" s="309">
        <v>63816</v>
      </c>
      <c r="D335" s="309">
        <v>16410</v>
      </c>
      <c r="E335" s="308">
        <v>5180.5</v>
      </c>
      <c r="F335" s="309">
        <v>5265</v>
      </c>
      <c r="G335" s="309">
        <v>77330</v>
      </c>
      <c r="H335" s="308">
        <v>1088.5999999999999</v>
      </c>
      <c r="I335" s="308">
        <v>4947.2</v>
      </c>
      <c r="J335" s="308">
        <v>0</v>
      </c>
      <c r="K335" s="308">
        <v>0</v>
      </c>
      <c r="L335" s="309">
        <v>1942</v>
      </c>
      <c r="M335" s="309">
        <v>30</v>
      </c>
      <c r="N335" s="308">
        <v>58550.834999999999</v>
      </c>
      <c r="O335" s="308">
        <v>2</v>
      </c>
      <c r="P335" s="308">
        <v>0</v>
      </c>
      <c r="Q335" s="308">
        <v>0</v>
      </c>
    </row>
    <row r="336" spans="1:17" ht="12.75" customHeight="1" x14ac:dyDescent="0.25">
      <c r="A336" s="310">
        <v>717</v>
      </c>
      <c r="B336" s="310" t="s">
        <v>343</v>
      </c>
      <c r="C336" s="309">
        <v>21960</v>
      </c>
      <c r="D336" s="309">
        <v>4809</v>
      </c>
      <c r="E336" s="308">
        <v>960.3</v>
      </c>
      <c r="F336" s="309">
        <v>190</v>
      </c>
      <c r="G336" s="309">
        <v>3230</v>
      </c>
      <c r="H336" s="308">
        <v>0</v>
      </c>
      <c r="I336" s="308">
        <v>0</v>
      </c>
      <c r="J336" s="308">
        <v>0</v>
      </c>
      <c r="K336" s="308">
        <v>0</v>
      </c>
      <c r="L336" s="309">
        <v>13265</v>
      </c>
      <c r="M336" s="309">
        <v>1169</v>
      </c>
      <c r="N336" s="308">
        <v>4837.3919999999998</v>
      </c>
      <c r="O336" s="308">
        <v>14</v>
      </c>
      <c r="P336" s="308">
        <v>0</v>
      </c>
      <c r="Q336" s="308">
        <v>0</v>
      </c>
    </row>
    <row r="337" spans="1:17" ht="12.75" customHeight="1" x14ac:dyDescent="0.25">
      <c r="A337" s="310">
        <v>861</v>
      </c>
      <c r="B337" s="310" t="s">
        <v>345</v>
      </c>
      <c r="C337" s="309">
        <v>44317</v>
      </c>
      <c r="D337" s="309">
        <v>9584</v>
      </c>
      <c r="E337" s="308">
        <v>3036.4</v>
      </c>
      <c r="F337" s="309">
        <v>970</v>
      </c>
      <c r="G337" s="309">
        <v>34550</v>
      </c>
      <c r="H337" s="308">
        <v>874.08</v>
      </c>
      <c r="I337" s="308">
        <v>1834.4</v>
      </c>
      <c r="J337" s="308">
        <v>0</v>
      </c>
      <c r="K337" s="308">
        <v>0</v>
      </c>
      <c r="L337" s="309">
        <v>3172</v>
      </c>
      <c r="M337" s="309">
        <v>20</v>
      </c>
      <c r="N337" s="308">
        <v>32733.212</v>
      </c>
      <c r="O337" s="308">
        <v>5</v>
      </c>
      <c r="P337" s="308">
        <v>0</v>
      </c>
      <c r="Q337" s="308">
        <v>0</v>
      </c>
    </row>
    <row r="338" spans="1:17" ht="12.75" customHeight="1" x14ac:dyDescent="0.25">
      <c r="A338" s="310">
        <v>453</v>
      </c>
      <c r="B338" s="310" t="s">
        <v>346</v>
      </c>
      <c r="C338" s="309">
        <v>67448</v>
      </c>
      <c r="D338" s="309">
        <v>15107</v>
      </c>
      <c r="E338" s="308">
        <v>6090</v>
      </c>
      <c r="F338" s="309">
        <v>3135</v>
      </c>
      <c r="G338" s="309">
        <v>52350</v>
      </c>
      <c r="H338" s="308">
        <v>980.8</v>
      </c>
      <c r="I338" s="308">
        <v>3220.8</v>
      </c>
      <c r="J338" s="308">
        <v>0</v>
      </c>
      <c r="K338" s="308">
        <v>0</v>
      </c>
      <c r="L338" s="309">
        <v>4508</v>
      </c>
      <c r="M338" s="309">
        <v>840</v>
      </c>
      <c r="N338" s="308">
        <v>56508.7</v>
      </c>
      <c r="O338" s="308">
        <v>5</v>
      </c>
      <c r="P338" s="308">
        <v>0</v>
      </c>
      <c r="Q338" s="308">
        <v>0</v>
      </c>
    </row>
    <row r="339" spans="1:17" ht="12.75" customHeight="1" x14ac:dyDescent="0.25">
      <c r="A339" s="310">
        <v>983</v>
      </c>
      <c r="B339" s="310" t="s">
        <v>347</v>
      </c>
      <c r="C339" s="309">
        <v>100371</v>
      </c>
      <c r="D339" s="309">
        <v>20578</v>
      </c>
      <c r="E339" s="308">
        <v>11645.4</v>
      </c>
      <c r="F339" s="309">
        <v>8570</v>
      </c>
      <c r="G339" s="309">
        <v>137560</v>
      </c>
      <c r="H339" s="308">
        <v>4313.5</v>
      </c>
      <c r="I339" s="308">
        <v>4772</v>
      </c>
      <c r="J339" s="308">
        <v>0</v>
      </c>
      <c r="K339" s="308">
        <v>0</v>
      </c>
      <c r="L339" s="309">
        <v>12405</v>
      </c>
      <c r="M339" s="309">
        <v>495</v>
      </c>
      <c r="N339" s="308">
        <v>77024.52</v>
      </c>
      <c r="O339" s="308">
        <v>15</v>
      </c>
      <c r="P339" s="308">
        <v>0</v>
      </c>
      <c r="Q339" s="308">
        <v>0</v>
      </c>
    </row>
    <row r="340" spans="1:17" ht="12.75" customHeight="1" x14ac:dyDescent="0.25">
      <c r="A340" s="310">
        <v>984</v>
      </c>
      <c r="B340" s="310" t="s">
        <v>348</v>
      </c>
      <c r="C340" s="309">
        <v>43291</v>
      </c>
      <c r="D340" s="309">
        <v>9601</v>
      </c>
      <c r="E340" s="308">
        <v>3683.6</v>
      </c>
      <c r="F340" s="309">
        <v>2630</v>
      </c>
      <c r="G340" s="309">
        <v>42090</v>
      </c>
      <c r="H340" s="308">
        <v>679.3</v>
      </c>
      <c r="I340" s="308">
        <v>1764.8</v>
      </c>
      <c r="J340" s="308">
        <v>0</v>
      </c>
      <c r="K340" s="308">
        <v>0</v>
      </c>
      <c r="L340" s="309">
        <v>16320</v>
      </c>
      <c r="M340" s="309">
        <v>180</v>
      </c>
      <c r="N340" s="308">
        <v>19259.82</v>
      </c>
      <c r="O340" s="308">
        <v>14</v>
      </c>
      <c r="P340" s="308">
        <v>0</v>
      </c>
      <c r="Q340" s="308">
        <v>0</v>
      </c>
    </row>
    <row r="341" spans="1:17" ht="12.75" customHeight="1" x14ac:dyDescent="0.25">
      <c r="A341" s="310">
        <v>620</v>
      </c>
      <c r="B341" s="310" t="s">
        <v>349</v>
      </c>
      <c r="C341" s="309">
        <v>19513</v>
      </c>
      <c r="D341" s="309">
        <v>4577</v>
      </c>
      <c r="E341" s="308">
        <v>1358.3</v>
      </c>
      <c r="F341" s="309">
        <v>1380</v>
      </c>
      <c r="G341" s="309">
        <v>3370</v>
      </c>
      <c r="H341" s="308">
        <v>172.26</v>
      </c>
      <c r="I341" s="308">
        <v>575.20000000000005</v>
      </c>
      <c r="J341" s="308">
        <v>0</v>
      </c>
      <c r="K341" s="308">
        <v>59</v>
      </c>
      <c r="L341" s="309">
        <v>3922</v>
      </c>
      <c r="M341" s="309">
        <v>317</v>
      </c>
      <c r="N341" s="308">
        <v>7777.308</v>
      </c>
      <c r="O341" s="308">
        <v>5</v>
      </c>
      <c r="P341" s="308">
        <v>0</v>
      </c>
      <c r="Q341" s="308">
        <v>0</v>
      </c>
    </row>
    <row r="342" spans="1:17" ht="12.75" customHeight="1" x14ac:dyDescent="0.25">
      <c r="A342" s="310">
        <v>622</v>
      </c>
      <c r="B342" s="310" t="s">
        <v>350</v>
      </c>
      <c r="C342" s="309">
        <v>71808</v>
      </c>
      <c r="D342" s="309">
        <v>15273</v>
      </c>
      <c r="E342" s="308">
        <v>8792</v>
      </c>
      <c r="F342" s="309">
        <v>10330</v>
      </c>
      <c r="G342" s="309">
        <v>52160</v>
      </c>
      <c r="H342" s="308">
        <v>1010.16</v>
      </c>
      <c r="I342" s="308">
        <v>3522.4</v>
      </c>
      <c r="J342" s="308">
        <v>0</v>
      </c>
      <c r="K342" s="308">
        <v>0</v>
      </c>
      <c r="L342" s="309">
        <v>2333</v>
      </c>
      <c r="M342" s="309">
        <v>336</v>
      </c>
      <c r="N342" s="308">
        <v>97206.68</v>
      </c>
      <c r="O342" s="308">
        <v>1</v>
      </c>
      <c r="P342" s="308">
        <v>0</v>
      </c>
      <c r="Q342" s="308">
        <v>105</v>
      </c>
    </row>
    <row r="343" spans="1:17" ht="12.75" customHeight="1" x14ac:dyDescent="0.25">
      <c r="A343" s="310">
        <v>48</v>
      </c>
      <c r="B343" s="310" t="s">
        <v>351</v>
      </c>
      <c r="C343" s="309">
        <v>16422</v>
      </c>
      <c r="D343" s="309">
        <v>3382</v>
      </c>
      <c r="E343" s="308">
        <v>1882.9</v>
      </c>
      <c r="F343" s="309">
        <v>840</v>
      </c>
      <c r="G343" s="309">
        <v>8430</v>
      </c>
      <c r="H343" s="308">
        <v>0</v>
      </c>
      <c r="I343" s="308">
        <v>1025.5999999999999</v>
      </c>
      <c r="J343" s="308">
        <v>0</v>
      </c>
      <c r="K343" s="308">
        <v>297.5</v>
      </c>
      <c r="L343" s="309">
        <v>16747</v>
      </c>
      <c r="M343" s="309">
        <v>308</v>
      </c>
      <c r="N343" s="308">
        <v>2884.3629999999998</v>
      </c>
      <c r="O343" s="308">
        <v>15</v>
      </c>
      <c r="P343" s="308">
        <v>0</v>
      </c>
      <c r="Q343" s="308">
        <v>0</v>
      </c>
    </row>
    <row r="344" spans="1:17" ht="12.75" customHeight="1" x14ac:dyDescent="0.25">
      <c r="A344" s="310">
        <v>96</v>
      </c>
      <c r="B344" s="310" t="s">
        <v>352</v>
      </c>
      <c r="C344" s="309">
        <v>1083</v>
      </c>
      <c r="D344" s="309">
        <v>187</v>
      </c>
      <c r="E344" s="308">
        <v>92.9</v>
      </c>
      <c r="F344" s="309">
        <v>0</v>
      </c>
      <c r="G344" s="309">
        <v>170</v>
      </c>
      <c r="H344" s="308">
        <v>0</v>
      </c>
      <c r="I344" s="308">
        <v>28</v>
      </c>
      <c r="J344" s="308">
        <v>0</v>
      </c>
      <c r="K344" s="308">
        <v>0</v>
      </c>
      <c r="L344" s="309">
        <v>3917</v>
      </c>
      <c r="M344" s="309">
        <v>69</v>
      </c>
      <c r="N344" s="308">
        <v>210.98699999999999</v>
      </c>
      <c r="O344" s="308">
        <v>2</v>
      </c>
      <c r="P344" s="308">
        <v>0</v>
      </c>
      <c r="Q344" s="308">
        <v>0</v>
      </c>
    </row>
    <row r="345" spans="1:17" ht="12.75" customHeight="1" x14ac:dyDescent="0.25">
      <c r="A345" s="310">
        <v>718</v>
      </c>
      <c r="B345" s="310" t="s">
        <v>353</v>
      </c>
      <c r="C345" s="309">
        <v>44451</v>
      </c>
      <c r="D345" s="309">
        <v>9023</v>
      </c>
      <c r="E345" s="308">
        <v>5306.5</v>
      </c>
      <c r="F345" s="309">
        <v>3240</v>
      </c>
      <c r="G345" s="309">
        <v>67860</v>
      </c>
      <c r="H345" s="308">
        <v>196.02</v>
      </c>
      <c r="I345" s="308">
        <v>1084.8</v>
      </c>
      <c r="J345" s="308">
        <v>0</v>
      </c>
      <c r="K345" s="308">
        <v>0</v>
      </c>
      <c r="L345" s="309">
        <v>3432</v>
      </c>
      <c r="M345" s="309">
        <v>513</v>
      </c>
      <c r="N345" s="308">
        <v>43599.434999999998</v>
      </c>
      <c r="O345" s="308">
        <v>3</v>
      </c>
      <c r="P345" s="308">
        <v>0</v>
      </c>
      <c r="Q345" s="308">
        <v>0</v>
      </c>
    </row>
    <row r="346" spans="1:17" ht="12.75" customHeight="1" x14ac:dyDescent="0.25">
      <c r="A346" s="310">
        <v>986</v>
      </c>
      <c r="B346" s="310" t="s">
        <v>355</v>
      </c>
      <c r="C346" s="309">
        <v>12482</v>
      </c>
      <c r="D346" s="309">
        <v>2386</v>
      </c>
      <c r="E346" s="308">
        <v>814.3</v>
      </c>
      <c r="F346" s="309">
        <v>120</v>
      </c>
      <c r="G346" s="309">
        <v>1120</v>
      </c>
      <c r="H346" s="308">
        <v>0</v>
      </c>
      <c r="I346" s="308">
        <v>0</v>
      </c>
      <c r="J346" s="308">
        <v>0</v>
      </c>
      <c r="K346" s="308">
        <v>0</v>
      </c>
      <c r="L346" s="309">
        <v>3150</v>
      </c>
      <c r="M346" s="309">
        <v>2</v>
      </c>
      <c r="N346" s="308">
        <v>3180.3510000000001</v>
      </c>
      <c r="O346" s="308">
        <v>6</v>
      </c>
      <c r="P346" s="308">
        <v>0</v>
      </c>
      <c r="Q346" s="308">
        <v>0</v>
      </c>
    </row>
    <row r="347" spans="1:17" ht="12.75" customHeight="1" x14ac:dyDescent="0.25">
      <c r="A347" s="310">
        <v>626</v>
      </c>
      <c r="B347" s="310" t="s">
        <v>356</v>
      </c>
      <c r="C347" s="309">
        <v>25211</v>
      </c>
      <c r="D347" s="309">
        <v>6098</v>
      </c>
      <c r="E347" s="308">
        <v>1454.9</v>
      </c>
      <c r="F347" s="309">
        <v>1105</v>
      </c>
      <c r="G347" s="309">
        <v>4980</v>
      </c>
      <c r="H347" s="308">
        <v>0</v>
      </c>
      <c r="I347" s="308">
        <v>0</v>
      </c>
      <c r="J347" s="308">
        <v>0</v>
      </c>
      <c r="K347" s="308">
        <v>0</v>
      </c>
      <c r="L347" s="309">
        <v>1113</v>
      </c>
      <c r="M347" s="309">
        <v>43</v>
      </c>
      <c r="N347" s="308">
        <v>20989.683000000001</v>
      </c>
      <c r="O347" s="308">
        <v>1</v>
      </c>
      <c r="P347" s="308">
        <v>0</v>
      </c>
      <c r="Q347" s="308">
        <v>0</v>
      </c>
    </row>
    <row r="348" spans="1:17" ht="12.75" customHeight="1" x14ac:dyDescent="0.25">
      <c r="A348" s="310">
        <v>285</v>
      </c>
      <c r="B348" s="310" t="s">
        <v>357</v>
      </c>
      <c r="C348" s="309">
        <v>23984</v>
      </c>
      <c r="D348" s="309">
        <v>5310</v>
      </c>
      <c r="E348" s="308">
        <v>1608.1</v>
      </c>
      <c r="F348" s="309">
        <v>415</v>
      </c>
      <c r="G348" s="309">
        <v>5900</v>
      </c>
      <c r="H348" s="308">
        <v>1117.58</v>
      </c>
      <c r="I348" s="308">
        <v>249.6</v>
      </c>
      <c r="J348" s="308">
        <v>0</v>
      </c>
      <c r="K348" s="308">
        <v>0</v>
      </c>
      <c r="L348" s="309">
        <v>12295</v>
      </c>
      <c r="M348" s="309">
        <v>352</v>
      </c>
      <c r="N348" s="308">
        <v>6387.6149999999998</v>
      </c>
      <c r="O348" s="308">
        <v>17</v>
      </c>
      <c r="P348" s="308">
        <v>0</v>
      </c>
      <c r="Q348" s="308">
        <v>0</v>
      </c>
    </row>
    <row r="349" spans="1:17" ht="12.75" customHeight="1" x14ac:dyDescent="0.25">
      <c r="A349" s="310">
        <v>865</v>
      </c>
      <c r="B349" s="310" t="s">
        <v>358</v>
      </c>
      <c r="C349" s="309">
        <v>25973</v>
      </c>
      <c r="D349" s="309">
        <v>5974</v>
      </c>
      <c r="E349" s="308">
        <v>1902</v>
      </c>
      <c r="F349" s="309">
        <v>530</v>
      </c>
      <c r="G349" s="309">
        <v>13320</v>
      </c>
      <c r="H349" s="308">
        <v>1901.0178000000001</v>
      </c>
      <c r="I349" s="308">
        <v>1358.4</v>
      </c>
      <c r="J349" s="308">
        <v>0</v>
      </c>
      <c r="K349" s="308">
        <v>0</v>
      </c>
      <c r="L349" s="309">
        <v>3344</v>
      </c>
      <c r="M349" s="309">
        <v>100</v>
      </c>
      <c r="N349" s="308">
        <v>15454.2</v>
      </c>
      <c r="O349" s="308">
        <v>3</v>
      </c>
      <c r="P349" s="308">
        <v>0</v>
      </c>
      <c r="Q349" s="308">
        <v>0</v>
      </c>
    </row>
    <row r="350" spans="1:17" ht="12.75" customHeight="1" x14ac:dyDescent="0.25">
      <c r="A350" s="310">
        <v>866</v>
      </c>
      <c r="B350" s="310" t="s">
        <v>359</v>
      </c>
      <c r="C350" s="309">
        <v>17023</v>
      </c>
      <c r="D350" s="309">
        <v>3952</v>
      </c>
      <c r="E350" s="308">
        <v>942.9</v>
      </c>
      <c r="F350" s="309">
        <v>340</v>
      </c>
      <c r="G350" s="309">
        <v>4300</v>
      </c>
      <c r="H350" s="308">
        <v>0</v>
      </c>
      <c r="I350" s="308">
        <v>0</v>
      </c>
      <c r="J350" s="308">
        <v>0</v>
      </c>
      <c r="K350" s="308">
        <v>0</v>
      </c>
      <c r="L350" s="309">
        <v>2240</v>
      </c>
      <c r="M350" s="309">
        <v>26</v>
      </c>
      <c r="N350" s="308">
        <v>6276.3590000000004</v>
      </c>
      <c r="O350" s="308">
        <v>1</v>
      </c>
      <c r="P350" s="308">
        <v>0</v>
      </c>
      <c r="Q350" s="308">
        <v>0</v>
      </c>
    </row>
    <row r="351" spans="1:17" ht="12.75" customHeight="1" x14ac:dyDescent="0.25">
      <c r="A351" s="310">
        <v>867</v>
      </c>
      <c r="B351" s="310" t="s">
        <v>360</v>
      </c>
      <c r="C351" s="309">
        <v>47021</v>
      </c>
      <c r="D351" s="309">
        <v>10008</v>
      </c>
      <c r="E351" s="308">
        <v>4469.2</v>
      </c>
      <c r="F351" s="309">
        <v>2690</v>
      </c>
      <c r="G351" s="309">
        <v>38990</v>
      </c>
      <c r="H351" s="308">
        <v>764.28</v>
      </c>
      <c r="I351" s="308">
        <v>3490.4</v>
      </c>
      <c r="J351" s="308">
        <v>0</v>
      </c>
      <c r="K351" s="308">
        <v>333.7</v>
      </c>
      <c r="L351" s="309">
        <v>6452</v>
      </c>
      <c r="M351" s="309">
        <v>313</v>
      </c>
      <c r="N351" s="308">
        <v>26954.62</v>
      </c>
      <c r="O351" s="308">
        <v>3</v>
      </c>
      <c r="P351" s="308">
        <v>0</v>
      </c>
      <c r="Q351" s="308">
        <v>0</v>
      </c>
    </row>
    <row r="352" spans="1:17" ht="12.75" customHeight="1" x14ac:dyDescent="0.25">
      <c r="A352" s="310">
        <v>627</v>
      </c>
      <c r="B352" s="310" t="s">
        <v>361</v>
      </c>
      <c r="C352" s="309">
        <v>26072</v>
      </c>
      <c r="D352" s="309">
        <v>6088</v>
      </c>
      <c r="E352" s="308">
        <v>1662.6</v>
      </c>
      <c r="F352" s="309">
        <v>1500</v>
      </c>
      <c r="G352" s="309">
        <v>7110</v>
      </c>
      <c r="H352" s="308">
        <v>0</v>
      </c>
      <c r="I352" s="308">
        <v>784.8</v>
      </c>
      <c r="J352" s="308">
        <v>0</v>
      </c>
      <c r="K352" s="308">
        <v>0</v>
      </c>
      <c r="L352" s="309">
        <v>2783</v>
      </c>
      <c r="M352" s="309">
        <v>156</v>
      </c>
      <c r="N352" s="308">
        <v>17515.96</v>
      </c>
      <c r="O352" s="308">
        <v>3</v>
      </c>
      <c r="P352" s="308">
        <v>0</v>
      </c>
      <c r="Q352" s="308">
        <v>0</v>
      </c>
    </row>
    <row r="353" spans="1:17" ht="12.75" customHeight="1" x14ac:dyDescent="0.25">
      <c r="A353" s="310">
        <v>289</v>
      </c>
      <c r="B353" s="310" t="s">
        <v>362</v>
      </c>
      <c r="C353" s="309">
        <v>37837</v>
      </c>
      <c r="D353" s="309">
        <v>7440</v>
      </c>
      <c r="E353" s="308">
        <v>2924.4</v>
      </c>
      <c r="F353" s="309">
        <v>1085</v>
      </c>
      <c r="G353" s="309">
        <v>35060</v>
      </c>
      <c r="H353" s="308">
        <v>475.2</v>
      </c>
      <c r="I353" s="308">
        <v>1632</v>
      </c>
      <c r="J353" s="308">
        <v>0</v>
      </c>
      <c r="K353" s="308">
        <v>0</v>
      </c>
      <c r="L353" s="309">
        <v>3042</v>
      </c>
      <c r="M353" s="309">
        <v>194</v>
      </c>
      <c r="N353" s="308">
        <v>36086.544000000002</v>
      </c>
      <c r="O353" s="308">
        <v>3</v>
      </c>
      <c r="P353" s="308">
        <v>0</v>
      </c>
      <c r="Q353" s="308">
        <v>0</v>
      </c>
    </row>
    <row r="354" spans="1:17" ht="12.75" customHeight="1" x14ac:dyDescent="0.25">
      <c r="A354" s="310">
        <v>629</v>
      </c>
      <c r="B354" s="310" t="s">
        <v>363</v>
      </c>
      <c r="C354" s="309">
        <v>25885</v>
      </c>
      <c r="D354" s="309">
        <v>6235</v>
      </c>
      <c r="E354" s="308">
        <v>1472.7</v>
      </c>
      <c r="F354" s="309">
        <v>800</v>
      </c>
      <c r="G354" s="309">
        <v>4900</v>
      </c>
      <c r="H354" s="308">
        <v>0</v>
      </c>
      <c r="I354" s="308">
        <v>1653.6</v>
      </c>
      <c r="J354" s="308">
        <v>0</v>
      </c>
      <c r="K354" s="308">
        <v>0</v>
      </c>
      <c r="L354" s="309">
        <v>5114</v>
      </c>
      <c r="M354" s="309">
        <v>176</v>
      </c>
      <c r="N354" s="308">
        <v>17660.847000000002</v>
      </c>
      <c r="O354" s="308">
        <v>2</v>
      </c>
      <c r="P354" s="308">
        <v>0</v>
      </c>
      <c r="Q354" s="308">
        <v>0</v>
      </c>
    </row>
    <row r="355" spans="1:17" ht="12.75" customHeight="1" x14ac:dyDescent="0.25">
      <c r="A355" s="310">
        <v>852</v>
      </c>
      <c r="B355" s="310" t="s">
        <v>364</v>
      </c>
      <c r="C355" s="309">
        <v>17304</v>
      </c>
      <c r="D355" s="309">
        <v>3793</v>
      </c>
      <c r="E355" s="308">
        <v>973.1</v>
      </c>
      <c r="F355" s="309">
        <v>350</v>
      </c>
      <c r="G355" s="309">
        <v>620</v>
      </c>
      <c r="H355" s="308">
        <v>0</v>
      </c>
      <c r="I355" s="308">
        <v>242.4</v>
      </c>
      <c r="J355" s="308">
        <v>0</v>
      </c>
      <c r="K355" s="308">
        <v>81.900000000000006</v>
      </c>
      <c r="L355" s="309">
        <v>5199</v>
      </c>
      <c r="M355" s="309">
        <v>411</v>
      </c>
      <c r="N355" s="308">
        <v>4819.3469999999998</v>
      </c>
      <c r="O355" s="308">
        <v>10</v>
      </c>
      <c r="P355" s="308">
        <v>0</v>
      </c>
      <c r="Q355" s="308">
        <v>0</v>
      </c>
    </row>
    <row r="356" spans="1:17" ht="12.75" customHeight="1" x14ac:dyDescent="0.25">
      <c r="A356" s="310">
        <v>988</v>
      </c>
      <c r="B356" s="310" t="s">
        <v>365</v>
      </c>
      <c r="C356" s="309">
        <v>49100</v>
      </c>
      <c r="D356" s="309">
        <v>10018</v>
      </c>
      <c r="E356" s="308">
        <v>4587.7</v>
      </c>
      <c r="F356" s="309">
        <v>3550</v>
      </c>
      <c r="G356" s="309">
        <v>54160</v>
      </c>
      <c r="H356" s="308">
        <v>1057.02</v>
      </c>
      <c r="I356" s="308">
        <v>2784</v>
      </c>
      <c r="J356" s="308">
        <v>0</v>
      </c>
      <c r="K356" s="308">
        <v>0</v>
      </c>
      <c r="L356" s="309">
        <v>10419</v>
      </c>
      <c r="M356" s="309">
        <v>134</v>
      </c>
      <c r="N356" s="308">
        <v>29874.916000000001</v>
      </c>
      <c r="O356" s="308">
        <v>8</v>
      </c>
      <c r="P356" s="308">
        <v>0</v>
      </c>
      <c r="Q356" s="308">
        <v>0</v>
      </c>
    </row>
    <row r="357" spans="1:17" ht="12.75" customHeight="1" x14ac:dyDescent="0.25">
      <c r="A357" s="310">
        <v>457</v>
      </c>
      <c r="B357" s="310" t="s">
        <v>366</v>
      </c>
      <c r="C357" s="309">
        <v>18572</v>
      </c>
      <c r="D357" s="309">
        <v>4027</v>
      </c>
      <c r="E357" s="308">
        <v>1912.2</v>
      </c>
      <c r="F357" s="309">
        <v>1925</v>
      </c>
      <c r="G357" s="309">
        <v>2110</v>
      </c>
      <c r="H357" s="308">
        <v>0</v>
      </c>
      <c r="I357" s="308">
        <v>1239.2</v>
      </c>
      <c r="J357" s="308">
        <v>0</v>
      </c>
      <c r="K357" s="308">
        <v>81.599999999999895</v>
      </c>
      <c r="L357" s="309">
        <v>2277</v>
      </c>
      <c r="M357" s="309">
        <v>139</v>
      </c>
      <c r="N357" s="308">
        <v>15199.136</v>
      </c>
      <c r="O357" s="308">
        <v>4</v>
      </c>
      <c r="P357" s="308">
        <v>0</v>
      </c>
      <c r="Q357" s="308">
        <v>0</v>
      </c>
    </row>
    <row r="358" spans="1:17" ht="12.75" customHeight="1" x14ac:dyDescent="0.25">
      <c r="A358" s="310">
        <v>870</v>
      </c>
      <c r="B358" s="310" t="s">
        <v>367</v>
      </c>
      <c r="C358" s="309">
        <v>26527</v>
      </c>
      <c r="D358" s="309">
        <v>6512</v>
      </c>
      <c r="E358" s="308">
        <v>1505.6</v>
      </c>
      <c r="F358" s="309">
        <v>245</v>
      </c>
      <c r="G358" s="309">
        <v>2620</v>
      </c>
      <c r="H358" s="308">
        <v>95.04</v>
      </c>
      <c r="I358" s="308">
        <v>1369.6</v>
      </c>
      <c r="J358" s="308">
        <v>0</v>
      </c>
      <c r="K358" s="308">
        <v>24.599999999999898</v>
      </c>
      <c r="L358" s="309">
        <v>10070</v>
      </c>
      <c r="M358" s="309">
        <v>2106</v>
      </c>
      <c r="N358" s="308">
        <v>6719.616</v>
      </c>
      <c r="O358" s="308">
        <v>10</v>
      </c>
      <c r="P358" s="308">
        <v>0</v>
      </c>
      <c r="Q358" s="308">
        <v>0</v>
      </c>
    </row>
    <row r="359" spans="1:17" ht="12.75" customHeight="1" x14ac:dyDescent="0.25">
      <c r="A359" s="310">
        <v>668</v>
      </c>
      <c r="B359" s="310" t="s">
        <v>368</v>
      </c>
      <c r="C359" s="309">
        <v>18693</v>
      </c>
      <c r="D359" s="309">
        <v>4056</v>
      </c>
      <c r="E359" s="308">
        <v>1492.2</v>
      </c>
      <c r="F359" s="309">
        <v>215</v>
      </c>
      <c r="G359" s="309">
        <v>2210</v>
      </c>
      <c r="H359" s="308">
        <v>0</v>
      </c>
      <c r="I359" s="308">
        <v>221.6</v>
      </c>
      <c r="J359" s="308">
        <v>0</v>
      </c>
      <c r="K359" s="308">
        <v>0</v>
      </c>
      <c r="L359" s="309">
        <v>7657</v>
      </c>
      <c r="M359" s="309">
        <v>864</v>
      </c>
      <c r="N359" s="308">
        <v>3279.6680000000001</v>
      </c>
      <c r="O359" s="308">
        <v>12</v>
      </c>
      <c r="P359" s="308">
        <v>0</v>
      </c>
      <c r="Q359" s="308">
        <v>0</v>
      </c>
    </row>
    <row r="360" spans="1:17" ht="12.75" customHeight="1" x14ac:dyDescent="0.25">
      <c r="A360" s="310">
        <v>1701</v>
      </c>
      <c r="B360" s="310" t="s">
        <v>369</v>
      </c>
      <c r="C360" s="309">
        <v>18940</v>
      </c>
      <c r="D360" s="309">
        <v>3832</v>
      </c>
      <c r="E360" s="308">
        <v>1516.7</v>
      </c>
      <c r="F360" s="309">
        <v>195</v>
      </c>
      <c r="G360" s="309">
        <v>2340</v>
      </c>
      <c r="H360" s="308">
        <v>0</v>
      </c>
      <c r="I360" s="308">
        <v>181.6</v>
      </c>
      <c r="J360" s="308">
        <v>0</v>
      </c>
      <c r="K360" s="308">
        <v>0</v>
      </c>
      <c r="L360" s="309">
        <v>27833</v>
      </c>
      <c r="M360" s="309">
        <v>441</v>
      </c>
      <c r="N360" s="308">
        <v>2045.2639999999999</v>
      </c>
      <c r="O360" s="308">
        <v>29</v>
      </c>
      <c r="P360" s="308">
        <v>0</v>
      </c>
      <c r="Q360" s="308">
        <v>0</v>
      </c>
    </row>
    <row r="361" spans="1:17" ht="12.75" customHeight="1" x14ac:dyDescent="0.25">
      <c r="A361" s="310">
        <v>293</v>
      </c>
      <c r="B361" s="310" t="s">
        <v>370</v>
      </c>
      <c r="C361" s="309">
        <v>15001</v>
      </c>
      <c r="D361" s="309">
        <v>3228</v>
      </c>
      <c r="E361" s="308">
        <v>1336</v>
      </c>
      <c r="F361" s="309">
        <v>625</v>
      </c>
      <c r="G361" s="309">
        <v>4490</v>
      </c>
      <c r="H361" s="308">
        <v>0</v>
      </c>
      <c r="I361" s="308">
        <v>0</v>
      </c>
      <c r="J361" s="308">
        <v>0</v>
      </c>
      <c r="K361" s="308">
        <v>0</v>
      </c>
      <c r="L361" s="309">
        <v>702</v>
      </c>
      <c r="M361" s="309">
        <v>82</v>
      </c>
      <c r="N361" s="308">
        <v>7589.52</v>
      </c>
      <c r="O361" s="308">
        <v>1</v>
      </c>
      <c r="P361" s="308">
        <v>0</v>
      </c>
      <c r="Q361" s="308">
        <v>0</v>
      </c>
    </row>
    <row r="362" spans="1:17" ht="12.75" customHeight="1" x14ac:dyDescent="0.25">
      <c r="A362" s="310">
        <v>1783</v>
      </c>
      <c r="B362" s="310" t="s">
        <v>371</v>
      </c>
      <c r="C362" s="309">
        <v>104960</v>
      </c>
      <c r="D362" s="309">
        <v>24315</v>
      </c>
      <c r="E362" s="308">
        <v>7127.1</v>
      </c>
      <c r="F362" s="309">
        <v>3825</v>
      </c>
      <c r="G362" s="309">
        <v>93110</v>
      </c>
      <c r="H362" s="308">
        <v>1352.62</v>
      </c>
      <c r="I362" s="308">
        <v>3567.2</v>
      </c>
      <c r="J362" s="308">
        <v>0</v>
      </c>
      <c r="K362" s="308">
        <v>0</v>
      </c>
      <c r="L362" s="309">
        <v>8101</v>
      </c>
      <c r="M362" s="309">
        <v>234</v>
      </c>
      <c r="N362" s="308">
        <v>60739.580999999998</v>
      </c>
      <c r="O362" s="308">
        <v>5</v>
      </c>
      <c r="P362" s="308">
        <v>0</v>
      </c>
      <c r="Q362" s="308">
        <v>0</v>
      </c>
    </row>
    <row r="363" spans="1:17" ht="12.75" customHeight="1" x14ac:dyDescent="0.25">
      <c r="A363" s="310">
        <v>98</v>
      </c>
      <c r="B363" s="310" t="s">
        <v>372</v>
      </c>
      <c r="C363" s="309">
        <v>25520</v>
      </c>
      <c r="D363" s="309">
        <v>5532</v>
      </c>
      <c r="E363" s="308">
        <v>2720.4</v>
      </c>
      <c r="F363" s="309">
        <v>505</v>
      </c>
      <c r="G363" s="309">
        <v>17200</v>
      </c>
      <c r="H363" s="308">
        <v>120.78</v>
      </c>
      <c r="I363" s="308">
        <v>1073.5999999999999</v>
      </c>
      <c r="J363" s="308">
        <v>0</v>
      </c>
      <c r="K363" s="308">
        <v>0</v>
      </c>
      <c r="L363" s="309">
        <v>22023</v>
      </c>
      <c r="M363" s="309">
        <v>822</v>
      </c>
      <c r="N363" s="308">
        <v>7962.3</v>
      </c>
      <c r="O363" s="308">
        <v>19</v>
      </c>
      <c r="P363" s="308">
        <v>0</v>
      </c>
      <c r="Q363" s="308">
        <v>0</v>
      </c>
    </row>
    <row r="364" spans="1:17" ht="12.75" customHeight="1" x14ac:dyDescent="0.25">
      <c r="A364" s="310">
        <v>614</v>
      </c>
      <c r="B364" s="310" t="s">
        <v>373</v>
      </c>
      <c r="C364" s="309">
        <v>14197</v>
      </c>
      <c r="D364" s="309">
        <v>2773</v>
      </c>
      <c r="E364" s="308">
        <v>799.2</v>
      </c>
      <c r="F364" s="309">
        <v>240</v>
      </c>
      <c r="G364" s="309">
        <v>820</v>
      </c>
      <c r="H364" s="308">
        <v>629.72</v>
      </c>
      <c r="I364" s="308">
        <v>0</v>
      </c>
      <c r="J364" s="308">
        <v>0</v>
      </c>
      <c r="K364" s="308">
        <v>0</v>
      </c>
      <c r="L364" s="309">
        <v>5321</v>
      </c>
      <c r="M364" s="309">
        <v>521</v>
      </c>
      <c r="N364" s="308">
        <v>4225.8239999999996</v>
      </c>
      <c r="O364" s="308">
        <v>8</v>
      </c>
      <c r="P364" s="308">
        <v>0</v>
      </c>
      <c r="Q364" s="308">
        <v>0</v>
      </c>
    </row>
    <row r="365" spans="1:17" ht="12.75" customHeight="1" x14ac:dyDescent="0.25">
      <c r="A365" s="310">
        <v>189</v>
      </c>
      <c r="B365" s="310" t="s">
        <v>374</v>
      </c>
      <c r="C365" s="309">
        <v>23952</v>
      </c>
      <c r="D365" s="309">
        <v>5872</v>
      </c>
      <c r="E365" s="308">
        <v>1287.4000000000001</v>
      </c>
      <c r="F365" s="309">
        <v>320</v>
      </c>
      <c r="G365" s="309">
        <v>10280</v>
      </c>
      <c r="H365" s="308">
        <v>0</v>
      </c>
      <c r="I365" s="308">
        <v>416</v>
      </c>
      <c r="J365" s="308">
        <v>0</v>
      </c>
      <c r="K365" s="308">
        <v>520</v>
      </c>
      <c r="L365" s="309">
        <v>9461</v>
      </c>
      <c r="M365" s="309">
        <v>78</v>
      </c>
      <c r="N365" s="308">
        <v>7057.8220000000001</v>
      </c>
      <c r="O365" s="308">
        <v>9</v>
      </c>
      <c r="P365" s="308">
        <v>0</v>
      </c>
      <c r="Q365" s="308">
        <v>0</v>
      </c>
    </row>
    <row r="366" spans="1:17" ht="12.75" customHeight="1" x14ac:dyDescent="0.25">
      <c r="A366" s="310">
        <v>296</v>
      </c>
      <c r="B366" s="310" t="s">
        <v>375</v>
      </c>
      <c r="C366" s="309">
        <v>40814</v>
      </c>
      <c r="D366" s="309">
        <v>9537</v>
      </c>
      <c r="E366" s="308">
        <v>3233.2</v>
      </c>
      <c r="F366" s="309">
        <v>1085</v>
      </c>
      <c r="G366" s="309">
        <v>33590</v>
      </c>
      <c r="H366" s="308">
        <v>496.98</v>
      </c>
      <c r="I366" s="308">
        <v>1984.8</v>
      </c>
      <c r="J366" s="308">
        <v>0</v>
      </c>
      <c r="K366" s="308">
        <v>565.9</v>
      </c>
      <c r="L366" s="309">
        <v>6601</v>
      </c>
      <c r="M366" s="309">
        <v>355</v>
      </c>
      <c r="N366" s="308">
        <v>21024.92</v>
      </c>
      <c r="O366" s="308">
        <v>7</v>
      </c>
      <c r="P366" s="308">
        <v>0</v>
      </c>
      <c r="Q366" s="308">
        <v>0</v>
      </c>
    </row>
    <row r="367" spans="1:17" ht="12.75" customHeight="1" x14ac:dyDescent="0.25">
      <c r="A367" s="310">
        <v>1696</v>
      </c>
      <c r="B367" s="310" t="s">
        <v>376</v>
      </c>
      <c r="C367" s="309">
        <v>23275</v>
      </c>
      <c r="D367" s="309">
        <v>5136</v>
      </c>
      <c r="E367" s="308">
        <v>1307.5999999999999</v>
      </c>
      <c r="F367" s="309">
        <v>460</v>
      </c>
      <c r="G367" s="309">
        <v>890</v>
      </c>
      <c r="H367" s="308">
        <v>0</v>
      </c>
      <c r="I367" s="308">
        <v>0</v>
      </c>
      <c r="J367" s="308">
        <v>0</v>
      </c>
      <c r="K367" s="308">
        <v>0</v>
      </c>
      <c r="L367" s="309">
        <v>4763</v>
      </c>
      <c r="M367" s="309">
        <v>2873</v>
      </c>
      <c r="N367" s="308">
        <v>6844.3760000000002</v>
      </c>
      <c r="O367" s="308">
        <v>15</v>
      </c>
      <c r="P367" s="308">
        <v>0</v>
      </c>
      <c r="Q367" s="308">
        <v>0</v>
      </c>
    </row>
    <row r="368" spans="1:17" ht="12.75" customHeight="1" x14ac:dyDescent="0.25">
      <c r="A368" s="310">
        <v>352</v>
      </c>
      <c r="B368" s="310" t="s">
        <v>377</v>
      </c>
      <c r="C368" s="309">
        <v>23384</v>
      </c>
      <c r="D368" s="309">
        <v>5499</v>
      </c>
      <c r="E368" s="308">
        <v>1198.9000000000001</v>
      </c>
      <c r="F368" s="309">
        <v>635</v>
      </c>
      <c r="G368" s="309">
        <v>7170</v>
      </c>
      <c r="H368" s="308">
        <v>112.86</v>
      </c>
      <c r="I368" s="308">
        <v>704</v>
      </c>
      <c r="J368" s="308">
        <v>0</v>
      </c>
      <c r="K368" s="308">
        <v>0</v>
      </c>
      <c r="L368" s="309">
        <v>4765</v>
      </c>
      <c r="M368" s="309">
        <v>276</v>
      </c>
      <c r="N368" s="308">
        <v>11252.364</v>
      </c>
      <c r="O368" s="308">
        <v>4</v>
      </c>
      <c r="P368" s="308">
        <v>0</v>
      </c>
      <c r="Q368" s="308">
        <v>0</v>
      </c>
    </row>
    <row r="369" spans="1:17" ht="12.75" customHeight="1" x14ac:dyDescent="0.25">
      <c r="A369" s="310">
        <v>53</v>
      </c>
      <c r="B369" s="310" t="s">
        <v>378</v>
      </c>
      <c r="C369" s="309">
        <v>13633</v>
      </c>
      <c r="D369" s="309">
        <v>3351</v>
      </c>
      <c r="E369" s="308">
        <v>1193.0999999999999</v>
      </c>
      <c r="F369" s="309">
        <v>155</v>
      </c>
      <c r="G369" s="309">
        <v>2140</v>
      </c>
      <c r="H369" s="308">
        <v>0</v>
      </c>
      <c r="I369" s="308">
        <v>172</v>
      </c>
      <c r="J369" s="308">
        <v>0</v>
      </c>
      <c r="K369" s="308">
        <v>0</v>
      </c>
      <c r="L369" s="309">
        <v>10105</v>
      </c>
      <c r="M369" s="309">
        <v>148</v>
      </c>
      <c r="N369" s="308">
        <v>2621.808</v>
      </c>
      <c r="O369" s="308">
        <v>9</v>
      </c>
      <c r="P369" s="308">
        <v>0</v>
      </c>
      <c r="Q369" s="308">
        <v>0</v>
      </c>
    </row>
    <row r="370" spans="1:17" ht="12.75" customHeight="1" x14ac:dyDescent="0.25">
      <c r="A370" s="310">
        <v>294</v>
      </c>
      <c r="B370" s="310" t="s">
        <v>379</v>
      </c>
      <c r="C370" s="309">
        <v>28939</v>
      </c>
      <c r="D370" s="309">
        <v>6339</v>
      </c>
      <c r="E370" s="308">
        <v>3035.5</v>
      </c>
      <c r="F370" s="309">
        <v>1055</v>
      </c>
      <c r="G370" s="309">
        <v>28640</v>
      </c>
      <c r="H370" s="308">
        <v>582.12</v>
      </c>
      <c r="I370" s="308">
        <v>1336.8</v>
      </c>
      <c r="J370" s="308">
        <v>0</v>
      </c>
      <c r="K370" s="308">
        <v>58.399999999999899</v>
      </c>
      <c r="L370" s="309">
        <v>13814</v>
      </c>
      <c r="M370" s="309">
        <v>67</v>
      </c>
      <c r="N370" s="308">
        <v>16114.745000000001</v>
      </c>
      <c r="O370" s="308">
        <v>8</v>
      </c>
      <c r="P370" s="308">
        <v>0</v>
      </c>
      <c r="Q370" s="308">
        <v>0</v>
      </c>
    </row>
    <row r="371" spans="1:17" ht="12.75" customHeight="1" x14ac:dyDescent="0.25">
      <c r="A371" s="310">
        <v>873</v>
      </c>
      <c r="B371" s="310" t="s">
        <v>380</v>
      </c>
      <c r="C371" s="309">
        <v>21682</v>
      </c>
      <c r="D371" s="309">
        <v>4446</v>
      </c>
      <c r="E371" s="308">
        <v>1562.4</v>
      </c>
      <c r="F371" s="309">
        <v>325</v>
      </c>
      <c r="G371" s="309">
        <v>5600</v>
      </c>
      <c r="H371" s="308">
        <v>0</v>
      </c>
      <c r="I371" s="308">
        <v>426.4</v>
      </c>
      <c r="J371" s="308">
        <v>0</v>
      </c>
      <c r="K371" s="308">
        <v>0</v>
      </c>
      <c r="L371" s="309">
        <v>9148</v>
      </c>
      <c r="M371" s="309">
        <v>49</v>
      </c>
      <c r="N371" s="308">
        <v>6806.6559999999999</v>
      </c>
      <c r="O371" s="308">
        <v>6</v>
      </c>
      <c r="P371" s="308">
        <v>0</v>
      </c>
      <c r="Q371" s="308">
        <v>0</v>
      </c>
    </row>
    <row r="372" spans="1:17" ht="12.75" customHeight="1" x14ac:dyDescent="0.25">
      <c r="A372" s="310">
        <v>632</v>
      </c>
      <c r="B372" s="310" t="s">
        <v>381</v>
      </c>
      <c r="C372" s="309">
        <v>51161</v>
      </c>
      <c r="D372" s="309">
        <v>12976</v>
      </c>
      <c r="E372" s="308">
        <v>2927.6</v>
      </c>
      <c r="F372" s="309">
        <v>2515</v>
      </c>
      <c r="G372" s="309">
        <v>21180</v>
      </c>
      <c r="H372" s="308">
        <v>724.68</v>
      </c>
      <c r="I372" s="308">
        <v>4497.6000000000004</v>
      </c>
      <c r="J372" s="308">
        <v>0</v>
      </c>
      <c r="K372" s="308">
        <v>101.099999999999</v>
      </c>
      <c r="L372" s="309">
        <v>8899</v>
      </c>
      <c r="M372" s="309">
        <v>394</v>
      </c>
      <c r="N372" s="308">
        <v>29044.988000000001</v>
      </c>
      <c r="O372" s="308">
        <v>9</v>
      </c>
      <c r="P372" s="308">
        <v>0</v>
      </c>
      <c r="Q372" s="308">
        <v>0</v>
      </c>
    </row>
    <row r="373" spans="1:17" ht="12.75" customHeight="1" x14ac:dyDescent="0.25">
      <c r="A373" s="310">
        <v>880</v>
      </c>
      <c r="B373" s="310" t="s">
        <v>382</v>
      </c>
      <c r="C373" s="309">
        <v>15664</v>
      </c>
      <c r="D373" s="309">
        <v>3410</v>
      </c>
      <c r="E373" s="308">
        <v>1210.0999999999999</v>
      </c>
      <c r="F373" s="309">
        <v>540</v>
      </c>
      <c r="G373" s="309">
        <v>1050</v>
      </c>
      <c r="H373" s="308">
        <v>0</v>
      </c>
      <c r="I373" s="308">
        <v>0</v>
      </c>
      <c r="J373" s="308">
        <v>0</v>
      </c>
      <c r="K373" s="308">
        <v>0</v>
      </c>
      <c r="L373" s="309">
        <v>3839</v>
      </c>
      <c r="M373" s="309">
        <v>678</v>
      </c>
      <c r="N373" s="308">
        <v>9720.6910000000007</v>
      </c>
      <c r="O373" s="308">
        <v>7</v>
      </c>
      <c r="P373" s="308">
        <v>0</v>
      </c>
      <c r="Q373" s="308">
        <v>0</v>
      </c>
    </row>
    <row r="374" spans="1:17" ht="12.75" customHeight="1" x14ac:dyDescent="0.25">
      <c r="A374" s="310">
        <v>351</v>
      </c>
      <c r="B374" s="310" t="s">
        <v>383</v>
      </c>
      <c r="C374" s="309">
        <v>12550</v>
      </c>
      <c r="D374" s="309">
        <v>3411</v>
      </c>
      <c r="E374" s="308">
        <v>586.70000000000005</v>
      </c>
      <c r="F374" s="309">
        <v>200</v>
      </c>
      <c r="G374" s="309">
        <v>2460</v>
      </c>
      <c r="H374" s="308">
        <v>0</v>
      </c>
      <c r="I374" s="308">
        <v>0</v>
      </c>
      <c r="J374" s="308">
        <v>0</v>
      </c>
      <c r="K374" s="308">
        <v>0</v>
      </c>
      <c r="L374" s="309">
        <v>3653</v>
      </c>
      <c r="M374" s="309">
        <v>30</v>
      </c>
      <c r="N374" s="308">
        <v>4758.2910000000002</v>
      </c>
      <c r="O374" s="308">
        <v>1</v>
      </c>
      <c r="P374" s="308">
        <v>0</v>
      </c>
      <c r="Q374" s="308">
        <v>0</v>
      </c>
    </row>
    <row r="375" spans="1:17" ht="12.75" customHeight="1" x14ac:dyDescent="0.25">
      <c r="A375" s="310">
        <v>874</v>
      </c>
      <c r="B375" s="310" t="s">
        <v>384</v>
      </c>
      <c r="C375" s="309">
        <v>14518</v>
      </c>
      <c r="D375" s="309">
        <v>3439</v>
      </c>
      <c r="E375" s="308">
        <v>899</v>
      </c>
      <c r="F375" s="309">
        <v>120</v>
      </c>
      <c r="G375" s="309">
        <v>540</v>
      </c>
      <c r="H375" s="308">
        <v>0</v>
      </c>
      <c r="I375" s="308">
        <v>0</v>
      </c>
      <c r="J375" s="308">
        <v>0</v>
      </c>
      <c r="K375" s="308">
        <v>0</v>
      </c>
      <c r="L375" s="309">
        <v>4922</v>
      </c>
      <c r="M375" s="309">
        <v>248</v>
      </c>
      <c r="N375" s="308">
        <v>2109.5100000000002</v>
      </c>
      <c r="O375" s="308">
        <v>8</v>
      </c>
      <c r="P375" s="308">
        <v>0</v>
      </c>
      <c r="Q375" s="308">
        <v>0</v>
      </c>
    </row>
    <row r="376" spans="1:17" ht="12.75" customHeight="1" x14ac:dyDescent="0.25">
      <c r="A376" s="310">
        <v>479</v>
      </c>
      <c r="B376" s="310" t="s">
        <v>385</v>
      </c>
      <c r="C376" s="309">
        <v>152466</v>
      </c>
      <c r="D376" s="309">
        <v>35014</v>
      </c>
      <c r="E376" s="308">
        <v>14917.8</v>
      </c>
      <c r="F376" s="309">
        <v>22940</v>
      </c>
      <c r="G376" s="309">
        <v>173850</v>
      </c>
      <c r="H376" s="308">
        <v>2442.42</v>
      </c>
      <c r="I376" s="308">
        <v>7724</v>
      </c>
      <c r="J376" s="308">
        <v>0</v>
      </c>
      <c r="K376" s="308">
        <v>600.9</v>
      </c>
      <c r="L376" s="309">
        <v>7364</v>
      </c>
      <c r="M376" s="309">
        <v>960</v>
      </c>
      <c r="N376" s="308">
        <v>135915.288</v>
      </c>
      <c r="O376" s="308">
        <v>7</v>
      </c>
      <c r="P376" s="308">
        <v>0</v>
      </c>
      <c r="Q376" s="308">
        <v>0</v>
      </c>
    </row>
    <row r="377" spans="1:17" ht="12.75" customHeight="1" x14ac:dyDescent="0.25">
      <c r="A377" s="310">
        <v>297</v>
      </c>
      <c r="B377" s="310" t="s">
        <v>386</v>
      </c>
      <c r="C377" s="309">
        <v>27543</v>
      </c>
      <c r="D377" s="309">
        <v>7322</v>
      </c>
      <c r="E377" s="308">
        <v>1694.3</v>
      </c>
      <c r="F377" s="309">
        <v>1060</v>
      </c>
      <c r="G377" s="309">
        <v>4480</v>
      </c>
      <c r="H377" s="308">
        <v>350.46</v>
      </c>
      <c r="I377" s="308">
        <v>1466.4</v>
      </c>
      <c r="J377" s="308">
        <v>0</v>
      </c>
      <c r="K377" s="308">
        <v>0</v>
      </c>
      <c r="L377" s="309">
        <v>7925</v>
      </c>
      <c r="M377" s="309">
        <v>980</v>
      </c>
      <c r="N377" s="308">
        <v>7242.335</v>
      </c>
      <c r="O377" s="308">
        <v>11</v>
      </c>
      <c r="P377" s="308">
        <v>0</v>
      </c>
      <c r="Q377" s="308">
        <v>0</v>
      </c>
    </row>
    <row r="378" spans="1:17" ht="12.75" customHeight="1" x14ac:dyDescent="0.25">
      <c r="A378" s="310">
        <v>473</v>
      </c>
      <c r="B378" s="310" t="s">
        <v>387</v>
      </c>
      <c r="C378" s="309">
        <v>16792</v>
      </c>
      <c r="D378" s="309">
        <v>3002</v>
      </c>
      <c r="E378" s="308">
        <v>1907.1</v>
      </c>
      <c r="F378" s="309">
        <v>570</v>
      </c>
      <c r="G378" s="309">
        <v>2050</v>
      </c>
      <c r="H378" s="308">
        <v>0</v>
      </c>
      <c r="I378" s="308">
        <v>165.6</v>
      </c>
      <c r="J378" s="308">
        <v>0</v>
      </c>
      <c r="K378" s="308">
        <v>21.1</v>
      </c>
      <c r="L378" s="309">
        <v>3216</v>
      </c>
      <c r="M378" s="309">
        <v>162</v>
      </c>
      <c r="N378" s="308">
        <v>17862.271000000001</v>
      </c>
      <c r="O378" s="308">
        <v>2</v>
      </c>
      <c r="P378" s="308">
        <v>0</v>
      </c>
      <c r="Q378" s="308">
        <v>0</v>
      </c>
    </row>
    <row r="379" spans="1:17" ht="12.75" customHeight="1" x14ac:dyDescent="0.25">
      <c r="A379" s="310">
        <v>707</v>
      </c>
      <c r="B379" s="310" t="s">
        <v>388</v>
      </c>
      <c r="C379" s="309">
        <v>13718</v>
      </c>
      <c r="D379" s="309">
        <v>3453</v>
      </c>
      <c r="E379" s="308">
        <v>736.2</v>
      </c>
      <c r="F379" s="309">
        <v>100</v>
      </c>
      <c r="G379" s="309">
        <v>300</v>
      </c>
      <c r="H379" s="308">
        <v>0</v>
      </c>
      <c r="I379" s="308">
        <v>0</v>
      </c>
      <c r="J379" s="308">
        <v>0</v>
      </c>
      <c r="K379" s="308">
        <v>0</v>
      </c>
      <c r="L379" s="309">
        <v>7344</v>
      </c>
      <c r="M379" s="309">
        <v>306</v>
      </c>
      <c r="N379" s="308">
        <v>1685.7619999999999</v>
      </c>
      <c r="O379" s="308">
        <v>10</v>
      </c>
      <c r="P379" s="308">
        <v>0</v>
      </c>
      <c r="Q379" s="308">
        <v>0</v>
      </c>
    </row>
    <row r="380" spans="1:17" ht="12.75" customHeight="1" x14ac:dyDescent="0.25">
      <c r="A380" s="310">
        <v>50</v>
      </c>
      <c r="B380" s="310" t="s">
        <v>390</v>
      </c>
      <c r="C380" s="309">
        <v>22113</v>
      </c>
      <c r="D380" s="309">
        <v>6089</v>
      </c>
      <c r="E380" s="308">
        <v>1031.3</v>
      </c>
      <c r="F380" s="309">
        <v>490</v>
      </c>
      <c r="G380" s="309">
        <v>9590</v>
      </c>
      <c r="H380" s="308">
        <v>0</v>
      </c>
      <c r="I380" s="308">
        <v>546.4</v>
      </c>
      <c r="J380" s="308">
        <v>0</v>
      </c>
      <c r="K380" s="308">
        <v>114.3</v>
      </c>
      <c r="L380" s="309">
        <v>24726</v>
      </c>
      <c r="M380" s="309">
        <v>2160</v>
      </c>
      <c r="N380" s="308">
        <v>7720.5389999999998</v>
      </c>
      <c r="O380" s="308">
        <v>6</v>
      </c>
      <c r="P380" s="308">
        <v>0</v>
      </c>
      <c r="Q380" s="308">
        <v>0</v>
      </c>
    </row>
    <row r="381" spans="1:17" ht="12.75" customHeight="1" x14ac:dyDescent="0.25">
      <c r="A381" s="310">
        <v>355</v>
      </c>
      <c r="B381" s="310" t="s">
        <v>391</v>
      </c>
      <c r="C381" s="309">
        <v>62258</v>
      </c>
      <c r="D381" s="309">
        <v>14877</v>
      </c>
      <c r="E381" s="308">
        <v>5505.2</v>
      </c>
      <c r="F381" s="309">
        <v>6045</v>
      </c>
      <c r="G381" s="309">
        <v>46840</v>
      </c>
      <c r="H381" s="308">
        <v>3800.7442000000001</v>
      </c>
      <c r="I381" s="308">
        <v>5286.4</v>
      </c>
      <c r="J381" s="308">
        <v>0</v>
      </c>
      <c r="K381" s="308">
        <v>105.9</v>
      </c>
      <c r="L381" s="309">
        <v>4851</v>
      </c>
      <c r="M381" s="309">
        <v>14</v>
      </c>
      <c r="N381" s="308">
        <v>46539.192000000003</v>
      </c>
      <c r="O381" s="308">
        <v>4</v>
      </c>
      <c r="P381" s="308">
        <v>0</v>
      </c>
      <c r="Q381" s="308">
        <v>0</v>
      </c>
    </row>
    <row r="382" spans="1:17" ht="12.75" customHeight="1" x14ac:dyDescent="0.25">
      <c r="A382" s="310">
        <v>299</v>
      </c>
      <c r="B382" s="310" t="s">
        <v>392</v>
      </c>
      <c r="C382" s="309">
        <v>32269</v>
      </c>
      <c r="D382" s="309">
        <v>6700</v>
      </c>
      <c r="E382" s="308">
        <v>3004.6</v>
      </c>
      <c r="F382" s="309">
        <v>960</v>
      </c>
      <c r="G382" s="309">
        <v>22860</v>
      </c>
      <c r="H382" s="308">
        <v>491.04</v>
      </c>
      <c r="I382" s="308">
        <v>2023.2</v>
      </c>
      <c r="J382" s="308">
        <v>0</v>
      </c>
      <c r="K382" s="308">
        <v>21</v>
      </c>
      <c r="L382" s="309">
        <v>5326</v>
      </c>
      <c r="M382" s="309">
        <v>473</v>
      </c>
      <c r="N382" s="308">
        <v>18737.362000000001</v>
      </c>
      <c r="O382" s="308">
        <v>7</v>
      </c>
      <c r="P382" s="308">
        <v>0</v>
      </c>
      <c r="Q382" s="308">
        <v>0</v>
      </c>
    </row>
    <row r="383" spans="1:17" ht="12.75" customHeight="1" x14ac:dyDescent="0.25">
      <c r="A383" s="310">
        <v>637</v>
      </c>
      <c r="B383" s="310" t="s">
        <v>394</v>
      </c>
      <c r="C383" s="309">
        <v>124107</v>
      </c>
      <c r="D383" s="309">
        <v>28708</v>
      </c>
      <c r="E383" s="308">
        <v>9686.1</v>
      </c>
      <c r="F383" s="309">
        <v>15590</v>
      </c>
      <c r="G383" s="309">
        <v>135050</v>
      </c>
      <c r="H383" s="308">
        <v>3360.7732000000001</v>
      </c>
      <c r="I383" s="308">
        <v>6256.8</v>
      </c>
      <c r="J383" s="308">
        <v>0</v>
      </c>
      <c r="K383" s="308">
        <v>0</v>
      </c>
      <c r="L383" s="309">
        <v>3451</v>
      </c>
      <c r="M383" s="309">
        <v>254</v>
      </c>
      <c r="N383" s="308">
        <v>140796.61199999999</v>
      </c>
      <c r="O383" s="308">
        <v>1</v>
      </c>
      <c r="P383" s="308">
        <v>0</v>
      </c>
      <c r="Q383" s="308">
        <v>0</v>
      </c>
    </row>
    <row r="384" spans="1:17" ht="12.75" customHeight="1" x14ac:dyDescent="0.25">
      <c r="A384" s="310">
        <v>638</v>
      </c>
      <c r="B384" s="310" t="s">
        <v>395</v>
      </c>
      <c r="C384" s="309">
        <v>8119</v>
      </c>
      <c r="D384" s="309">
        <v>1751</v>
      </c>
      <c r="E384" s="308">
        <v>416.7</v>
      </c>
      <c r="F384" s="309">
        <v>215</v>
      </c>
      <c r="G384" s="309">
        <v>160</v>
      </c>
      <c r="H384" s="308">
        <v>0</v>
      </c>
      <c r="I384" s="308">
        <v>0</v>
      </c>
      <c r="J384" s="308">
        <v>0</v>
      </c>
      <c r="K384" s="308">
        <v>0</v>
      </c>
      <c r="L384" s="309">
        <v>2123</v>
      </c>
      <c r="M384" s="309">
        <v>73</v>
      </c>
      <c r="N384" s="308">
        <v>2828.7539999999999</v>
      </c>
      <c r="O384" s="308">
        <v>4</v>
      </c>
      <c r="P384" s="308">
        <v>0</v>
      </c>
      <c r="Q384" s="308">
        <v>0</v>
      </c>
    </row>
    <row r="385" spans="1:17" ht="12.75" customHeight="1" x14ac:dyDescent="0.25">
      <c r="A385" s="310">
        <v>56</v>
      </c>
      <c r="B385" s="310" t="s">
        <v>396</v>
      </c>
      <c r="C385" s="309">
        <v>18794</v>
      </c>
      <c r="D385" s="309">
        <v>5022</v>
      </c>
      <c r="E385" s="308">
        <v>1211.0999999999999</v>
      </c>
      <c r="F385" s="309">
        <v>170</v>
      </c>
      <c r="G385" s="309">
        <v>3660</v>
      </c>
      <c r="H385" s="308">
        <v>0</v>
      </c>
      <c r="I385" s="308">
        <v>372.8</v>
      </c>
      <c r="J385" s="308">
        <v>0</v>
      </c>
      <c r="K385" s="308">
        <v>0</v>
      </c>
      <c r="L385" s="309">
        <v>12543</v>
      </c>
      <c r="M385" s="309">
        <v>294</v>
      </c>
      <c r="N385" s="308">
        <v>3242.3789999999999</v>
      </c>
      <c r="O385" s="308">
        <v>12</v>
      </c>
      <c r="P385" s="308">
        <v>0</v>
      </c>
      <c r="Q385" s="308">
        <v>0</v>
      </c>
    </row>
    <row r="386" spans="1:17" ht="12.75" customHeight="1" x14ac:dyDescent="0.25">
      <c r="A386" s="310">
        <v>1892</v>
      </c>
      <c r="B386" s="310" t="s">
        <v>497</v>
      </c>
      <c r="C386" s="309">
        <v>40937</v>
      </c>
      <c r="D386" s="309">
        <v>10053</v>
      </c>
      <c r="E386" s="308">
        <v>2244.8000000000002</v>
      </c>
      <c r="F386" s="309">
        <v>1915</v>
      </c>
      <c r="G386" s="309">
        <v>3930</v>
      </c>
      <c r="H386" s="308">
        <v>0</v>
      </c>
      <c r="I386" s="308">
        <v>668</v>
      </c>
      <c r="J386" s="308">
        <v>0</v>
      </c>
      <c r="K386" s="308">
        <v>99.099999999999895</v>
      </c>
      <c r="L386" s="309">
        <v>5848</v>
      </c>
      <c r="M386" s="309">
        <v>557</v>
      </c>
      <c r="N386" s="308">
        <v>20377.871999999999</v>
      </c>
      <c r="O386" s="308">
        <v>13</v>
      </c>
      <c r="P386" s="308">
        <v>0</v>
      </c>
      <c r="Q386" s="308">
        <v>0</v>
      </c>
    </row>
    <row r="387" spans="1:17" ht="12.75" customHeight="1" x14ac:dyDescent="0.25">
      <c r="A387" s="310">
        <v>879</v>
      </c>
      <c r="B387" s="310" t="s">
        <v>397</v>
      </c>
      <c r="C387" s="309">
        <v>21488</v>
      </c>
      <c r="D387" s="309">
        <v>4248</v>
      </c>
      <c r="E387" s="308">
        <v>1660</v>
      </c>
      <c r="F387" s="309">
        <v>385</v>
      </c>
      <c r="G387" s="309">
        <v>4830</v>
      </c>
      <c r="H387" s="308">
        <v>539.76</v>
      </c>
      <c r="I387" s="308">
        <v>236.8</v>
      </c>
      <c r="J387" s="308">
        <v>0</v>
      </c>
      <c r="K387" s="308">
        <v>0</v>
      </c>
      <c r="L387" s="309">
        <v>12065</v>
      </c>
      <c r="M387" s="309">
        <v>56</v>
      </c>
      <c r="N387" s="308">
        <v>4963.2</v>
      </c>
      <c r="O387" s="308">
        <v>6</v>
      </c>
      <c r="P387" s="308">
        <v>0</v>
      </c>
      <c r="Q387" s="308">
        <v>0</v>
      </c>
    </row>
    <row r="388" spans="1:17" ht="12.75" customHeight="1" x14ac:dyDescent="0.25">
      <c r="A388" s="310">
        <v>301</v>
      </c>
      <c r="B388" s="310" t="s">
        <v>398</v>
      </c>
      <c r="C388" s="309">
        <v>46997</v>
      </c>
      <c r="D388" s="309">
        <v>10778</v>
      </c>
      <c r="E388" s="308">
        <v>5063.2</v>
      </c>
      <c r="F388" s="309">
        <v>2470</v>
      </c>
      <c r="G388" s="309">
        <v>59460</v>
      </c>
      <c r="H388" s="308">
        <v>1335</v>
      </c>
      <c r="I388" s="308">
        <v>4592.8</v>
      </c>
      <c r="J388" s="308">
        <v>0</v>
      </c>
      <c r="K388" s="308">
        <v>0</v>
      </c>
      <c r="L388" s="309">
        <v>4093</v>
      </c>
      <c r="M388" s="309">
        <v>200</v>
      </c>
      <c r="N388" s="308">
        <v>36101.951999999997</v>
      </c>
      <c r="O388" s="308">
        <v>1</v>
      </c>
      <c r="P388" s="308">
        <v>0</v>
      </c>
      <c r="Q388" s="308">
        <v>0</v>
      </c>
    </row>
    <row r="389" spans="1:17" ht="12.75" customHeight="1" x14ac:dyDescent="0.25">
      <c r="A389" s="310">
        <v>1896</v>
      </c>
      <c r="B389" s="310" t="s">
        <v>399</v>
      </c>
      <c r="C389" s="309">
        <v>22278</v>
      </c>
      <c r="D389" s="309">
        <v>6530</v>
      </c>
      <c r="E389" s="308">
        <v>1326.8</v>
      </c>
      <c r="F389" s="309">
        <v>210</v>
      </c>
      <c r="G389" s="309">
        <v>7320</v>
      </c>
      <c r="H389" s="308">
        <v>0</v>
      </c>
      <c r="I389" s="308">
        <v>527.20000000000005</v>
      </c>
      <c r="J389" s="308">
        <v>0</v>
      </c>
      <c r="K389" s="308">
        <v>156.30000000000001</v>
      </c>
      <c r="L389" s="309">
        <v>8246</v>
      </c>
      <c r="M389" s="309">
        <v>540</v>
      </c>
      <c r="N389" s="308">
        <v>6156.06</v>
      </c>
      <c r="O389" s="308">
        <v>4</v>
      </c>
      <c r="P389" s="308">
        <v>0</v>
      </c>
      <c r="Q389" s="308">
        <v>0</v>
      </c>
    </row>
    <row r="390" spans="1:17" ht="12.75" customHeight="1" x14ac:dyDescent="0.25">
      <c r="A390" s="310">
        <v>642</v>
      </c>
      <c r="B390" s="310" t="s">
        <v>400</v>
      </c>
      <c r="C390" s="309">
        <v>44454</v>
      </c>
      <c r="D390" s="309">
        <v>9757</v>
      </c>
      <c r="E390" s="308">
        <v>4347</v>
      </c>
      <c r="F390" s="309">
        <v>4060</v>
      </c>
      <c r="G390" s="309">
        <v>21950</v>
      </c>
      <c r="H390" s="308">
        <v>447.48</v>
      </c>
      <c r="I390" s="308">
        <v>2729.6</v>
      </c>
      <c r="J390" s="308">
        <v>0</v>
      </c>
      <c r="K390" s="308">
        <v>477.2</v>
      </c>
      <c r="L390" s="309">
        <v>2029</v>
      </c>
      <c r="M390" s="309">
        <v>249</v>
      </c>
      <c r="N390" s="308">
        <v>42086.5</v>
      </c>
      <c r="O390" s="308">
        <v>3</v>
      </c>
      <c r="P390" s="308">
        <v>0</v>
      </c>
      <c r="Q390" s="308">
        <v>0</v>
      </c>
    </row>
    <row r="391" spans="1:17" ht="12.75" customHeight="1" x14ac:dyDescent="0.25">
      <c r="A391" s="310">
        <v>193</v>
      </c>
      <c r="B391" s="310" t="s">
        <v>401</v>
      </c>
      <c r="C391" s="309">
        <v>124896</v>
      </c>
      <c r="D391" s="309">
        <v>30312</v>
      </c>
      <c r="E391" s="308">
        <v>11551.7</v>
      </c>
      <c r="F391" s="309">
        <v>6715</v>
      </c>
      <c r="G391" s="309">
        <v>235200</v>
      </c>
      <c r="H391" s="308">
        <v>7580.4359999999997</v>
      </c>
      <c r="I391" s="308">
        <v>8063.2</v>
      </c>
      <c r="J391" s="308">
        <v>0</v>
      </c>
      <c r="K391" s="308">
        <v>0</v>
      </c>
      <c r="L391" s="309">
        <v>11101</v>
      </c>
      <c r="M391" s="309">
        <v>836</v>
      </c>
      <c r="N391" s="308">
        <v>113413.959</v>
      </c>
      <c r="O391" s="308">
        <v>4</v>
      </c>
      <c r="P391" s="308">
        <v>0</v>
      </c>
      <c r="Q391" s="308">
        <v>0</v>
      </c>
    </row>
    <row r="392" spans="1:17" ht="12.75" customHeight="1" x14ac:dyDescent="0.25">
      <c r="A392" s="310">
        <v>9999</v>
      </c>
      <c r="B392" s="310" t="s">
        <v>527</v>
      </c>
      <c r="C392" s="309">
        <v>16979120</v>
      </c>
      <c r="D392" s="309">
        <v>3818499</v>
      </c>
      <c r="E392" s="308">
        <v>1538800.5</v>
      </c>
      <c r="F392" s="309">
        <v>1389760</v>
      </c>
      <c r="G392" s="309">
        <v>16979090</v>
      </c>
      <c r="H392" s="308">
        <v>365375.26579999999</v>
      </c>
      <c r="I392" s="308">
        <v>744349.6</v>
      </c>
      <c r="J392" s="308">
        <v>11591.5</v>
      </c>
      <c r="K392" s="308">
        <v>39359.800000000003</v>
      </c>
      <c r="L392" s="309">
        <v>3366208</v>
      </c>
      <c r="M392" s="309">
        <v>193026</v>
      </c>
      <c r="N392" s="308">
        <v>15741308.618000001</v>
      </c>
      <c r="O392" s="308">
        <v>3334</v>
      </c>
      <c r="P392" s="308">
        <v>112660.8</v>
      </c>
      <c r="Q392" s="308">
        <v>14647.9</v>
      </c>
    </row>
    <row r="393" spans="1:17" ht="12.75" customHeight="1" x14ac:dyDescent="0.25">
      <c r="A393" s="310"/>
      <c r="B393" s="310"/>
      <c r="C393" s="308"/>
      <c r="D393" s="308"/>
      <c r="E393" s="308"/>
      <c r="F393" s="309"/>
      <c r="G393" s="309"/>
      <c r="H393" s="308"/>
      <c r="I393" s="308"/>
      <c r="J393" s="308"/>
      <c r="K393" s="308"/>
      <c r="L393" s="309"/>
      <c r="M393" s="309"/>
      <c r="N393" s="308"/>
      <c r="O393" s="308"/>
      <c r="P393" s="308"/>
      <c r="Q393" s="308"/>
    </row>
    <row r="394" spans="1:17" s="25" customFormat="1" ht="12.75" customHeight="1" x14ac:dyDescent="0.25">
      <c r="C394" s="278"/>
      <c r="D394" s="278"/>
      <c r="E394" s="278"/>
      <c r="F394" s="26"/>
      <c r="G394" s="26"/>
      <c r="H394" s="278"/>
      <c r="I394" s="278"/>
      <c r="J394" s="278"/>
      <c r="K394" s="278"/>
      <c r="L394" s="26"/>
      <c r="M394" s="26"/>
      <c r="N394" s="278"/>
      <c r="O394" s="278"/>
      <c r="P394" s="299"/>
      <c r="Q394" s="278"/>
    </row>
    <row r="395" spans="1:17" s="25" customFormat="1" ht="12.75" customHeight="1" x14ac:dyDescent="0.25">
      <c r="C395" s="278"/>
      <c r="D395" s="278"/>
      <c r="E395" s="278"/>
      <c r="F395" s="26"/>
      <c r="G395" s="26"/>
      <c r="H395" s="278"/>
      <c r="I395" s="278"/>
      <c r="J395" s="278"/>
      <c r="K395" s="278"/>
      <c r="L395" s="26"/>
      <c r="M395" s="26"/>
      <c r="N395" s="278"/>
      <c r="O395" s="278"/>
      <c r="P395" s="278"/>
      <c r="Q395" s="278"/>
    </row>
    <row r="396" spans="1:17" s="25" customFormat="1" ht="12.75" customHeight="1" x14ac:dyDescent="0.25">
      <c r="C396" s="278"/>
      <c r="D396" s="278"/>
      <c r="E396" s="278"/>
      <c r="F396" s="26"/>
      <c r="G396" s="26"/>
      <c r="H396" s="278"/>
      <c r="I396" s="278"/>
      <c r="J396" s="278"/>
      <c r="K396" s="278"/>
      <c r="L396" s="26"/>
      <c r="M396" s="26"/>
      <c r="N396" s="278"/>
      <c r="O396" s="278"/>
      <c r="P396" s="299"/>
      <c r="Q396" s="278"/>
    </row>
    <row r="397" spans="1:17" s="25" customFormat="1" ht="12.75" customHeight="1" x14ac:dyDescent="0.25">
      <c r="C397" s="278"/>
      <c r="D397" s="278"/>
      <c r="E397" s="278"/>
      <c r="F397" s="26"/>
      <c r="G397" s="26"/>
      <c r="H397" s="278"/>
      <c r="I397" s="278"/>
      <c r="J397" s="278"/>
      <c r="K397" s="278"/>
      <c r="L397" s="26"/>
      <c r="M397" s="26"/>
      <c r="N397" s="278"/>
      <c r="O397" s="278"/>
      <c r="P397" s="299"/>
      <c r="Q397" s="278"/>
    </row>
    <row r="398" spans="1:17" s="25" customFormat="1" ht="12.75" customHeight="1" x14ac:dyDescent="0.25">
      <c r="C398" s="278"/>
      <c r="D398" s="278"/>
      <c r="E398" s="278"/>
      <c r="F398" s="26"/>
      <c r="G398" s="26"/>
      <c r="H398" s="278"/>
      <c r="I398" s="278"/>
      <c r="J398" s="278"/>
      <c r="K398" s="278"/>
      <c r="L398" s="26"/>
      <c r="M398" s="26"/>
      <c r="N398" s="278"/>
      <c r="O398" s="278"/>
      <c r="P398" s="299"/>
      <c r="Q398" s="278"/>
    </row>
    <row r="399" spans="1:17" s="25" customFormat="1" ht="12.75" customHeight="1" x14ac:dyDescent="0.25">
      <c r="C399" s="278"/>
      <c r="D399" s="278"/>
      <c r="E399" s="278"/>
      <c r="F399" s="26"/>
      <c r="G399" s="26"/>
      <c r="H399" s="278"/>
      <c r="I399" s="278"/>
      <c r="J399" s="278"/>
      <c r="K399" s="278"/>
      <c r="L399" s="26"/>
      <c r="M399" s="26"/>
      <c r="N399" s="278"/>
      <c r="O399" s="278"/>
      <c r="P399" s="299"/>
      <c r="Q399" s="278"/>
    </row>
    <row r="400" spans="1:17" s="25" customFormat="1" ht="12.75" customHeight="1" x14ac:dyDescent="0.25">
      <c r="C400" s="278"/>
      <c r="D400" s="278"/>
      <c r="E400" s="278"/>
      <c r="F400" s="26"/>
      <c r="G400" s="26"/>
      <c r="H400" s="278"/>
      <c r="I400" s="278"/>
      <c r="J400" s="278"/>
      <c r="K400" s="278"/>
      <c r="L400" s="26"/>
      <c r="M400" s="26"/>
      <c r="N400" s="278"/>
      <c r="O400" s="278"/>
      <c r="P400" s="299"/>
      <c r="Q400" s="278"/>
    </row>
    <row r="401" spans="3:17" s="25" customFormat="1" ht="12.75" customHeight="1" x14ac:dyDescent="0.25">
      <c r="C401" s="278"/>
      <c r="D401" s="278"/>
      <c r="E401" s="278"/>
      <c r="F401" s="26"/>
      <c r="G401" s="26"/>
      <c r="H401" s="278"/>
      <c r="I401" s="278"/>
      <c r="J401" s="278"/>
      <c r="K401" s="278"/>
      <c r="L401" s="26"/>
      <c r="M401" s="26"/>
      <c r="N401" s="278"/>
      <c r="O401" s="278"/>
      <c r="P401" s="299"/>
      <c r="Q401" s="278"/>
    </row>
    <row r="402" spans="3:17" s="25" customFormat="1" ht="12.75" customHeight="1" x14ac:dyDescent="0.25">
      <c r="C402" s="278"/>
      <c r="D402" s="278"/>
      <c r="E402" s="278"/>
      <c r="F402" s="26"/>
      <c r="G402" s="26"/>
      <c r="H402" s="278"/>
      <c r="I402" s="278"/>
      <c r="J402" s="278"/>
      <c r="K402" s="278"/>
      <c r="L402" s="26"/>
      <c r="M402" s="26"/>
      <c r="N402" s="278"/>
      <c r="O402" s="278"/>
      <c r="P402" s="299"/>
      <c r="Q402" s="278"/>
    </row>
    <row r="403" spans="3:17" s="25" customFormat="1" ht="12.75" customHeight="1" x14ac:dyDescent="0.25">
      <c r="C403" s="278"/>
      <c r="D403" s="278"/>
      <c r="E403" s="278"/>
      <c r="F403" s="26"/>
      <c r="G403" s="26"/>
      <c r="H403" s="278"/>
      <c r="I403" s="278"/>
      <c r="J403" s="278"/>
      <c r="K403" s="278"/>
      <c r="L403" s="26"/>
      <c r="M403" s="26"/>
      <c r="N403" s="278"/>
      <c r="O403" s="278"/>
      <c r="P403" s="299"/>
      <c r="Q403" s="278"/>
    </row>
    <row r="404" spans="3:17" s="25" customFormat="1" ht="12.75" customHeight="1" x14ac:dyDescent="0.25">
      <c r="C404" s="310"/>
      <c r="E404" s="310"/>
      <c r="F404" s="309"/>
      <c r="G404" s="309"/>
      <c r="H404" s="310"/>
      <c r="I404" s="310"/>
      <c r="L404" s="309"/>
      <c r="M404" s="309"/>
      <c r="N404" s="310"/>
      <c r="P404" s="310"/>
    </row>
    <row r="405" spans="3:17" s="25" customFormat="1" ht="12.75" customHeight="1" x14ac:dyDescent="0.25">
      <c r="C405" s="310"/>
      <c r="E405" s="310"/>
      <c r="F405" s="309"/>
      <c r="G405" s="309"/>
      <c r="H405" s="310"/>
      <c r="I405" s="310"/>
      <c r="L405" s="309"/>
      <c r="M405" s="309"/>
      <c r="N405" s="310"/>
      <c r="P405" s="310"/>
    </row>
    <row r="406" spans="3:17" s="25" customFormat="1" ht="12.75" customHeight="1" x14ac:dyDescent="0.25">
      <c r="C406" s="310"/>
      <c r="E406" s="310"/>
      <c r="F406" s="309"/>
      <c r="G406" s="309"/>
      <c r="H406" s="310"/>
      <c r="I406" s="310"/>
      <c r="L406" s="309"/>
      <c r="M406" s="309"/>
      <c r="N406" s="310"/>
      <c r="P406" s="310"/>
    </row>
    <row r="407" spans="3:17" s="25" customFormat="1" ht="12.75" customHeight="1" x14ac:dyDescent="0.25">
      <c r="C407" s="310"/>
      <c r="E407" s="310"/>
      <c r="F407" s="309"/>
      <c r="G407" s="309"/>
      <c r="H407" s="310"/>
      <c r="I407" s="310"/>
      <c r="L407" s="309"/>
      <c r="M407" s="309"/>
      <c r="N407" s="310"/>
      <c r="P407" s="310"/>
    </row>
    <row r="408" spans="3:17" s="25" customFormat="1" ht="12.75" customHeight="1" x14ac:dyDescent="0.25">
      <c r="C408" s="310"/>
      <c r="E408" s="310"/>
      <c r="F408" s="309"/>
      <c r="G408" s="309"/>
      <c r="H408" s="310"/>
      <c r="I408" s="310"/>
      <c r="L408" s="309"/>
      <c r="M408" s="309"/>
      <c r="N408" s="310"/>
      <c r="P408" s="310"/>
    </row>
    <row r="409" spans="3:17" s="25" customFormat="1" ht="12.75" customHeight="1" x14ac:dyDescent="0.25">
      <c r="C409" s="310"/>
      <c r="E409" s="310"/>
      <c r="F409" s="309"/>
      <c r="G409" s="309"/>
      <c r="H409" s="310"/>
      <c r="I409" s="310"/>
      <c r="L409" s="309"/>
      <c r="M409" s="309"/>
      <c r="N409" s="310"/>
      <c r="P409" s="310"/>
    </row>
    <row r="410" spans="3:17" s="25" customFormat="1" ht="12.75" customHeight="1" x14ac:dyDescent="0.25">
      <c r="C410" s="310"/>
      <c r="E410" s="310"/>
      <c r="F410" s="309"/>
      <c r="G410" s="309"/>
      <c r="H410" s="310"/>
      <c r="I410" s="310"/>
      <c r="L410" s="309"/>
      <c r="M410" s="309"/>
      <c r="N410" s="310"/>
      <c r="P410" s="310"/>
    </row>
    <row r="411" spans="3:17" s="25" customFormat="1" ht="12.75" customHeight="1" x14ac:dyDescent="0.25">
      <c r="C411" s="310"/>
      <c r="E411" s="310"/>
      <c r="F411" s="309"/>
      <c r="G411" s="309"/>
      <c r="H411" s="310"/>
      <c r="I411" s="310"/>
      <c r="L411" s="309"/>
      <c r="M411" s="309"/>
      <c r="N411" s="310"/>
      <c r="P411" s="310"/>
    </row>
    <row r="412" spans="3:17" s="25" customFormat="1" ht="12.75" customHeight="1" x14ac:dyDescent="0.25">
      <c r="C412" s="310"/>
      <c r="E412" s="310"/>
      <c r="F412" s="309"/>
      <c r="G412" s="309"/>
      <c r="H412" s="310"/>
      <c r="I412" s="310"/>
      <c r="L412" s="309"/>
      <c r="M412" s="309"/>
      <c r="N412" s="310"/>
      <c r="P412" s="310"/>
    </row>
    <row r="413" spans="3:17" s="25" customFormat="1" ht="12.75" customHeight="1" x14ac:dyDescent="0.25">
      <c r="C413" s="310"/>
      <c r="E413" s="310"/>
      <c r="F413" s="309"/>
      <c r="G413" s="309"/>
      <c r="H413" s="310"/>
      <c r="I413" s="310"/>
      <c r="L413" s="309"/>
      <c r="M413" s="309"/>
      <c r="N413" s="310"/>
      <c r="P413" s="310"/>
    </row>
    <row r="414" spans="3:17" s="25" customFormat="1" ht="12.75" customHeight="1" x14ac:dyDescent="0.25">
      <c r="C414" s="310"/>
      <c r="E414" s="310"/>
      <c r="F414" s="309"/>
      <c r="G414" s="309"/>
      <c r="H414" s="310"/>
      <c r="I414" s="310"/>
      <c r="L414" s="309"/>
      <c r="M414" s="309"/>
      <c r="N414" s="310"/>
      <c r="P414" s="310"/>
    </row>
    <row r="415" spans="3:17" s="25" customFormat="1" ht="12.75" customHeight="1" x14ac:dyDescent="0.25">
      <c r="C415" s="310"/>
      <c r="E415" s="310"/>
      <c r="F415" s="309"/>
      <c r="G415" s="309"/>
      <c r="H415" s="310"/>
      <c r="I415" s="310"/>
      <c r="L415" s="309"/>
      <c r="M415" s="309"/>
      <c r="N415" s="310"/>
      <c r="P415" s="310"/>
    </row>
    <row r="416" spans="3:17" s="25" customFormat="1" ht="12.75" customHeight="1" x14ac:dyDescent="0.25">
      <c r="C416" s="310"/>
      <c r="E416" s="310"/>
      <c r="F416" s="309"/>
      <c r="G416" s="309"/>
      <c r="H416" s="310"/>
      <c r="I416" s="310"/>
      <c r="L416" s="309"/>
      <c r="M416" s="309"/>
      <c r="N416" s="310"/>
      <c r="P416" s="310"/>
    </row>
    <row r="417" spans="3:16" s="25" customFormat="1" ht="12.75" customHeight="1" x14ac:dyDescent="0.25">
      <c r="C417" s="310"/>
      <c r="E417" s="310"/>
      <c r="F417" s="309"/>
      <c r="G417" s="309"/>
      <c r="H417" s="310"/>
      <c r="I417" s="310"/>
      <c r="L417" s="309"/>
      <c r="M417" s="309"/>
      <c r="N417" s="310"/>
      <c r="P417" s="310"/>
    </row>
    <row r="418" spans="3:16" s="25" customFormat="1" ht="12.75" customHeight="1" x14ac:dyDescent="0.25">
      <c r="C418" s="310"/>
      <c r="E418" s="310"/>
      <c r="F418" s="309"/>
      <c r="G418" s="309"/>
      <c r="H418" s="310"/>
      <c r="I418" s="310"/>
      <c r="L418" s="309"/>
      <c r="M418" s="309"/>
      <c r="N418" s="310"/>
      <c r="P418" s="310"/>
    </row>
    <row r="419" spans="3:16" s="25" customFormat="1" ht="12.75" customHeight="1" x14ac:dyDescent="0.25">
      <c r="C419" s="310"/>
      <c r="E419" s="310"/>
      <c r="F419" s="309"/>
      <c r="G419" s="309"/>
      <c r="H419" s="310"/>
      <c r="I419" s="310"/>
      <c r="L419" s="309"/>
      <c r="M419" s="309"/>
      <c r="N419" s="310"/>
      <c r="P419" s="310"/>
    </row>
    <row r="420" spans="3:16" s="25" customFormat="1" ht="12.75" customHeight="1" x14ac:dyDescent="0.25">
      <c r="C420" s="310"/>
      <c r="E420" s="310"/>
      <c r="F420" s="309"/>
      <c r="G420" s="309"/>
      <c r="H420" s="310"/>
      <c r="I420" s="310"/>
      <c r="L420" s="309"/>
      <c r="M420" s="309"/>
      <c r="N420" s="310"/>
      <c r="P420" s="310"/>
    </row>
    <row r="421" spans="3:16" s="25" customFormat="1" ht="12.75" customHeight="1" x14ac:dyDescent="0.25">
      <c r="C421" s="310"/>
      <c r="E421" s="310"/>
      <c r="F421" s="309"/>
      <c r="G421" s="309"/>
      <c r="H421" s="310"/>
      <c r="I421" s="310"/>
      <c r="L421" s="309"/>
      <c r="M421" s="309"/>
      <c r="N421" s="310"/>
      <c r="P421" s="310"/>
    </row>
    <row r="422" spans="3:16" s="25" customFormat="1" ht="12.75" customHeight="1" x14ac:dyDescent="0.25">
      <c r="C422" s="310"/>
      <c r="E422" s="310"/>
      <c r="F422" s="309"/>
      <c r="G422" s="309"/>
      <c r="H422" s="310"/>
      <c r="I422" s="310"/>
      <c r="L422" s="309"/>
      <c r="M422" s="309"/>
      <c r="N422" s="310"/>
      <c r="P422" s="310"/>
    </row>
    <row r="423" spans="3:16" s="25" customFormat="1" ht="12.75" customHeight="1" x14ac:dyDescent="0.25">
      <c r="C423" s="310"/>
      <c r="E423" s="310"/>
      <c r="F423" s="309"/>
      <c r="G423" s="309"/>
      <c r="H423" s="310"/>
      <c r="I423" s="310"/>
      <c r="L423" s="309"/>
      <c r="M423" s="309"/>
      <c r="N423" s="310"/>
      <c r="P423" s="310"/>
    </row>
    <row r="424" spans="3:16" s="25" customFormat="1" ht="12.75" customHeight="1" x14ac:dyDescent="0.25">
      <c r="C424" s="310"/>
      <c r="E424" s="310"/>
      <c r="F424" s="309"/>
      <c r="G424" s="309"/>
      <c r="H424" s="310"/>
      <c r="I424" s="310"/>
      <c r="L424" s="309"/>
      <c r="M424" s="309"/>
      <c r="N424" s="310"/>
      <c r="P424" s="310"/>
    </row>
    <row r="425" spans="3:16" s="25" customFormat="1" ht="12.75" customHeight="1" x14ac:dyDescent="0.25">
      <c r="C425" s="310"/>
      <c r="E425" s="310"/>
      <c r="F425" s="309"/>
      <c r="G425" s="309"/>
      <c r="H425" s="310"/>
      <c r="I425" s="310"/>
      <c r="L425" s="309"/>
      <c r="M425" s="309"/>
      <c r="N425" s="310"/>
      <c r="P425" s="310"/>
    </row>
    <row r="426" spans="3:16" s="25" customFormat="1" ht="12.75" customHeight="1" x14ac:dyDescent="0.25">
      <c r="C426" s="310"/>
      <c r="E426" s="310"/>
      <c r="F426" s="309"/>
      <c r="G426" s="309"/>
      <c r="H426" s="310"/>
      <c r="I426" s="310"/>
      <c r="L426" s="309"/>
      <c r="M426" s="309"/>
      <c r="N426" s="310"/>
      <c r="P426" s="310"/>
    </row>
    <row r="427" spans="3:16" s="25" customFormat="1" ht="12.75" customHeight="1" x14ac:dyDescent="0.25">
      <c r="C427" s="310"/>
      <c r="E427" s="310"/>
      <c r="F427" s="309"/>
      <c r="G427" s="309"/>
      <c r="H427" s="310"/>
      <c r="I427" s="310"/>
      <c r="L427" s="309"/>
      <c r="M427" s="309"/>
      <c r="N427" s="310"/>
      <c r="P427" s="310"/>
    </row>
    <row r="428" spans="3:16" s="25" customFormat="1" ht="12.75" customHeight="1" x14ac:dyDescent="0.25">
      <c r="C428" s="310"/>
      <c r="E428" s="310"/>
      <c r="F428" s="309"/>
      <c r="G428" s="309"/>
      <c r="H428" s="310"/>
      <c r="I428" s="310"/>
      <c r="L428" s="309"/>
      <c r="M428" s="309"/>
      <c r="N428" s="310"/>
      <c r="P428" s="310"/>
    </row>
    <row r="429" spans="3:16" s="25" customFormat="1" ht="12.75" customHeight="1" x14ac:dyDescent="0.25">
      <c r="C429" s="310"/>
      <c r="E429" s="310"/>
      <c r="F429" s="309"/>
      <c r="G429" s="309"/>
      <c r="H429" s="310"/>
      <c r="I429" s="310"/>
      <c r="L429" s="309"/>
      <c r="M429" s="309"/>
      <c r="N429" s="310"/>
      <c r="P429" s="310"/>
    </row>
    <row r="430" spans="3:16" s="25" customFormat="1" ht="12.75" customHeight="1" x14ac:dyDescent="0.25">
      <c r="C430" s="310"/>
      <c r="E430" s="310"/>
      <c r="F430" s="309"/>
      <c r="G430" s="309"/>
      <c r="H430" s="310"/>
      <c r="I430" s="310"/>
      <c r="L430" s="309"/>
      <c r="M430" s="309"/>
      <c r="N430" s="310"/>
      <c r="P430" s="310"/>
    </row>
    <row r="431" spans="3:16" s="25" customFormat="1" ht="12.75" customHeight="1" x14ac:dyDescent="0.25">
      <c r="C431" s="310"/>
      <c r="E431" s="310"/>
      <c r="F431" s="309"/>
      <c r="G431" s="309"/>
      <c r="H431" s="310"/>
      <c r="I431" s="310"/>
      <c r="L431" s="309"/>
      <c r="M431" s="309"/>
      <c r="N431" s="310"/>
      <c r="P431" s="310"/>
    </row>
    <row r="432" spans="3:16" s="25" customFormat="1" ht="12.75" customHeight="1" x14ac:dyDescent="0.25">
      <c r="C432" s="310"/>
      <c r="E432" s="310"/>
      <c r="F432" s="309"/>
      <c r="G432" s="309"/>
      <c r="H432" s="310"/>
      <c r="I432" s="310"/>
      <c r="L432" s="309"/>
      <c r="M432" s="309"/>
      <c r="N432" s="310"/>
      <c r="P432" s="310"/>
    </row>
    <row r="433" spans="3:16" s="25" customFormat="1" ht="12.75" customHeight="1" x14ac:dyDescent="0.25">
      <c r="C433" s="310"/>
      <c r="E433" s="310"/>
      <c r="F433" s="309"/>
      <c r="G433" s="309"/>
      <c r="H433" s="310"/>
      <c r="I433" s="310"/>
      <c r="L433" s="309"/>
      <c r="M433" s="309"/>
      <c r="N433" s="310"/>
      <c r="P433" s="310"/>
    </row>
    <row r="434" spans="3:16" s="25" customFormat="1" ht="12.75" customHeight="1" x14ac:dyDescent="0.25">
      <c r="C434" s="310"/>
      <c r="E434" s="310"/>
      <c r="F434" s="309"/>
      <c r="G434" s="309"/>
      <c r="H434" s="310"/>
      <c r="I434" s="310"/>
      <c r="L434" s="309"/>
      <c r="M434" s="309"/>
      <c r="N434" s="310"/>
      <c r="P434" s="310"/>
    </row>
    <row r="435" spans="3:16" s="25" customFormat="1" ht="12.75" customHeight="1" x14ac:dyDescent="0.25">
      <c r="C435" s="310"/>
      <c r="E435" s="310"/>
      <c r="F435" s="309"/>
      <c r="G435" s="309"/>
      <c r="H435" s="310"/>
      <c r="I435" s="310"/>
      <c r="L435" s="309"/>
      <c r="M435" s="309"/>
      <c r="N435" s="310"/>
      <c r="P435" s="310"/>
    </row>
    <row r="436" spans="3:16" s="25" customFormat="1" ht="12.75" customHeight="1" x14ac:dyDescent="0.25">
      <c r="C436" s="310"/>
      <c r="E436" s="310"/>
      <c r="F436" s="309"/>
      <c r="G436" s="309"/>
      <c r="H436" s="310"/>
      <c r="I436" s="310"/>
      <c r="L436" s="309"/>
      <c r="M436" s="309"/>
      <c r="N436" s="310"/>
      <c r="P436" s="310"/>
    </row>
    <row r="437" spans="3:16" s="25" customFormat="1" ht="12.75" customHeight="1" x14ac:dyDescent="0.25">
      <c r="C437" s="310"/>
      <c r="E437" s="310"/>
      <c r="F437" s="309"/>
      <c r="G437" s="309"/>
      <c r="H437" s="310"/>
      <c r="I437" s="310"/>
      <c r="L437" s="309"/>
      <c r="M437" s="309"/>
      <c r="N437" s="310"/>
      <c r="P437" s="310"/>
    </row>
    <row r="438" spans="3:16" s="25" customFormat="1" ht="12.75" customHeight="1" x14ac:dyDescent="0.25">
      <c r="C438" s="310"/>
      <c r="E438" s="310"/>
      <c r="F438" s="309"/>
      <c r="G438" s="309"/>
      <c r="H438" s="310"/>
      <c r="I438" s="310"/>
      <c r="L438" s="309"/>
      <c r="M438" s="309"/>
      <c r="N438" s="310"/>
      <c r="P438" s="310"/>
    </row>
    <row r="439" spans="3:16" s="25" customFormat="1" ht="12.75" customHeight="1" x14ac:dyDescent="0.25">
      <c r="C439" s="310"/>
      <c r="E439" s="310"/>
      <c r="F439" s="309"/>
      <c r="G439" s="309"/>
      <c r="H439" s="310"/>
      <c r="I439" s="310"/>
      <c r="L439" s="309"/>
      <c r="M439" s="309"/>
      <c r="N439" s="310"/>
      <c r="P439" s="310"/>
    </row>
    <row r="440" spans="3:16" s="25" customFormat="1" ht="12.75" customHeight="1" x14ac:dyDescent="0.25">
      <c r="C440" s="310"/>
      <c r="E440" s="310"/>
      <c r="F440" s="309"/>
      <c r="G440" s="309"/>
      <c r="H440" s="310"/>
      <c r="I440" s="310"/>
      <c r="L440" s="309"/>
      <c r="M440" s="309"/>
      <c r="N440" s="310"/>
      <c r="P440" s="310"/>
    </row>
    <row r="441" spans="3:16" s="25" customFormat="1" ht="12.75" customHeight="1" x14ac:dyDescent="0.25">
      <c r="C441" s="310"/>
      <c r="E441" s="310"/>
      <c r="F441" s="309"/>
      <c r="G441" s="309"/>
      <c r="H441" s="310"/>
      <c r="I441" s="310"/>
      <c r="L441" s="309"/>
      <c r="M441" s="309"/>
      <c r="N441" s="310"/>
      <c r="P441" s="310"/>
    </row>
    <row r="442" spans="3:16" s="25" customFormat="1" ht="12.75" customHeight="1" x14ac:dyDescent="0.25">
      <c r="C442" s="310"/>
      <c r="E442" s="310"/>
      <c r="F442" s="309"/>
      <c r="G442" s="309"/>
      <c r="H442" s="310"/>
      <c r="I442" s="310"/>
      <c r="L442" s="309"/>
      <c r="M442" s="309"/>
      <c r="N442" s="310"/>
      <c r="P442" s="310"/>
    </row>
    <row r="443" spans="3:16" s="25" customFormat="1" ht="12.75" customHeight="1" x14ac:dyDescent="0.25">
      <c r="C443" s="310"/>
      <c r="E443" s="310"/>
      <c r="F443" s="309"/>
      <c r="G443" s="309"/>
      <c r="H443" s="310"/>
      <c r="I443" s="310"/>
      <c r="L443" s="309"/>
      <c r="M443" s="309"/>
      <c r="N443" s="310"/>
      <c r="P443" s="310"/>
    </row>
    <row r="444" spans="3:16" s="25" customFormat="1" ht="12.75" customHeight="1" x14ac:dyDescent="0.25">
      <c r="C444" s="310"/>
      <c r="E444" s="310"/>
      <c r="F444" s="309"/>
      <c r="G444" s="309"/>
      <c r="H444" s="310"/>
      <c r="I444" s="310"/>
      <c r="L444" s="309"/>
      <c r="M444" s="309"/>
      <c r="N444" s="310"/>
      <c r="P444" s="310"/>
    </row>
    <row r="445" spans="3:16" s="25" customFormat="1" ht="12.75" customHeight="1" x14ac:dyDescent="0.25">
      <c r="C445" s="310"/>
      <c r="E445" s="310"/>
      <c r="F445" s="309"/>
      <c r="G445" s="309"/>
      <c r="H445" s="310"/>
      <c r="I445" s="310"/>
      <c r="L445" s="309"/>
      <c r="M445" s="309"/>
      <c r="N445" s="310"/>
      <c r="P445" s="310"/>
    </row>
    <row r="446" spans="3:16" s="25" customFormat="1" ht="12.75" customHeight="1" x14ac:dyDescent="0.25">
      <c r="C446" s="310"/>
      <c r="E446" s="310"/>
      <c r="F446" s="309"/>
      <c r="G446" s="309"/>
      <c r="H446" s="310"/>
      <c r="I446" s="310"/>
      <c r="L446" s="309"/>
      <c r="M446" s="309"/>
      <c r="N446" s="310"/>
      <c r="P446" s="310"/>
    </row>
    <row r="447" spans="3:16" s="25" customFormat="1" ht="12.75" customHeight="1" x14ac:dyDescent="0.25">
      <c r="C447" s="310"/>
      <c r="E447" s="310"/>
      <c r="F447" s="309"/>
      <c r="G447" s="309"/>
      <c r="H447" s="310"/>
      <c r="I447" s="310"/>
      <c r="L447" s="309"/>
      <c r="M447" s="309"/>
      <c r="N447" s="310"/>
      <c r="P447" s="310"/>
    </row>
    <row r="448" spans="3:16" s="25" customFormat="1" ht="12.75" customHeight="1" x14ac:dyDescent="0.25">
      <c r="C448" s="310"/>
      <c r="E448" s="310"/>
      <c r="F448" s="309"/>
      <c r="G448" s="309"/>
      <c r="H448" s="310"/>
      <c r="I448" s="310"/>
      <c r="L448" s="309"/>
      <c r="M448" s="309"/>
      <c r="N448" s="310"/>
      <c r="P448" s="310"/>
    </row>
    <row r="449" spans="3:16" s="25" customFormat="1" ht="12.75" customHeight="1" x14ac:dyDescent="0.25">
      <c r="C449" s="310"/>
      <c r="E449" s="310"/>
      <c r="F449" s="309"/>
      <c r="G449" s="309"/>
      <c r="H449" s="310"/>
      <c r="I449" s="310"/>
      <c r="L449" s="309"/>
      <c r="M449" s="309"/>
      <c r="N449" s="310"/>
      <c r="P449" s="310"/>
    </row>
    <row r="450" spans="3:16" s="25" customFormat="1" ht="12.75" customHeight="1" x14ac:dyDescent="0.25">
      <c r="C450" s="310"/>
      <c r="E450" s="310"/>
      <c r="F450" s="309"/>
      <c r="G450" s="309"/>
      <c r="H450" s="310"/>
      <c r="I450" s="310"/>
      <c r="L450" s="309"/>
      <c r="M450" s="309"/>
      <c r="N450" s="310"/>
      <c r="P450" s="310"/>
    </row>
    <row r="451" spans="3:16" s="25" customFormat="1" ht="12.75" customHeight="1" x14ac:dyDescent="0.25">
      <c r="C451" s="310"/>
      <c r="E451" s="310"/>
      <c r="F451" s="309"/>
      <c r="G451" s="309"/>
      <c r="H451" s="310"/>
      <c r="I451" s="310"/>
      <c r="L451" s="309"/>
      <c r="M451" s="309"/>
      <c r="N451" s="310"/>
      <c r="P451" s="310"/>
    </row>
    <row r="452" spans="3:16" s="25" customFormat="1" ht="12.75" customHeight="1" x14ac:dyDescent="0.25">
      <c r="C452" s="310"/>
      <c r="E452" s="310"/>
      <c r="F452" s="309"/>
      <c r="G452" s="309"/>
      <c r="H452" s="310"/>
      <c r="I452" s="310"/>
      <c r="L452" s="309"/>
      <c r="M452" s="309"/>
      <c r="N452" s="310"/>
      <c r="P452" s="310"/>
    </row>
    <row r="453" spans="3:16" s="25" customFormat="1" ht="12.75" customHeight="1" x14ac:dyDescent="0.25">
      <c r="C453" s="310"/>
      <c r="E453" s="310"/>
      <c r="F453" s="309"/>
      <c r="G453" s="309"/>
      <c r="H453" s="310"/>
      <c r="I453" s="310"/>
      <c r="L453" s="309"/>
      <c r="M453" s="309"/>
      <c r="N453" s="310"/>
      <c r="P453" s="310"/>
    </row>
    <row r="454" spans="3:16" s="25" customFormat="1" ht="12.75" customHeight="1" x14ac:dyDescent="0.25">
      <c r="C454" s="310"/>
      <c r="E454" s="310"/>
      <c r="F454" s="309"/>
      <c r="G454" s="309"/>
      <c r="H454" s="310"/>
      <c r="I454" s="310"/>
      <c r="L454" s="309"/>
      <c r="M454" s="309"/>
      <c r="N454" s="310"/>
      <c r="P454" s="310"/>
    </row>
    <row r="455" spans="3:16" s="25" customFormat="1" ht="12.75" customHeight="1" x14ac:dyDescent="0.25">
      <c r="C455" s="310"/>
      <c r="E455" s="310"/>
      <c r="F455" s="309"/>
      <c r="G455" s="309"/>
      <c r="H455" s="310"/>
      <c r="I455" s="310"/>
      <c r="L455" s="309"/>
      <c r="M455" s="309"/>
      <c r="N455" s="310"/>
      <c r="P455" s="310"/>
    </row>
    <row r="456" spans="3:16" s="25" customFormat="1" ht="12.75" customHeight="1" x14ac:dyDescent="0.25">
      <c r="C456" s="310"/>
      <c r="E456" s="310"/>
      <c r="F456" s="309"/>
      <c r="G456" s="309"/>
      <c r="H456" s="310"/>
      <c r="I456" s="310"/>
      <c r="L456" s="309"/>
      <c r="M456" s="309"/>
      <c r="N456" s="310"/>
      <c r="P456" s="310"/>
    </row>
    <row r="457" spans="3:16" s="25" customFormat="1" ht="12.75" customHeight="1" x14ac:dyDescent="0.25">
      <c r="C457" s="310"/>
      <c r="E457" s="310"/>
      <c r="F457" s="309"/>
      <c r="G457" s="309"/>
      <c r="H457" s="310"/>
      <c r="I457" s="310"/>
      <c r="L457" s="309"/>
      <c r="M457" s="309"/>
      <c r="N457" s="310"/>
      <c r="P457" s="310"/>
    </row>
    <row r="458" spans="3:16" s="25" customFormat="1" ht="12.75" customHeight="1" x14ac:dyDescent="0.25">
      <c r="C458" s="310"/>
      <c r="E458" s="310"/>
      <c r="F458" s="309"/>
      <c r="G458" s="309"/>
      <c r="H458" s="310"/>
      <c r="I458" s="310"/>
      <c r="L458" s="309"/>
      <c r="M458" s="309"/>
      <c r="N458" s="310"/>
      <c r="P458" s="310"/>
    </row>
    <row r="459" spans="3:16" s="25" customFormat="1" ht="12.75" customHeight="1" x14ac:dyDescent="0.25">
      <c r="C459" s="310"/>
      <c r="E459" s="310"/>
      <c r="F459" s="309"/>
      <c r="G459" s="309"/>
      <c r="H459" s="310"/>
      <c r="I459" s="310"/>
      <c r="L459" s="309"/>
      <c r="M459" s="309"/>
      <c r="N459" s="310"/>
      <c r="P459" s="310"/>
    </row>
    <row r="460" spans="3:16" s="25" customFormat="1" ht="12.75" customHeight="1" x14ac:dyDescent="0.25">
      <c r="C460" s="310"/>
      <c r="E460" s="310"/>
      <c r="F460" s="309"/>
      <c r="G460" s="309"/>
      <c r="H460" s="310"/>
      <c r="I460" s="310"/>
      <c r="L460" s="309"/>
      <c r="M460" s="309"/>
      <c r="N460" s="310"/>
      <c r="P460" s="310"/>
    </row>
    <row r="461" spans="3:16" s="25" customFormat="1" ht="12.75" customHeight="1" x14ac:dyDescent="0.25">
      <c r="C461" s="310"/>
      <c r="E461" s="310"/>
      <c r="F461" s="309"/>
      <c r="G461" s="309"/>
      <c r="H461" s="310"/>
      <c r="I461" s="310"/>
      <c r="L461" s="309"/>
      <c r="M461" s="309"/>
      <c r="N461" s="310"/>
      <c r="P461" s="310"/>
    </row>
    <row r="462" spans="3:16" s="25" customFormat="1" ht="12.75" customHeight="1" x14ac:dyDescent="0.25">
      <c r="C462" s="310"/>
      <c r="E462" s="310"/>
      <c r="F462" s="309"/>
      <c r="G462" s="309"/>
      <c r="H462" s="310"/>
      <c r="I462" s="310"/>
      <c r="L462" s="309"/>
      <c r="M462" s="309"/>
      <c r="N462" s="310"/>
      <c r="P462" s="310"/>
    </row>
    <row r="463" spans="3:16" s="25" customFormat="1" ht="12.75" customHeight="1" x14ac:dyDescent="0.25">
      <c r="C463" s="310"/>
      <c r="E463" s="310"/>
      <c r="F463" s="309"/>
      <c r="G463" s="309"/>
      <c r="H463" s="310"/>
      <c r="I463" s="310"/>
      <c r="L463" s="309"/>
      <c r="M463" s="309"/>
      <c r="N463" s="310"/>
      <c r="P463" s="310"/>
    </row>
    <row r="464" spans="3:16" s="25" customFormat="1" ht="12.75" customHeight="1" x14ac:dyDescent="0.25">
      <c r="C464" s="310"/>
      <c r="E464" s="310"/>
      <c r="F464" s="309"/>
      <c r="G464" s="309"/>
      <c r="H464" s="310"/>
      <c r="I464" s="310"/>
      <c r="L464" s="309"/>
      <c r="M464" s="309"/>
      <c r="N464" s="310"/>
      <c r="P464" s="310"/>
    </row>
    <row r="465" spans="3:16" s="25" customFormat="1" ht="12.75" customHeight="1" x14ac:dyDescent="0.25">
      <c r="C465" s="310"/>
      <c r="E465" s="310"/>
      <c r="F465" s="309"/>
      <c r="G465" s="309"/>
      <c r="H465" s="310"/>
      <c r="I465" s="310"/>
      <c r="L465" s="309"/>
      <c r="M465" s="309"/>
      <c r="N465" s="310"/>
      <c r="P465" s="310"/>
    </row>
    <row r="466" spans="3:16" s="25" customFormat="1" ht="12.75" customHeight="1" x14ac:dyDescent="0.25">
      <c r="C466" s="310"/>
      <c r="E466" s="310"/>
      <c r="F466" s="309"/>
      <c r="G466" s="309"/>
      <c r="H466" s="310"/>
      <c r="I466" s="310"/>
      <c r="L466" s="309"/>
      <c r="M466" s="309"/>
      <c r="N466" s="310"/>
      <c r="P466" s="310"/>
    </row>
    <row r="467" spans="3:16" s="25" customFormat="1" ht="12.75" customHeight="1" x14ac:dyDescent="0.25">
      <c r="C467" s="310"/>
      <c r="E467" s="310"/>
      <c r="F467" s="309"/>
      <c r="G467" s="309"/>
      <c r="H467" s="310"/>
      <c r="I467" s="310"/>
      <c r="L467" s="309"/>
      <c r="M467" s="309"/>
      <c r="N467" s="310"/>
      <c r="P467" s="310"/>
    </row>
    <row r="468" spans="3:16" s="25" customFormat="1" ht="12.75" customHeight="1" x14ac:dyDescent="0.25">
      <c r="C468" s="310"/>
      <c r="E468" s="310"/>
      <c r="F468" s="309"/>
      <c r="G468" s="309"/>
      <c r="H468" s="310"/>
      <c r="I468" s="310"/>
      <c r="L468" s="309"/>
      <c r="M468" s="309"/>
      <c r="N468" s="310"/>
      <c r="P468" s="310"/>
    </row>
    <row r="469" spans="3:16" s="25" customFormat="1" ht="12.75" customHeight="1" x14ac:dyDescent="0.25">
      <c r="C469" s="310"/>
      <c r="E469" s="310"/>
      <c r="F469" s="309"/>
      <c r="G469" s="309"/>
      <c r="H469" s="310"/>
      <c r="I469" s="310"/>
      <c r="L469" s="309"/>
      <c r="M469" s="309"/>
      <c r="N469" s="310"/>
      <c r="P469" s="310"/>
    </row>
    <row r="470" spans="3:16" s="25" customFormat="1" ht="12.75" customHeight="1" x14ac:dyDescent="0.25">
      <c r="C470" s="310"/>
      <c r="E470" s="310"/>
      <c r="F470" s="309"/>
      <c r="G470" s="309"/>
      <c r="H470" s="310"/>
      <c r="I470" s="310"/>
      <c r="L470" s="309"/>
      <c r="M470" s="309"/>
      <c r="N470" s="310"/>
      <c r="P470" s="310"/>
    </row>
    <row r="471" spans="3:16" s="25" customFormat="1" ht="12.75" customHeight="1" x14ac:dyDescent="0.25">
      <c r="C471" s="310"/>
      <c r="E471" s="310"/>
      <c r="F471" s="309"/>
      <c r="G471" s="309"/>
      <c r="H471" s="310"/>
      <c r="I471" s="310"/>
      <c r="L471" s="309"/>
      <c r="M471" s="309"/>
      <c r="N471" s="310"/>
      <c r="P471" s="310"/>
    </row>
    <row r="472" spans="3:16" s="25" customFormat="1" ht="12.75" customHeight="1" x14ac:dyDescent="0.25">
      <c r="C472" s="310"/>
      <c r="E472" s="310"/>
      <c r="F472" s="309"/>
      <c r="G472" s="309"/>
      <c r="H472" s="310"/>
      <c r="I472" s="310"/>
      <c r="L472" s="309"/>
      <c r="M472" s="309"/>
      <c r="N472" s="310"/>
      <c r="P472" s="310"/>
    </row>
    <row r="473" spans="3:16" s="25" customFormat="1" ht="12.75" customHeight="1" x14ac:dyDescent="0.25">
      <c r="C473" s="310"/>
      <c r="E473" s="310"/>
      <c r="F473" s="309"/>
      <c r="G473" s="309"/>
      <c r="H473" s="310"/>
      <c r="I473" s="310"/>
      <c r="L473" s="309"/>
      <c r="M473" s="309"/>
      <c r="N473" s="310"/>
      <c r="P473" s="310"/>
    </row>
    <row r="474" spans="3:16" s="25" customFormat="1" ht="12.75" customHeight="1" x14ac:dyDescent="0.25">
      <c r="C474" s="310"/>
      <c r="E474" s="310"/>
      <c r="F474" s="309"/>
      <c r="G474" s="309"/>
      <c r="H474" s="310"/>
      <c r="I474" s="310"/>
      <c r="L474" s="309"/>
      <c r="M474" s="309"/>
      <c r="N474" s="310"/>
      <c r="P474" s="310"/>
    </row>
    <row r="475" spans="3:16" s="25" customFormat="1" ht="12.75" customHeight="1" x14ac:dyDescent="0.25">
      <c r="C475" s="310"/>
      <c r="E475" s="310"/>
      <c r="F475" s="309"/>
      <c r="G475" s="309"/>
      <c r="H475" s="310"/>
      <c r="I475" s="310"/>
      <c r="L475" s="309"/>
      <c r="M475" s="309"/>
      <c r="N475" s="310"/>
      <c r="P475" s="310"/>
    </row>
    <row r="476" spans="3:16" s="25" customFormat="1" ht="12.75" customHeight="1" x14ac:dyDescent="0.25">
      <c r="C476" s="310"/>
      <c r="E476" s="310"/>
      <c r="F476" s="309"/>
      <c r="G476" s="309"/>
      <c r="H476" s="310"/>
      <c r="I476" s="310"/>
      <c r="L476" s="309"/>
      <c r="M476" s="309"/>
      <c r="N476" s="310"/>
      <c r="P476" s="310"/>
    </row>
    <row r="477" spans="3:16" s="25" customFormat="1" ht="12.75" customHeight="1" x14ac:dyDescent="0.25">
      <c r="C477" s="310"/>
      <c r="E477" s="310"/>
      <c r="F477" s="309"/>
      <c r="G477" s="309"/>
      <c r="H477" s="310"/>
      <c r="I477" s="310"/>
      <c r="L477" s="309"/>
      <c r="M477" s="309"/>
      <c r="N477" s="310"/>
      <c r="P477" s="310"/>
    </row>
    <row r="478" spans="3:16" s="25" customFormat="1" ht="12.75" customHeight="1" x14ac:dyDescent="0.25">
      <c r="C478" s="310"/>
      <c r="E478" s="310"/>
      <c r="F478" s="309"/>
      <c r="G478" s="309"/>
      <c r="H478" s="310"/>
      <c r="I478" s="310"/>
      <c r="L478" s="309"/>
      <c r="M478" s="309"/>
      <c r="N478" s="310"/>
      <c r="P478" s="310"/>
    </row>
    <row r="479" spans="3:16" s="25" customFormat="1" ht="12.75" customHeight="1" x14ac:dyDescent="0.25">
      <c r="C479" s="310"/>
      <c r="E479" s="310"/>
      <c r="F479" s="309"/>
      <c r="G479" s="309"/>
      <c r="H479" s="310"/>
      <c r="I479" s="310"/>
      <c r="L479" s="309"/>
      <c r="M479" s="309"/>
      <c r="N479" s="310"/>
      <c r="P479" s="310"/>
    </row>
    <row r="480" spans="3:16" s="25" customFormat="1" ht="12.75" customHeight="1" x14ac:dyDescent="0.25">
      <c r="C480" s="310"/>
      <c r="E480" s="310"/>
      <c r="F480" s="309"/>
      <c r="G480" s="309"/>
      <c r="H480" s="310"/>
      <c r="I480" s="310"/>
      <c r="L480" s="309"/>
      <c r="M480" s="309"/>
      <c r="N480" s="310"/>
      <c r="P480" s="310"/>
    </row>
    <row r="481" spans="3:16" s="25" customFormat="1" ht="12.75" customHeight="1" x14ac:dyDescent="0.25">
      <c r="C481" s="310"/>
      <c r="E481" s="310"/>
      <c r="F481" s="309"/>
      <c r="G481" s="309"/>
      <c r="H481" s="310"/>
      <c r="I481" s="310"/>
      <c r="L481" s="309"/>
      <c r="M481" s="309"/>
      <c r="N481" s="310"/>
      <c r="P481" s="310"/>
    </row>
    <row r="482" spans="3:16" s="25" customFormat="1" ht="12.75" customHeight="1" x14ac:dyDescent="0.25">
      <c r="C482" s="310"/>
      <c r="E482" s="310"/>
      <c r="F482" s="309"/>
      <c r="G482" s="309"/>
      <c r="H482" s="310"/>
      <c r="I482" s="310"/>
      <c r="L482" s="309"/>
      <c r="M482" s="309"/>
      <c r="N482" s="310"/>
      <c r="P482" s="310"/>
    </row>
    <row r="483" spans="3:16" s="25" customFormat="1" ht="12.75" customHeight="1" x14ac:dyDescent="0.25">
      <c r="C483" s="310"/>
      <c r="E483" s="310"/>
      <c r="F483" s="309"/>
      <c r="G483" s="309"/>
      <c r="H483" s="310"/>
      <c r="I483" s="310"/>
      <c r="L483" s="309"/>
      <c r="M483" s="309"/>
      <c r="N483" s="310"/>
      <c r="P483" s="310"/>
    </row>
    <row r="484" spans="3:16" s="25" customFormat="1" ht="12.75" customHeight="1" x14ac:dyDescent="0.25">
      <c r="C484" s="310"/>
      <c r="E484" s="310"/>
      <c r="F484" s="309"/>
      <c r="G484" s="309"/>
      <c r="H484" s="310"/>
      <c r="I484" s="310"/>
      <c r="L484" s="309"/>
      <c r="M484" s="309"/>
      <c r="N484" s="310"/>
      <c r="P484" s="310"/>
    </row>
    <row r="485" spans="3:16" s="25" customFormat="1" ht="12.75" customHeight="1" x14ac:dyDescent="0.25">
      <c r="C485" s="310"/>
      <c r="E485" s="310"/>
      <c r="F485" s="309"/>
      <c r="G485" s="309"/>
      <c r="H485" s="310"/>
      <c r="I485" s="310"/>
      <c r="L485" s="309"/>
      <c r="M485" s="309"/>
      <c r="N485" s="310"/>
      <c r="P485" s="310"/>
    </row>
    <row r="486" spans="3:16" s="25" customFormat="1" ht="12.75" customHeight="1" x14ac:dyDescent="0.25">
      <c r="C486" s="310"/>
      <c r="E486" s="310"/>
      <c r="F486" s="309"/>
      <c r="G486" s="309"/>
      <c r="H486" s="310"/>
      <c r="I486" s="310"/>
      <c r="L486" s="309"/>
      <c r="M486" s="309"/>
      <c r="N486" s="310"/>
      <c r="P486" s="310"/>
    </row>
    <row r="487" spans="3:16" s="25" customFormat="1" ht="12.75" customHeight="1" x14ac:dyDescent="0.25">
      <c r="C487" s="310"/>
      <c r="E487" s="310"/>
      <c r="F487" s="309"/>
      <c r="G487" s="309"/>
      <c r="H487" s="310"/>
      <c r="I487" s="310"/>
      <c r="L487" s="309"/>
      <c r="M487" s="309"/>
      <c r="N487" s="310"/>
      <c r="P487" s="310"/>
    </row>
    <row r="488" spans="3:16" s="25" customFormat="1" ht="12.75" customHeight="1" x14ac:dyDescent="0.25">
      <c r="C488" s="310"/>
      <c r="E488" s="310"/>
      <c r="F488" s="309"/>
      <c r="G488" s="309"/>
      <c r="H488" s="310"/>
      <c r="I488" s="310"/>
      <c r="L488" s="309"/>
      <c r="M488" s="309"/>
      <c r="N488" s="310"/>
      <c r="P488" s="310"/>
    </row>
    <row r="489" spans="3:16" s="25" customFormat="1" ht="12.75" customHeight="1" x14ac:dyDescent="0.25">
      <c r="C489" s="310"/>
      <c r="E489" s="310"/>
      <c r="F489" s="309"/>
      <c r="G489" s="309"/>
      <c r="H489" s="310"/>
      <c r="I489" s="310"/>
      <c r="L489" s="309"/>
      <c r="M489" s="309"/>
      <c r="N489" s="310"/>
      <c r="P489" s="310"/>
    </row>
    <row r="490" spans="3:16" s="25" customFormat="1" ht="12.75" customHeight="1" x14ac:dyDescent="0.25">
      <c r="C490" s="310"/>
      <c r="E490" s="310"/>
      <c r="F490" s="309"/>
      <c r="G490" s="309"/>
      <c r="H490" s="310"/>
      <c r="I490" s="310"/>
      <c r="L490" s="309"/>
      <c r="M490" s="309"/>
      <c r="N490" s="310"/>
      <c r="P490" s="310"/>
    </row>
    <row r="491" spans="3:16" s="25" customFormat="1" ht="12.75" customHeight="1" x14ac:dyDescent="0.25">
      <c r="C491" s="310"/>
      <c r="E491" s="310"/>
      <c r="F491" s="309"/>
      <c r="G491" s="309"/>
      <c r="H491" s="310"/>
      <c r="I491" s="310"/>
      <c r="L491" s="309"/>
      <c r="M491" s="309"/>
      <c r="N491" s="310"/>
      <c r="P491" s="310"/>
    </row>
    <row r="492" spans="3:16" s="25" customFormat="1" ht="12.75" customHeight="1" x14ac:dyDescent="0.25">
      <c r="C492" s="310"/>
      <c r="E492" s="310"/>
      <c r="F492" s="309"/>
      <c r="G492" s="309"/>
      <c r="H492" s="310"/>
      <c r="I492" s="310"/>
      <c r="L492" s="309"/>
      <c r="M492" s="309"/>
      <c r="N492" s="310"/>
      <c r="P492" s="310"/>
    </row>
    <row r="493" spans="3:16" s="25" customFormat="1" ht="12.75" customHeight="1" x14ac:dyDescent="0.25">
      <c r="C493" s="310"/>
      <c r="E493" s="310"/>
      <c r="F493" s="309"/>
      <c r="G493" s="309"/>
      <c r="H493" s="310"/>
      <c r="I493" s="310"/>
      <c r="L493" s="309"/>
      <c r="M493" s="309"/>
      <c r="N493" s="310"/>
      <c r="P493" s="310"/>
    </row>
    <row r="494" spans="3:16" s="25" customFormat="1" ht="12.75" customHeight="1" x14ac:dyDescent="0.25">
      <c r="C494" s="310"/>
      <c r="E494" s="310"/>
      <c r="F494" s="309"/>
      <c r="G494" s="309"/>
      <c r="H494" s="310"/>
      <c r="I494" s="310"/>
      <c r="L494" s="309"/>
      <c r="M494" s="309"/>
      <c r="N494" s="310"/>
      <c r="P494" s="310"/>
    </row>
    <row r="495" spans="3:16" s="25" customFormat="1" ht="12.75" customHeight="1" x14ac:dyDescent="0.25">
      <c r="C495" s="310"/>
      <c r="E495" s="310"/>
      <c r="F495" s="309"/>
      <c r="G495" s="309"/>
      <c r="H495" s="310"/>
      <c r="I495" s="310"/>
      <c r="L495" s="309"/>
      <c r="M495" s="309"/>
      <c r="N495" s="310"/>
      <c r="P495" s="310"/>
    </row>
    <row r="496" spans="3:16" s="25" customFormat="1" ht="12.75" customHeight="1" x14ac:dyDescent="0.25">
      <c r="C496" s="310"/>
      <c r="E496" s="310"/>
      <c r="F496" s="309"/>
      <c r="G496" s="309"/>
      <c r="H496" s="310"/>
      <c r="I496" s="310"/>
      <c r="L496" s="309"/>
      <c r="M496" s="309"/>
      <c r="N496" s="310"/>
      <c r="P496" s="310"/>
    </row>
    <row r="497" spans="3:16" s="25" customFormat="1" ht="12.75" customHeight="1" x14ac:dyDescent="0.25">
      <c r="C497" s="310"/>
      <c r="E497" s="310"/>
      <c r="F497" s="309"/>
      <c r="G497" s="309"/>
      <c r="H497" s="310"/>
      <c r="I497" s="310"/>
      <c r="L497" s="309"/>
      <c r="M497" s="309"/>
      <c r="N497" s="310"/>
      <c r="P497" s="310"/>
    </row>
    <row r="498" spans="3:16" s="25" customFormat="1" ht="12.75" customHeight="1" x14ac:dyDescent="0.25">
      <c r="C498" s="310"/>
      <c r="E498" s="310"/>
      <c r="F498" s="309"/>
      <c r="G498" s="309"/>
      <c r="H498" s="310"/>
      <c r="I498" s="310"/>
      <c r="L498" s="309"/>
      <c r="M498" s="309"/>
      <c r="N498" s="310"/>
      <c r="P498" s="310"/>
    </row>
    <row r="499" spans="3:16" s="25" customFormat="1" ht="12.75" customHeight="1" x14ac:dyDescent="0.25">
      <c r="C499" s="310"/>
      <c r="E499" s="310"/>
      <c r="F499" s="309"/>
      <c r="G499" s="309"/>
      <c r="H499" s="310"/>
      <c r="I499" s="310"/>
      <c r="L499" s="309"/>
      <c r="M499" s="309"/>
      <c r="N499" s="310"/>
      <c r="P499" s="310"/>
    </row>
    <row r="500" spans="3:16" s="25" customFormat="1" ht="12.75" customHeight="1" x14ac:dyDescent="0.25">
      <c r="C500" s="310"/>
      <c r="E500" s="310"/>
      <c r="F500" s="309"/>
      <c r="G500" s="309"/>
      <c r="H500" s="310"/>
      <c r="I500" s="310"/>
      <c r="L500" s="309"/>
      <c r="M500" s="309"/>
      <c r="N500" s="310"/>
      <c r="P500" s="310"/>
    </row>
    <row r="501" spans="3:16" s="25" customFormat="1" ht="12.75" customHeight="1" x14ac:dyDescent="0.25">
      <c r="C501" s="310"/>
      <c r="E501" s="310"/>
      <c r="F501" s="309"/>
      <c r="G501" s="309"/>
      <c r="H501" s="310"/>
      <c r="I501" s="310"/>
      <c r="L501" s="309"/>
      <c r="M501" s="309"/>
      <c r="N501" s="310"/>
      <c r="P501" s="310"/>
    </row>
    <row r="502" spans="3:16" s="25" customFormat="1" ht="12.75" customHeight="1" x14ac:dyDescent="0.25">
      <c r="C502" s="310"/>
      <c r="E502" s="310"/>
      <c r="F502" s="309"/>
      <c r="G502" s="309"/>
      <c r="H502" s="310"/>
      <c r="I502" s="310"/>
      <c r="L502" s="309"/>
      <c r="M502" s="309"/>
      <c r="N502" s="310"/>
      <c r="P502" s="310"/>
    </row>
    <row r="503" spans="3:16" s="25" customFormat="1" ht="12.75" customHeight="1" x14ac:dyDescent="0.25">
      <c r="C503" s="310"/>
      <c r="E503" s="310"/>
      <c r="F503" s="309"/>
      <c r="G503" s="309"/>
      <c r="H503" s="310"/>
      <c r="I503" s="310"/>
      <c r="L503" s="309"/>
      <c r="M503" s="309"/>
      <c r="N503" s="310"/>
      <c r="P503" s="310"/>
    </row>
    <row r="504" spans="3:16" s="25" customFormat="1" ht="12.75" customHeight="1" x14ac:dyDescent="0.25">
      <c r="C504" s="310"/>
      <c r="E504" s="310"/>
      <c r="F504" s="309"/>
      <c r="G504" s="309"/>
      <c r="H504" s="310"/>
      <c r="I504" s="310"/>
      <c r="L504" s="309"/>
      <c r="M504" s="309"/>
      <c r="N504" s="310"/>
      <c r="P504" s="310"/>
    </row>
    <row r="505" spans="3:16" s="25" customFormat="1" ht="12.75" customHeight="1" x14ac:dyDescent="0.25">
      <c r="C505" s="310"/>
      <c r="E505" s="310"/>
      <c r="F505" s="309"/>
      <c r="G505" s="309"/>
      <c r="H505" s="310"/>
      <c r="I505" s="310"/>
      <c r="L505" s="309"/>
      <c r="M505" s="309"/>
      <c r="N505" s="310"/>
      <c r="P505" s="310"/>
    </row>
    <row r="506" spans="3:16" s="25" customFormat="1" ht="12.75" customHeight="1" x14ac:dyDescent="0.25">
      <c r="C506" s="310"/>
      <c r="E506" s="310"/>
      <c r="F506" s="309"/>
      <c r="G506" s="309"/>
      <c r="H506" s="310"/>
      <c r="I506" s="310"/>
      <c r="L506" s="309"/>
      <c r="M506" s="309"/>
      <c r="N506" s="310"/>
      <c r="P506" s="310"/>
    </row>
    <row r="507" spans="3:16" s="25" customFormat="1" ht="12.75" customHeight="1" x14ac:dyDescent="0.25">
      <c r="C507" s="310"/>
      <c r="E507" s="310"/>
      <c r="F507" s="309"/>
      <c r="G507" s="309"/>
      <c r="H507" s="310"/>
      <c r="I507" s="310"/>
      <c r="L507" s="309"/>
      <c r="M507" s="309"/>
      <c r="N507" s="310"/>
      <c r="P507" s="310"/>
    </row>
    <row r="508" spans="3:16" s="25" customFormat="1" ht="12.75" customHeight="1" x14ac:dyDescent="0.25">
      <c r="C508" s="310"/>
      <c r="E508" s="310"/>
      <c r="F508" s="309"/>
      <c r="G508" s="309"/>
      <c r="H508" s="310"/>
      <c r="I508" s="310"/>
      <c r="L508" s="309"/>
      <c r="M508" s="309"/>
      <c r="N508" s="310"/>
      <c r="P508" s="310"/>
    </row>
    <row r="509" spans="3:16" s="25" customFormat="1" ht="12.75" customHeight="1" x14ac:dyDescent="0.25">
      <c r="C509" s="310"/>
      <c r="E509" s="310"/>
      <c r="F509" s="309"/>
      <c r="G509" s="309"/>
      <c r="H509" s="310"/>
      <c r="I509" s="310"/>
      <c r="L509" s="309"/>
      <c r="M509" s="309"/>
      <c r="N509" s="310"/>
      <c r="P509" s="310"/>
    </row>
    <row r="510" spans="3:16" s="25" customFormat="1" ht="12.75" customHeight="1" x14ac:dyDescent="0.25">
      <c r="C510" s="310"/>
      <c r="E510" s="310"/>
      <c r="F510" s="309"/>
      <c r="G510" s="309"/>
      <c r="H510" s="310"/>
      <c r="I510" s="310"/>
      <c r="L510" s="309"/>
      <c r="M510" s="309"/>
      <c r="N510" s="310"/>
      <c r="P510" s="310"/>
    </row>
    <row r="511" spans="3:16" s="25" customFormat="1" ht="12.75" customHeight="1" x14ac:dyDescent="0.25">
      <c r="C511" s="310"/>
      <c r="E511" s="310"/>
      <c r="F511" s="309"/>
      <c r="G511" s="309"/>
      <c r="H511" s="310"/>
      <c r="I511" s="310"/>
      <c r="L511" s="309"/>
      <c r="M511" s="309"/>
      <c r="N511" s="310"/>
      <c r="P511" s="310"/>
    </row>
    <row r="512" spans="3:16" s="25" customFormat="1" ht="12.75" customHeight="1" x14ac:dyDescent="0.25">
      <c r="C512" s="310"/>
      <c r="E512" s="310"/>
      <c r="F512" s="309"/>
      <c r="G512" s="309"/>
      <c r="H512" s="310"/>
      <c r="I512" s="310"/>
      <c r="L512" s="309"/>
      <c r="M512" s="309"/>
      <c r="N512" s="310"/>
      <c r="P512" s="310"/>
    </row>
    <row r="513" spans="3:16" s="25" customFormat="1" ht="12.75" customHeight="1" x14ac:dyDescent="0.25">
      <c r="C513" s="310"/>
      <c r="E513" s="310"/>
      <c r="F513" s="309"/>
      <c r="G513" s="309"/>
      <c r="H513" s="310"/>
      <c r="I513" s="310"/>
      <c r="L513" s="309"/>
      <c r="M513" s="309"/>
      <c r="N513" s="310"/>
      <c r="P513" s="310"/>
    </row>
    <row r="514" spans="3:16" s="25" customFormat="1" ht="12.75" customHeight="1" x14ac:dyDescent="0.25">
      <c r="C514" s="310"/>
      <c r="E514" s="310"/>
      <c r="F514" s="309"/>
      <c r="G514" s="309"/>
      <c r="H514" s="310"/>
      <c r="I514" s="310"/>
      <c r="L514" s="309"/>
      <c r="M514" s="309"/>
      <c r="N514" s="310"/>
      <c r="P514" s="310"/>
    </row>
    <row r="515" spans="3:16" s="25" customFormat="1" ht="12.75" customHeight="1" x14ac:dyDescent="0.25">
      <c r="C515" s="310"/>
      <c r="E515" s="310"/>
      <c r="F515" s="309"/>
      <c r="G515" s="309"/>
      <c r="H515" s="310"/>
      <c r="I515" s="310"/>
      <c r="L515" s="309"/>
      <c r="M515" s="309"/>
      <c r="N515" s="310"/>
      <c r="P515" s="310"/>
    </row>
    <row r="516" spans="3:16" s="25" customFormat="1" ht="12.75" customHeight="1" x14ac:dyDescent="0.25">
      <c r="C516" s="310"/>
      <c r="E516" s="310"/>
      <c r="F516" s="309"/>
      <c r="G516" s="309"/>
      <c r="H516" s="310"/>
      <c r="I516" s="310"/>
      <c r="L516" s="309"/>
      <c r="M516" s="309"/>
      <c r="N516" s="310"/>
      <c r="P516" s="310"/>
    </row>
    <row r="517" spans="3:16" s="25" customFormat="1" ht="12.75" customHeight="1" x14ac:dyDescent="0.25">
      <c r="C517" s="310"/>
      <c r="E517" s="310"/>
      <c r="F517" s="309"/>
      <c r="G517" s="309"/>
      <c r="H517" s="310"/>
      <c r="I517" s="310"/>
      <c r="L517" s="309"/>
      <c r="M517" s="309"/>
      <c r="N517" s="310"/>
      <c r="P517" s="310"/>
    </row>
    <row r="518" spans="3:16" s="25" customFormat="1" ht="12.75" customHeight="1" x14ac:dyDescent="0.25">
      <c r="C518" s="310"/>
      <c r="E518" s="310"/>
      <c r="F518" s="309"/>
      <c r="G518" s="309"/>
      <c r="H518" s="310"/>
      <c r="I518" s="310"/>
      <c r="L518" s="309"/>
      <c r="M518" s="309"/>
      <c r="N518" s="310"/>
      <c r="P518" s="310"/>
    </row>
    <row r="519" spans="3:16" s="25" customFormat="1" ht="12.75" customHeight="1" x14ac:dyDescent="0.25">
      <c r="C519" s="310"/>
      <c r="E519" s="310"/>
      <c r="F519" s="309"/>
      <c r="G519" s="309"/>
      <c r="H519" s="310"/>
      <c r="I519" s="310"/>
      <c r="L519" s="309"/>
      <c r="M519" s="309"/>
      <c r="N519" s="310"/>
      <c r="P519" s="310"/>
    </row>
    <row r="520" spans="3:16" s="25" customFormat="1" ht="12.75" customHeight="1" x14ac:dyDescent="0.25">
      <c r="C520" s="310"/>
      <c r="E520" s="310"/>
      <c r="F520" s="309"/>
      <c r="G520" s="309"/>
      <c r="H520" s="310"/>
      <c r="I520" s="310"/>
      <c r="L520" s="309"/>
      <c r="M520" s="309"/>
      <c r="N520" s="310"/>
      <c r="P520" s="310"/>
    </row>
    <row r="521" spans="3:16" s="25" customFormat="1" ht="12.75" customHeight="1" x14ac:dyDescent="0.25">
      <c r="C521" s="310"/>
      <c r="E521" s="310"/>
      <c r="F521" s="309"/>
      <c r="G521" s="309"/>
      <c r="H521" s="310"/>
      <c r="I521" s="310"/>
      <c r="L521" s="309"/>
      <c r="M521" s="309"/>
      <c r="N521" s="310"/>
      <c r="P521" s="310"/>
    </row>
    <row r="522" spans="3:16" s="25" customFormat="1" ht="12.75" customHeight="1" x14ac:dyDescent="0.25">
      <c r="C522" s="310"/>
      <c r="E522" s="310"/>
      <c r="F522" s="309"/>
      <c r="G522" s="309"/>
      <c r="H522" s="310"/>
      <c r="I522" s="310"/>
      <c r="L522" s="309"/>
      <c r="M522" s="309"/>
      <c r="N522" s="310"/>
      <c r="P522" s="310"/>
    </row>
    <row r="523" spans="3:16" s="25" customFormat="1" ht="12.75" customHeight="1" x14ac:dyDescent="0.25">
      <c r="C523" s="310"/>
      <c r="E523" s="310"/>
      <c r="F523" s="309"/>
      <c r="G523" s="309"/>
      <c r="H523" s="310"/>
      <c r="I523" s="310"/>
      <c r="L523" s="309"/>
      <c r="M523" s="309"/>
      <c r="N523" s="310"/>
      <c r="P523" s="310"/>
    </row>
    <row r="524" spans="3:16" s="25" customFormat="1" ht="12.75" customHeight="1" x14ac:dyDescent="0.25">
      <c r="C524" s="310"/>
      <c r="E524" s="310"/>
      <c r="F524" s="309"/>
      <c r="G524" s="309"/>
      <c r="H524" s="310"/>
      <c r="I524" s="310"/>
      <c r="L524" s="309"/>
      <c r="M524" s="309"/>
      <c r="N524" s="310"/>
      <c r="P524" s="310"/>
    </row>
    <row r="525" spans="3:16" s="25" customFormat="1" ht="12.75" customHeight="1" x14ac:dyDescent="0.25">
      <c r="C525" s="310"/>
      <c r="E525" s="310"/>
      <c r="F525" s="309"/>
      <c r="G525" s="309"/>
      <c r="H525" s="310"/>
      <c r="I525" s="310"/>
      <c r="L525" s="309"/>
      <c r="M525" s="309"/>
      <c r="N525" s="310"/>
      <c r="P525" s="310"/>
    </row>
    <row r="526" spans="3:16" s="25" customFormat="1" ht="12.75" customHeight="1" x14ac:dyDescent="0.25">
      <c r="C526" s="310"/>
      <c r="E526" s="310"/>
      <c r="F526" s="309"/>
      <c r="G526" s="309"/>
      <c r="H526" s="310"/>
      <c r="I526" s="310"/>
      <c r="L526" s="309"/>
      <c r="M526" s="309"/>
      <c r="N526" s="310"/>
      <c r="P526" s="310"/>
    </row>
    <row r="527" spans="3:16" s="25" customFormat="1" ht="12.75" customHeight="1" x14ac:dyDescent="0.25">
      <c r="C527" s="310"/>
      <c r="E527" s="310"/>
      <c r="F527" s="309"/>
      <c r="G527" s="309"/>
      <c r="H527" s="310"/>
      <c r="I527" s="310"/>
      <c r="L527" s="309"/>
      <c r="M527" s="309"/>
      <c r="N527" s="310"/>
      <c r="P527" s="310"/>
    </row>
    <row r="528" spans="3:16" s="25" customFormat="1" ht="12.75" customHeight="1" x14ac:dyDescent="0.25">
      <c r="C528" s="310"/>
      <c r="E528" s="310"/>
      <c r="F528" s="309"/>
      <c r="G528" s="309"/>
      <c r="H528" s="310"/>
      <c r="I528" s="310"/>
      <c r="L528" s="309"/>
      <c r="M528" s="309"/>
      <c r="N528" s="310"/>
      <c r="P528" s="310"/>
    </row>
    <row r="529" spans="3:16" s="25" customFormat="1" ht="12.75" customHeight="1" x14ac:dyDescent="0.25">
      <c r="C529" s="310"/>
      <c r="E529" s="310"/>
      <c r="F529" s="309"/>
      <c r="G529" s="309"/>
      <c r="H529" s="310"/>
      <c r="I529" s="310"/>
      <c r="L529" s="309"/>
      <c r="M529" s="309"/>
      <c r="N529" s="310"/>
      <c r="P529" s="310"/>
    </row>
    <row r="530" spans="3:16" s="25" customFormat="1" ht="12.75" customHeight="1" x14ac:dyDescent="0.25">
      <c r="C530" s="310"/>
      <c r="E530" s="310"/>
      <c r="F530" s="309"/>
      <c r="G530" s="309"/>
      <c r="H530" s="310"/>
      <c r="I530" s="310"/>
      <c r="L530" s="309"/>
      <c r="M530" s="309"/>
      <c r="N530" s="310"/>
      <c r="P530" s="310"/>
    </row>
    <row r="531" spans="3:16" s="25" customFormat="1" ht="12.75" customHeight="1" x14ac:dyDescent="0.25">
      <c r="C531" s="310"/>
      <c r="E531" s="310"/>
      <c r="F531" s="309"/>
      <c r="G531" s="309"/>
      <c r="H531" s="310"/>
      <c r="I531" s="310"/>
      <c r="L531" s="309"/>
      <c r="M531" s="309"/>
      <c r="N531" s="310"/>
      <c r="P531" s="310"/>
    </row>
    <row r="532" spans="3:16" s="25" customFormat="1" ht="12.75" customHeight="1" x14ac:dyDescent="0.25">
      <c r="C532" s="310"/>
      <c r="E532" s="310"/>
      <c r="F532" s="309"/>
      <c r="G532" s="309"/>
      <c r="H532" s="310"/>
      <c r="I532" s="310"/>
      <c r="L532" s="309"/>
      <c r="M532" s="309"/>
      <c r="N532" s="310"/>
      <c r="P532" s="310"/>
    </row>
    <row r="533" spans="3:16" s="25" customFormat="1" ht="12.75" customHeight="1" x14ac:dyDescent="0.25">
      <c r="C533" s="310"/>
      <c r="E533" s="310"/>
      <c r="F533" s="309"/>
      <c r="G533" s="309"/>
      <c r="H533" s="310"/>
      <c r="I533" s="310"/>
      <c r="L533" s="309"/>
      <c r="M533" s="309"/>
      <c r="N533" s="310"/>
      <c r="P533" s="310"/>
    </row>
    <row r="534" spans="3:16" s="25" customFormat="1" ht="12.75" customHeight="1" x14ac:dyDescent="0.25">
      <c r="C534" s="310"/>
      <c r="E534" s="310"/>
      <c r="F534" s="309"/>
      <c r="G534" s="309"/>
      <c r="H534" s="310"/>
      <c r="I534" s="310"/>
      <c r="L534" s="309"/>
      <c r="M534" s="309"/>
      <c r="N534" s="310"/>
      <c r="P534" s="310"/>
    </row>
    <row r="535" spans="3:16" s="25" customFormat="1" ht="12.75" customHeight="1" x14ac:dyDescent="0.25">
      <c r="C535" s="310"/>
      <c r="E535" s="310"/>
      <c r="F535" s="309"/>
      <c r="G535" s="309"/>
      <c r="H535" s="310"/>
      <c r="I535" s="310"/>
      <c r="L535" s="309"/>
      <c r="M535" s="309"/>
      <c r="N535" s="310"/>
      <c r="P535" s="310"/>
    </row>
    <row r="536" spans="3:16" s="25" customFormat="1" ht="12.75" customHeight="1" x14ac:dyDescent="0.25">
      <c r="C536" s="310"/>
      <c r="E536" s="310"/>
      <c r="F536" s="309"/>
      <c r="G536" s="309"/>
      <c r="H536" s="310"/>
      <c r="I536" s="310"/>
      <c r="L536" s="309"/>
      <c r="M536" s="309"/>
      <c r="N536" s="310"/>
      <c r="P536" s="310"/>
    </row>
    <row r="537" spans="3:16" s="25" customFormat="1" ht="12.75" customHeight="1" x14ac:dyDescent="0.25">
      <c r="C537" s="310"/>
      <c r="E537" s="310"/>
      <c r="F537" s="309"/>
      <c r="G537" s="309"/>
      <c r="H537" s="310"/>
      <c r="I537" s="310"/>
      <c r="L537" s="309"/>
      <c r="M537" s="309"/>
      <c r="N537" s="310"/>
      <c r="P537" s="310"/>
    </row>
    <row r="538" spans="3:16" s="25" customFormat="1" ht="12.75" customHeight="1" x14ac:dyDescent="0.25">
      <c r="C538" s="310"/>
      <c r="E538" s="310"/>
      <c r="F538" s="309"/>
      <c r="G538" s="309"/>
      <c r="H538" s="310"/>
      <c r="I538" s="310"/>
      <c r="L538" s="309"/>
      <c r="M538" s="309"/>
      <c r="N538" s="310"/>
      <c r="P538" s="310"/>
    </row>
    <row r="539" spans="3:16" s="25" customFormat="1" ht="12.75" customHeight="1" x14ac:dyDescent="0.25">
      <c r="C539" s="310"/>
      <c r="E539" s="310"/>
      <c r="F539" s="309"/>
      <c r="G539" s="309"/>
      <c r="H539" s="310"/>
      <c r="I539" s="310"/>
      <c r="L539" s="309"/>
      <c r="M539" s="309"/>
      <c r="N539" s="310"/>
      <c r="P539" s="310"/>
    </row>
    <row r="540" spans="3:16" s="25" customFormat="1" ht="12.75" customHeight="1" x14ac:dyDescent="0.25">
      <c r="C540" s="310"/>
      <c r="E540" s="310"/>
      <c r="F540" s="309"/>
      <c r="G540" s="309"/>
      <c r="H540" s="310"/>
      <c r="I540" s="310"/>
      <c r="L540" s="309"/>
      <c r="M540" s="309"/>
      <c r="N540" s="310"/>
      <c r="P540" s="310"/>
    </row>
    <row r="541" spans="3:16" s="25" customFormat="1" ht="12.75" customHeight="1" x14ac:dyDescent="0.25">
      <c r="C541" s="310"/>
      <c r="E541" s="310"/>
      <c r="F541" s="309"/>
      <c r="G541" s="309"/>
      <c r="H541" s="310"/>
      <c r="I541" s="310"/>
      <c r="L541" s="309"/>
      <c r="M541" s="309"/>
      <c r="N541" s="310"/>
      <c r="P541" s="310"/>
    </row>
    <row r="542" spans="3:16" s="25" customFormat="1" ht="12.75" customHeight="1" x14ac:dyDescent="0.25">
      <c r="C542" s="310"/>
      <c r="E542" s="310"/>
      <c r="F542" s="309"/>
      <c r="G542" s="309"/>
      <c r="H542" s="310"/>
      <c r="I542" s="310"/>
      <c r="L542" s="309"/>
      <c r="M542" s="309"/>
      <c r="N542" s="310"/>
      <c r="P542" s="310"/>
    </row>
    <row r="543" spans="3:16" s="25" customFormat="1" ht="12.75" customHeight="1" x14ac:dyDescent="0.25">
      <c r="C543" s="310"/>
      <c r="E543" s="310"/>
      <c r="F543" s="309"/>
      <c r="G543" s="309"/>
      <c r="H543" s="310"/>
      <c r="I543" s="310"/>
      <c r="L543" s="309"/>
      <c r="M543" s="309"/>
      <c r="N543" s="310"/>
      <c r="P543" s="310"/>
    </row>
    <row r="544" spans="3:16" s="25" customFormat="1" ht="12.75" customHeight="1" x14ac:dyDescent="0.25">
      <c r="C544" s="310"/>
      <c r="E544" s="310"/>
      <c r="F544" s="309"/>
      <c r="G544" s="309"/>
      <c r="H544" s="310"/>
      <c r="I544" s="310"/>
      <c r="L544" s="309"/>
      <c r="M544" s="309"/>
      <c r="N544" s="310"/>
      <c r="P544" s="310"/>
    </row>
    <row r="545" spans="3:16" s="25" customFormat="1" ht="12.75" customHeight="1" x14ac:dyDescent="0.25">
      <c r="C545" s="310"/>
      <c r="E545" s="310"/>
      <c r="F545" s="309"/>
      <c r="G545" s="309"/>
      <c r="H545" s="310"/>
      <c r="I545" s="310"/>
      <c r="L545" s="309"/>
      <c r="M545" s="309"/>
      <c r="N545" s="310"/>
      <c r="P545" s="310"/>
    </row>
    <row r="546" spans="3:16" s="25" customFormat="1" ht="12.75" customHeight="1" x14ac:dyDescent="0.25">
      <c r="C546" s="310"/>
      <c r="E546" s="310"/>
      <c r="F546" s="309"/>
      <c r="G546" s="309"/>
      <c r="H546" s="310"/>
      <c r="I546" s="310"/>
      <c r="L546" s="309"/>
      <c r="M546" s="309"/>
      <c r="N546" s="310"/>
      <c r="P546" s="310"/>
    </row>
    <row r="547" spans="3:16" s="25" customFormat="1" ht="12.75" customHeight="1" x14ac:dyDescent="0.25">
      <c r="C547" s="310"/>
      <c r="E547" s="310"/>
      <c r="F547" s="309"/>
      <c r="G547" s="309"/>
      <c r="H547" s="310"/>
      <c r="I547" s="310"/>
      <c r="L547" s="309"/>
      <c r="M547" s="309"/>
      <c r="N547" s="310"/>
      <c r="P547" s="310"/>
    </row>
    <row r="548" spans="3:16" s="25" customFormat="1" ht="12.75" customHeight="1" x14ac:dyDescent="0.25">
      <c r="C548" s="310"/>
      <c r="E548" s="310"/>
      <c r="F548" s="309"/>
      <c r="G548" s="309"/>
      <c r="H548" s="310"/>
      <c r="I548" s="310"/>
      <c r="L548" s="309"/>
      <c r="M548" s="309"/>
      <c r="N548" s="310"/>
      <c r="P548" s="310"/>
    </row>
    <row r="549" spans="3:16" s="25" customFormat="1" ht="12.75" customHeight="1" x14ac:dyDescent="0.25">
      <c r="C549" s="310"/>
      <c r="E549" s="310"/>
      <c r="F549" s="309"/>
      <c r="G549" s="309"/>
      <c r="H549" s="310"/>
      <c r="I549" s="310"/>
      <c r="L549" s="309"/>
      <c r="M549" s="309"/>
      <c r="N549" s="310"/>
      <c r="P549" s="310"/>
    </row>
    <row r="550" spans="3:16" s="25" customFormat="1" ht="12.75" customHeight="1" x14ac:dyDescent="0.25">
      <c r="C550" s="310"/>
      <c r="E550" s="310"/>
      <c r="F550" s="309"/>
      <c r="G550" s="309"/>
      <c r="H550" s="310"/>
      <c r="I550" s="310"/>
      <c r="L550" s="309"/>
      <c r="M550" s="309"/>
      <c r="N550" s="310"/>
      <c r="P550" s="310"/>
    </row>
    <row r="551" spans="3:16" s="25" customFormat="1" ht="12.75" customHeight="1" x14ac:dyDescent="0.25">
      <c r="C551" s="310"/>
      <c r="E551" s="310"/>
      <c r="F551" s="309"/>
      <c r="G551" s="309"/>
      <c r="H551" s="310"/>
      <c r="I551" s="310"/>
      <c r="L551" s="309"/>
      <c r="M551" s="309"/>
      <c r="N551" s="310"/>
      <c r="P551" s="310"/>
    </row>
    <row r="552" spans="3:16" s="25" customFormat="1" ht="12.75" customHeight="1" x14ac:dyDescent="0.25">
      <c r="C552" s="310"/>
      <c r="E552" s="310"/>
      <c r="F552" s="309"/>
      <c r="G552" s="309"/>
      <c r="H552" s="310"/>
      <c r="I552" s="310"/>
      <c r="L552" s="309"/>
      <c r="M552" s="309"/>
      <c r="N552" s="310"/>
      <c r="P552" s="310"/>
    </row>
    <row r="553" spans="3:16" s="25" customFormat="1" ht="12.75" customHeight="1" x14ac:dyDescent="0.25">
      <c r="C553" s="310"/>
      <c r="E553" s="310"/>
      <c r="F553" s="309"/>
      <c r="G553" s="309"/>
      <c r="H553" s="310"/>
      <c r="I553" s="310"/>
      <c r="L553" s="309"/>
      <c r="M553" s="309"/>
      <c r="N553" s="310"/>
      <c r="P553" s="310"/>
    </row>
    <row r="554" spans="3:16" s="25" customFormat="1" ht="12.75" customHeight="1" x14ac:dyDescent="0.25">
      <c r="C554" s="310"/>
      <c r="E554" s="310"/>
      <c r="F554" s="309"/>
      <c r="G554" s="309"/>
      <c r="H554" s="310"/>
      <c r="I554" s="310"/>
      <c r="L554" s="309"/>
      <c r="M554" s="309"/>
      <c r="N554" s="310"/>
      <c r="P554" s="310"/>
    </row>
    <row r="555" spans="3:16" s="25" customFormat="1" ht="12.75" customHeight="1" x14ac:dyDescent="0.25">
      <c r="C555" s="310"/>
      <c r="E555" s="310"/>
      <c r="F555" s="309"/>
      <c r="G555" s="309"/>
      <c r="H555" s="310"/>
      <c r="I555" s="310"/>
      <c r="L555" s="309"/>
      <c r="M555" s="309"/>
      <c r="N555" s="310"/>
      <c r="P555" s="310"/>
    </row>
    <row r="556" spans="3:16" s="25" customFormat="1" ht="12.75" customHeight="1" x14ac:dyDescent="0.25">
      <c r="C556" s="310"/>
      <c r="E556" s="310"/>
      <c r="F556" s="309"/>
      <c r="G556" s="309"/>
      <c r="H556" s="310"/>
      <c r="I556" s="310"/>
      <c r="L556" s="309"/>
      <c r="M556" s="309"/>
      <c r="N556" s="310"/>
      <c r="P556" s="310"/>
    </row>
    <row r="557" spans="3:16" s="25" customFormat="1" ht="12.75" customHeight="1" x14ac:dyDescent="0.25">
      <c r="C557" s="310"/>
      <c r="E557" s="310"/>
      <c r="F557" s="309"/>
      <c r="G557" s="309"/>
      <c r="H557" s="310"/>
      <c r="I557" s="310"/>
      <c r="L557" s="309"/>
      <c r="M557" s="309"/>
      <c r="N557" s="310"/>
      <c r="P557" s="310"/>
    </row>
    <row r="558" spans="3:16" s="25" customFormat="1" ht="12.75" customHeight="1" x14ac:dyDescent="0.25">
      <c r="C558" s="310"/>
      <c r="E558" s="310"/>
      <c r="F558" s="309"/>
      <c r="G558" s="309"/>
      <c r="H558" s="310"/>
      <c r="I558" s="310"/>
      <c r="L558" s="309"/>
      <c r="M558" s="309"/>
      <c r="N558" s="310"/>
      <c r="P558" s="310"/>
    </row>
    <row r="559" spans="3:16" s="25" customFormat="1" ht="12.75" customHeight="1" x14ac:dyDescent="0.25">
      <c r="C559" s="310"/>
      <c r="E559" s="310"/>
      <c r="F559" s="309"/>
      <c r="G559" s="309"/>
      <c r="H559" s="310"/>
      <c r="I559" s="310"/>
      <c r="L559" s="309"/>
      <c r="M559" s="309"/>
      <c r="N559" s="310"/>
      <c r="P559" s="310"/>
    </row>
    <row r="560" spans="3:16" s="25" customFormat="1" ht="12.75" customHeight="1" x14ac:dyDescent="0.25">
      <c r="C560" s="310"/>
      <c r="E560" s="310"/>
      <c r="F560" s="309"/>
      <c r="G560" s="309"/>
      <c r="H560" s="310"/>
      <c r="I560" s="310"/>
      <c r="L560" s="309"/>
      <c r="M560" s="309"/>
      <c r="N560" s="310"/>
      <c r="P560" s="310"/>
    </row>
    <row r="561" spans="3:16" s="25" customFormat="1" ht="12.75" customHeight="1" x14ac:dyDescent="0.25">
      <c r="C561" s="310"/>
      <c r="E561" s="310"/>
      <c r="F561" s="309"/>
      <c r="G561" s="309"/>
      <c r="H561" s="310"/>
      <c r="I561" s="310"/>
      <c r="L561" s="309"/>
      <c r="M561" s="309"/>
      <c r="N561" s="310"/>
      <c r="P561" s="310"/>
    </row>
    <row r="562" spans="3:16" s="25" customFormat="1" ht="12.75" customHeight="1" x14ac:dyDescent="0.25">
      <c r="C562" s="310"/>
      <c r="E562" s="310"/>
      <c r="F562" s="309"/>
      <c r="G562" s="309"/>
      <c r="H562" s="310"/>
      <c r="I562" s="310"/>
      <c r="L562" s="309"/>
      <c r="M562" s="309"/>
      <c r="N562" s="310"/>
      <c r="P562" s="310"/>
    </row>
    <row r="563" spans="3:16" s="25" customFormat="1" ht="12.75" customHeight="1" x14ac:dyDescent="0.25">
      <c r="C563" s="310"/>
      <c r="E563" s="310"/>
      <c r="F563" s="309"/>
      <c r="G563" s="309"/>
      <c r="H563" s="310"/>
      <c r="I563" s="310"/>
      <c r="L563" s="309"/>
      <c r="M563" s="309"/>
      <c r="N563" s="310"/>
      <c r="P563" s="310"/>
    </row>
    <row r="564" spans="3:16" s="25" customFormat="1" ht="12.75" customHeight="1" x14ac:dyDescent="0.25">
      <c r="C564" s="310"/>
      <c r="E564" s="310"/>
      <c r="F564" s="309"/>
      <c r="G564" s="309"/>
      <c r="H564" s="310"/>
      <c r="I564" s="310"/>
      <c r="L564" s="309"/>
      <c r="M564" s="309"/>
      <c r="N564" s="310"/>
      <c r="P564" s="310"/>
    </row>
    <row r="565" spans="3:16" s="25" customFormat="1" ht="12.75" customHeight="1" x14ac:dyDescent="0.25">
      <c r="C565" s="310"/>
      <c r="E565" s="310"/>
      <c r="F565" s="309"/>
      <c r="G565" s="309"/>
      <c r="H565" s="310"/>
      <c r="I565" s="310"/>
      <c r="L565" s="309"/>
      <c r="M565" s="309"/>
      <c r="N565" s="310"/>
      <c r="P565" s="310"/>
    </row>
    <row r="566" spans="3:16" s="25" customFormat="1" ht="12.75" customHeight="1" x14ac:dyDescent="0.25">
      <c r="C566" s="310"/>
      <c r="E566" s="310"/>
      <c r="F566" s="309"/>
      <c r="G566" s="309"/>
      <c r="H566" s="310"/>
      <c r="I566" s="310"/>
      <c r="L566" s="309"/>
      <c r="M566" s="309"/>
      <c r="N566" s="310"/>
      <c r="P566" s="310"/>
    </row>
    <row r="567" spans="3:16" s="25" customFormat="1" ht="12.75" customHeight="1" x14ac:dyDescent="0.25">
      <c r="C567" s="310"/>
      <c r="E567" s="310"/>
      <c r="F567" s="309"/>
      <c r="G567" s="309"/>
      <c r="H567" s="310"/>
      <c r="I567" s="310"/>
      <c r="L567" s="309"/>
      <c r="M567" s="309"/>
      <c r="N567" s="310"/>
      <c r="P567" s="310"/>
    </row>
    <row r="568" spans="3:16" s="25" customFormat="1" ht="12.75" customHeight="1" x14ac:dyDescent="0.25">
      <c r="C568" s="310"/>
      <c r="E568" s="310"/>
      <c r="F568" s="309"/>
      <c r="G568" s="309"/>
      <c r="H568" s="310"/>
      <c r="I568" s="310"/>
      <c r="L568" s="309"/>
      <c r="M568" s="309"/>
      <c r="N568" s="310"/>
      <c r="P568" s="310"/>
    </row>
    <row r="569" spans="3:16" s="25" customFormat="1" ht="12.75" customHeight="1" x14ac:dyDescent="0.25">
      <c r="C569" s="310"/>
      <c r="E569" s="310"/>
      <c r="F569" s="309"/>
      <c r="G569" s="309"/>
      <c r="H569" s="310"/>
      <c r="I569" s="310"/>
      <c r="L569" s="309"/>
      <c r="M569" s="309"/>
      <c r="N569" s="310"/>
      <c r="P569" s="310"/>
    </row>
    <row r="570" spans="3:16" s="25" customFormat="1" ht="12.75" customHeight="1" x14ac:dyDescent="0.25">
      <c r="C570" s="310"/>
      <c r="E570" s="310"/>
      <c r="F570" s="309"/>
      <c r="G570" s="309"/>
      <c r="H570" s="310"/>
      <c r="I570" s="310"/>
      <c r="L570" s="309"/>
      <c r="M570" s="309"/>
      <c r="N570" s="310"/>
      <c r="P570" s="310"/>
    </row>
    <row r="571" spans="3:16" s="25" customFormat="1" ht="12.75" customHeight="1" x14ac:dyDescent="0.25">
      <c r="C571" s="310"/>
      <c r="E571" s="310"/>
      <c r="F571" s="309"/>
      <c r="G571" s="309"/>
      <c r="H571" s="310"/>
      <c r="I571" s="310"/>
      <c r="L571" s="309"/>
      <c r="M571" s="309"/>
      <c r="N571" s="310"/>
      <c r="P571" s="310"/>
    </row>
    <row r="572" spans="3:16" s="25" customFormat="1" ht="12.75" customHeight="1" x14ac:dyDescent="0.25">
      <c r="C572" s="310"/>
      <c r="E572" s="310"/>
      <c r="F572" s="309"/>
      <c r="G572" s="309"/>
      <c r="H572" s="310"/>
      <c r="I572" s="310"/>
      <c r="L572" s="309"/>
      <c r="M572" s="309"/>
      <c r="N572" s="310"/>
      <c r="P572" s="310"/>
    </row>
    <row r="573" spans="3:16" s="25" customFormat="1" ht="12.75" customHeight="1" x14ac:dyDescent="0.25">
      <c r="C573" s="310"/>
      <c r="E573" s="310"/>
      <c r="F573" s="309"/>
      <c r="G573" s="309"/>
      <c r="H573" s="310"/>
      <c r="I573" s="310"/>
      <c r="L573" s="309"/>
      <c r="M573" s="309"/>
      <c r="N573" s="310"/>
      <c r="P573" s="310"/>
    </row>
    <row r="574" spans="3:16" s="25" customFormat="1" ht="12.75" customHeight="1" x14ac:dyDescent="0.25">
      <c r="C574" s="310"/>
      <c r="E574" s="310"/>
      <c r="F574" s="309"/>
      <c r="G574" s="309"/>
      <c r="H574" s="310"/>
      <c r="I574" s="310"/>
      <c r="L574" s="309"/>
      <c r="M574" s="309"/>
      <c r="N574" s="310"/>
      <c r="P574" s="310"/>
    </row>
    <row r="575" spans="3:16" s="25" customFormat="1" ht="12.75" customHeight="1" x14ac:dyDescent="0.25">
      <c r="C575" s="310"/>
      <c r="E575" s="310"/>
      <c r="F575" s="309"/>
      <c r="G575" s="309"/>
      <c r="H575" s="310"/>
      <c r="I575" s="310"/>
      <c r="L575" s="309"/>
      <c r="M575" s="309"/>
      <c r="N575" s="310"/>
      <c r="P575" s="310"/>
    </row>
    <row r="576" spans="3:16" s="25" customFormat="1" ht="12.75" customHeight="1" x14ac:dyDescent="0.25">
      <c r="C576" s="310"/>
      <c r="E576" s="310"/>
      <c r="F576" s="309"/>
      <c r="G576" s="309"/>
      <c r="H576" s="310"/>
      <c r="I576" s="310"/>
      <c r="L576" s="309"/>
      <c r="M576" s="309"/>
      <c r="N576" s="310"/>
      <c r="P576" s="310"/>
    </row>
    <row r="577" spans="3:16" s="25" customFormat="1" ht="12.75" customHeight="1" x14ac:dyDescent="0.25">
      <c r="C577" s="310"/>
      <c r="E577" s="310"/>
      <c r="F577" s="309"/>
      <c r="G577" s="309"/>
      <c r="H577" s="310"/>
      <c r="I577" s="310"/>
      <c r="L577" s="309"/>
      <c r="M577" s="309"/>
      <c r="N577" s="310"/>
      <c r="P577" s="310"/>
    </row>
    <row r="578" spans="3:16" s="25" customFormat="1" ht="12.75" customHeight="1" x14ac:dyDescent="0.25">
      <c r="C578" s="310"/>
      <c r="E578" s="310"/>
      <c r="F578" s="309"/>
      <c r="G578" s="309"/>
      <c r="H578" s="310"/>
      <c r="I578" s="310"/>
      <c r="L578" s="309"/>
      <c r="M578" s="309"/>
      <c r="N578" s="310"/>
      <c r="P578" s="310"/>
    </row>
    <row r="579" spans="3:16" s="25" customFormat="1" ht="12.75" customHeight="1" x14ac:dyDescent="0.25">
      <c r="C579" s="310"/>
      <c r="E579" s="310"/>
      <c r="F579" s="309"/>
      <c r="G579" s="309"/>
      <c r="H579" s="310"/>
      <c r="I579" s="310"/>
      <c r="L579" s="309"/>
      <c r="M579" s="309"/>
      <c r="N579" s="310"/>
      <c r="P579" s="310"/>
    </row>
    <row r="580" spans="3:16" s="25" customFormat="1" ht="12.75" customHeight="1" x14ac:dyDescent="0.25">
      <c r="C580" s="310"/>
      <c r="E580" s="310"/>
      <c r="F580" s="309"/>
      <c r="G580" s="309"/>
      <c r="H580" s="310"/>
      <c r="I580" s="310"/>
      <c r="L580" s="309"/>
      <c r="M580" s="309"/>
      <c r="N580" s="310"/>
      <c r="P580" s="310"/>
    </row>
    <row r="581" spans="3:16" s="25" customFormat="1" ht="12.75" customHeight="1" x14ac:dyDescent="0.25">
      <c r="C581" s="310"/>
      <c r="E581" s="310"/>
      <c r="F581" s="309"/>
      <c r="G581" s="309"/>
      <c r="H581" s="310"/>
      <c r="I581" s="310"/>
      <c r="L581" s="309"/>
      <c r="M581" s="309"/>
      <c r="N581" s="310"/>
      <c r="P581" s="310"/>
    </row>
    <row r="582" spans="3:16" s="25" customFormat="1" ht="12.75" customHeight="1" x14ac:dyDescent="0.25">
      <c r="C582" s="310"/>
      <c r="E582" s="310"/>
      <c r="F582" s="309"/>
      <c r="G582" s="309"/>
      <c r="H582" s="310"/>
      <c r="I582" s="310"/>
      <c r="L582" s="309"/>
      <c r="M582" s="309"/>
      <c r="N582" s="310"/>
      <c r="P582" s="310"/>
    </row>
    <row r="583" spans="3:16" s="25" customFormat="1" ht="12.75" customHeight="1" x14ac:dyDescent="0.25">
      <c r="C583" s="310"/>
      <c r="E583" s="310"/>
      <c r="F583" s="309"/>
      <c r="G583" s="309"/>
      <c r="H583" s="310"/>
      <c r="I583" s="310"/>
      <c r="L583" s="309"/>
      <c r="M583" s="309"/>
      <c r="N583" s="310"/>
      <c r="P583" s="310"/>
    </row>
    <row r="584" spans="3:16" s="25" customFormat="1" ht="12.75" customHeight="1" x14ac:dyDescent="0.25">
      <c r="C584" s="310"/>
      <c r="E584" s="310"/>
      <c r="F584" s="309"/>
      <c r="G584" s="309"/>
      <c r="H584" s="310"/>
      <c r="I584" s="310"/>
      <c r="L584" s="309"/>
      <c r="M584" s="309"/>
      <c r="N584" s="310"/>
      <c r="P584" s="310"/>
    </row>
    <row r="585" spans="3:16" s="25" customFormat="1" ht="12.75" customHeight="1" x14ac:dyDescent="0.25">
      <c r="C585" s="310"/>
      <c r="E585" s="310"/>
      <c r="F585" s="309"/>
      <c r="G585" s="309"/>
      <c r="H585" s="310"/>
      <c r="I585" s="310"/>
      <c r="L585" s="309"/>
      <c r="M585" s="309"/>
      <c r="N585" s="310"/>
      <c r="P585" s="310"/>
    </row>
    <row r="586" spans="3:16" s="25" customFormat="1" ht="12.75" customHeight="1" x14ac:dyDescent="0.25">
      <c r="C586" s="310"/>
      <c r="E586" s="310"/>
      <c r="F586" s="309"/>
      <c r="G586" s="309"/>
      <c r="H586" s="310"/>
      <c r="I586" s="310"/>
      <c r="L586" s="309"/>
      <c r="M586" s="309"/>
      <c r="N586" s="310"/>
      <c r="P586" s="310"/>
    </row>
    <row r="587" spans="3:16" s="25" customFormat="1" ht="12.75" customHeight="1" x14ac:dyDescent="0.25">
      <c r="C587" s="310"/>
      <c r="E587" s="310"/>
      <c r="F587" s="309"/>
      <c r="G587" s="309"/>
      <c r="H587" s="310"/>
      <c r="I587" s="310"/>
      <c r="L587" s="309"/>
      <c r="M587" s="309"/>
      <c r="N587" s="310"/>
      <c r="P587" s="310"/>
    </row>
    <row r="588" spans="3:16" s="25" customFormat="1" ht="12.75" customHeight="1" x14ac:dyDescent="0.25">
      <c r="C588" s="310"/>
      <c r="E588" s="310"/>
      <c r="F588" s="309"/>
      <c r="G588" s="309"/>
      <c r="H588" s="310"/>
      <c r="I588" s="310"/>
      <c r="L588" s="309"/>
      <c r="M588" s="309"/>
      <c r="N588" s="310"/>
      <c r="P588" s="310"/>
    </row>
    <row r="589" spans="3:16" s="25" customFormat="1" ht="12.75" customHeight="1" x14ac:dyDescent="0.25">
      <c r="C589" s="310"/>
      <c r="E589" s="310"/>
      <c r="F589" s="309"/>
      <c r="G589" s="309"/>
      <c r="H589" s="310"/>
      <c r="I589" s="310"/>
      <c r="L589" s="309"/>
      <c r="M589" s="309"/>
      <c r="N589" s="310"/>
      <c r="P589" s="310"/>
    </row>
    <row r="590" spans="3:16" s="25" customFormat="1" ht="12.75" customHeight="1" x14ac:dyDescent="0.25">
      <c r="C590" s="310"/>
      <c r="E590" s="310"/>
      <c r="F590" s="309"/>
      <c r="G590" s="309"/>
      <c r="H590" s="310"/>
      <c r="I590" s="310"/>
      <c r="L590" s="309"/>
      <c r="M590" s="309"/>
      <c r="N590" s="310"/>
      <c r="P590" s="310"/>
    </row>
    <row r="591" spans="3:16" s="25" customFormat="1" ht="12.75" customHeight="1" x14ac:dyDescent="0.25">
      <c r="C591" s="310"/>
      <c r="E591" s="310"/>
      <c r="F591" s="309"/>
      <c r="G591" s="309"/>
      <c r="H591" s="310"/>
      <c r="I591" s="310"/>
      <c r="L591" s="309"/>
      <c r="M591" s="309"/>
      <c r="N591" s="310"/>
      <c r="P591" s="310"/>
    </row>
    <row r="592" spans="3:16" s="25" customFormat="1" ht="12.75" customHeight="1" x14ac:dyDescent="0.25">
      <c r="C592" s="310"/>
      <c r="E592" s="310"/>
      <c r="F592" s="309"/>
      <c r="G592" s="309"/>
      <c r="H592" s="310"/>
      <c r="I592" s="310"/>
      <c r="L592" s="309"/>
      <c r="M592" s="309"/>
      <c r="N592" s="310"/>
      <c r="P592" s="310"/>
    </row>
    <row r="593" spans="3:16" s="25" customFormat="1" ht="12.75" customHeight="1" x14ac:dyDescent="0.25">
      <c r="C593" s="310"/>
      <c r="E593" s="310"/>
      <c r="F593" s="309"/>
      <c r="G593" s="309"/>
      <c r="H593" s="310"/>
      <c r="I593" s="310"/>
      <c r="L593" s="309"/>
      <c r="M593" s="309"/>
      <c r="N593" s="310"/>
      <c r="P593" s="310"/>
    </row>
    <row r="594" spans="3:16" s="25" customFormat="1" ht="12.75" customHeight="1" x14ac:dyDescent="0.25">
      <c r="C594" s="310"/>
      <c r="E594" s="310"/>
      <c r="F594" s="309"/>
      <c r="G594" s="309"/>
      <c r="H594" s="310"/>
      <c r="I594" s="310"/>
      <c r="L594" s="309"/>
      <c r="M594" s="309"/>
      <c r="N594" s="310"/>
      <c r="P594" s="310"/>
    </row>
    <row r="595" spans="3:16" s="25" customFormat="1" ht="12.75" customHeight="1" x14ac:dyDescent="0.25">
      <c r="C595" s="310"/>
      <c r="E595" s="310"/>
      <c r="F595" s="309"/>
      <c r="G595" s="309"/>
      <c r="H595" s="310"/>
      <c r="I595" s="310"/>
      <c r="L595" s="309"/>
      <c r="M595" s="309"/>
      <c r="N595" s="310"/>
      <c r="P595" s="310"/>
    </row>
    <row r="596" spans="3:16" s="25" customFormat="1" ht="12.75" customHeight="1" x14ac:dyDescent="0.25">
      <c r="C596" s="310"/>
      <c r="E596" s="310"/>
      <c r="F596" s="309"/>
      <c r="G596" s="309"/>
      <c r="H596" s="310"/>
      <c r="I596" s="310"/>
      <c r="L596" s="309"/>
      <c r="M596" s="309"/>
      <c r="N596" s="310"/>
      <c r="P596" s="310"/>
    </row>
    <row r="597" spans="3:16" s="25" customFormat="1" ht="12.75" customHeight="1" x14ac:dyDescent="0.25">
      <c r="C597" s="310"/>
      <c r="E597" s="310"/>
      <c r="F597" s="309"/>
      <c r="G597" s="309"/>
      <c r="H597" s="310"/>
      <c r="I597" s="310"/>
      <c r="L597" s="309"/>
      <c r="M597" s="309"/>
      <c r="N597" s="310"/>
      <c r="P597" s="310"/>
    </row>
    <row r="598" spans="3:16" s="25" customFormat="1" ht="12.75" customHeight="1" x14ac:dyDescent="0.25">
      <c r="C598" s="310"/>
      <c r="E598" s="310"/>
      <c r="F598" s="309"/>
      <c r="G598" s="309"/>
      <c r="H598" s="310"/>
      <c r="I598" s="310"/>
      <c r="L598" s="309"/>
      <c r="M598" s="309"/>
      <c r="N598" s="310"/>
      <c r="P598" s="310"/>
    </row>
    <row r="599" spans="3:16" s="25" customFormat="1" ht="12.75" customHeight="1" x14ac:dyDescent="0.25">
      <c r="C599" s="310"/>
      <c r="E599" s="310"/>
      <c r="F599" s="309"/>
      <c r="G599" s="309"/>
      <c r="H599" s="310"/>
      <c r="I599" s="310"/>
      <c r="L599" s="309"/>
      <c r="M599" s="309"/>
      <c r="N599" s="310"/>
      <c r="P599" s="310"/>
    </row>
    <row r="600" spans="3:16" s="25" customFormat="1" ht="12.75" customHeight="1" x14ac:dyDescent="0.25">
      <c r="C600" s="310"/>
      <c r="E600" s="310"/>
      <c r="F600" s="309"/>
      <c r="G600" s="309"/>
      <c r="H600" s="310"/>
      <c r="I600" s="310"/>
      <c r="L600" s="309"/>
      <c r="M600" s="309"/>
      <c r="N600" s="310"/>
      <c r="P600" s="310"/>
    </row>
    <row r="601" spans="3:16" s="25" customFormat="1" ht="12.75" customHeight="1" x14ac:dyDescent="0.25">
      <c r="C601" s="310"/>
      <c r="E601" s="310"/>
      <c r="F601" s="309"/>
      <c r="G601" s="309"/>
      <c r="H601" s="310"/>
      <c r="I601" s="310"/>
      <c r="L601" s="309"/>
      <c r="M601" s="309"/>
      <c r="N601" s="310"/>
      <c r="P601" s="310"/>
    </row>
    <row r="602" spans="3:16" s="25" customFormat="1" ht="12.75" customHeight="1" x14ac:dyDescent="0.25">
      <c r="C602" s="310"/>
      <c r="E602" s="310"/>
      <c r="F602" s="309"/>
      <c r="G602" s="309"/>
      <c r="H602" s="310"/>
      <c r="I602" s="310"/>
      <c r="L602" s="309"/>
      <c r="M602" s="309"/>
      <c r="N602" s="310"/>
      <c r="P602" s="310"/>
    </row>
    <row r="603" spans="3:16" s="25" customFormat="1" ht="12.75" customHeight="1" x14ac:dyDescent="0.25">
      <c r="C603" s="310"/>
      <c r="E603" s="310"/>
      <c r="F603" s="309"/>
      <c r="G603" s="309"/>
      <c r="H603" s="310"/>
      <c r="I603" s="310"/>
      <c r="L603" s="309"/>
      <c r="M603" s="309"/>
      <c r="N603" s="310"/>
      <c r="P603" s="310"/>
    </row>
    <row r="604" spans="3:16" s="25" customFormat="1" ht="12.75" customHeight="1" x14ac:dyDescent="0.25">
      <c r="C604" s="310"/>
      <c r="E604" s="310"/>
      <c r="F604" s="309"/>
      <c r="G604" s="309"/>
      <c r="H604" s="310"/>
      <c r="I604" s="310"/>
      <c r="L604" s="309"/>
      <c r="M604" s="309"/>
      <c r="N604" s="310"/>
      <c r="P604" s="310"/>
    </row>
    <row r="605" spans="3:16" s="25" customFormat="1" ht="12.75" customHeight="1" x14ac:dyDescent="0.25">
      <c r="C605" s="310"/>
      <c r="E605" s="310"/>
      <c r="F605" s="309"/>
      <c r="G605" s="309"/>
      <c r="H605" s="310"/>
      <c r="I605" s="310"/>
      <c r="L605" s="309"/>
      <c r="M605" s="309"/>
      <c r="N605" s="310"/>
      <c r="P605" s="310"/>
    </row>
    <row r="606" spans="3:16" s="25" customFormat="1" ht="12.75" customHeight="1" x14ac:dyDescent="0.25">
      <c r="C606" s="310"/>
      <c r="E606" s="310"/>
      <c r="F606" s="309"/>
      <c r="G606" s="309"/>
      <c r="H606" s="310"/>
      <c r="I606" s="310"/>
      <c r="L606" s="309"/>
      <c r="M606" s="309"/>
      <c r="N606" s="310"/>
      <c r="P606" s="310"/>
    </row>
    <row r="607" spans="3:16" s="25" customFormat="1" ht="12.75" customHeight="1" x14ac:dyDescent="0.25">
      <c r="C607" s="310"/>
      <c r="E607" s="310"/>
      <c r="F607" s="309"/>
      <c r="G607" s="309"/>
      <c r="H607" s="310"/>
      <c r="I607" s="310"/>
      <c r="L607" s="309"/>
      <c r="M607" s="309"/>
      <c r="N607" s="310"/>
      <c r="P607" s="310"/>
    </row>
    <row r="608" spans="3:16" s="25" customFormat="1" ht="12.75" customHeight="1" x14ac:dyDescent="0.25">
      <c r="C608" s="310"/>
      <c r="E608" s="310"/>
      <c r="F608" s="309"/>
      <c r="G608" s="309"/>
      <c r="H608" s="310"/>
      <c r="I608" s="310"/>
      <c r="L608" s="309"/>
      <c r="M608" s="309"/>
      <c r="N608" s="310"/>
      <c r="P608" s="310"/>
    </row>
    <row r="609" spans="3:16" s="25" customFormat="1" ht="12.75" customHeight="1" x14ac:dyDescent="0.25">
      <c r="C609" s="310"/>
      <c r="E609" s="310"/>
      <c r="F609" s="309"/>
      <c r="G609" s="309"/>
      <c r="H609" s="310"/>
      <c r="I609" s="310"/>
      <c r="L609" s="309"/>
      <c r="M609" s="309"/>
      <c r="N609" s="310"/>
      <c r="P609" s="310"/>
    </row>
    <row r="610" spans="3:16" s="25" customFormat="1" ht="12.75" customHeight="1" x14ac:dyDescent="0.25">
      <c r="C610" s="310"/>
      <c r="E610" s="310"/>
      <c r="F610" s="309"/>
      <c r="G610" s="309"/>
      <c r="H610" s="310"/>
      <c r="I610" s="310"/>
      <c r="L610" s="309"/>
      <c r="M610" s="309"/>
      <c r="N610" s="310"/>
      <c r="P610" s="310"/>
    </row>
    <row r="611" spans="3:16" s="25" customFormat="1" ht="12.75" customHeight="1" x14ac:dyDescent="0.25">
      <c r="C611" s="310"/>
      <c r="E611" s="310"/>
      <c r="F611" s="309"/>
      <c r="G611" s="309"/>
      <c r="H611" s="310"/>
      <c r="I611" s="310"/>
      <c r="L611" s="309"/>
      <c r="M611" s="309"/>
      <c r="N611" s="310"/>
      <c r="P611" s="310"/>
    </row>
    <row r="612" spans="3:16" s="25" customFormat="1" ht="12.75" customHeight="1" x14ac:dyDescent="0.25">
      <c r="C612" s="310"/>
      <c r="E612" s="310"/>
      <c r="F612" s="309"/>
      <c r="G612" s="309"/>
      <c r="H612" s="310"/>
      <c r="I612" s="310"/>
      <c r="L612" s="309"/>
      <c r="M612" s="309"/>
      <c r="N612" s="310"/>
      <c r="P612" s="310"/>
    </row>
    <row r="613" spans="3:16" s="25" customFormat="1" ht="12.75" customHeight="1" x14ac:dyDescent="0.25">
      <c r="C613" s="310"/>
      <c r="E613" s="310"/>
      <c r="F613" s="309"/>
      <c r="G613" s="309"/>
      <c r="H613" s="310"/>
      <c r="I613" s="310"/>
      <c r="L613" s="309"/>
      <c r="M613" s="309"/>
      <c r="N613" s="310"/>
      <c r="P613" s="310"/>
    </row>
    <row r="614" spans="3:16" s="25" customFormat="1" ht="12.75" customHeight="1" x14ac:dyDescent="0.25">
      <c r="C614" s="310"/>
      <c r="E614" s="310"/>
      <c r="F614" s="309"/>
      <c r="G614" s="309"/>
      <c r="H614" s="310"/>
      <c r="I614" s="310"/>
      <c r="L614" s="309"/>
      <c r="M614" s="309"/>
      <c r="N614" s="310"/>
      <c r="P614" s="310"/>
    </row>
    <row r="615" spans="3:16" s="25" customFormat="1" ht="12.75" customHeight="1" x14ac:dyDescent="0.25">
      <c r="C615" s="310"/>
      <c r="E615" s="310"/>
      <c r="F615" s="309"/>
      <c r="G615" s="309"/>
      <c r="H615" s="310"/>
      <c r="I615" s="310"/>
      <c r="L615" s="309"/>
      <c r="M615" s="309"/>
      <c r="N615" s="310"/>
      <c r="P615" s="310"/>
    </row>
    <row r="616" spans="3:16" s="25" customFormat="1" ht="12.75" customHeight="1" x14ac:dyDescent="0.25">
      <c r="C616" s="310"/>
      <c r="E616" s="310"/>
      <c r="F616" s="309"/>
      <c r="G616" s="309"/>
      <c r="H616" s="310"/>
      <c r="I616" s="310"/>
      <c r="L616" s="309"/>
      <c r="M616" s="309"/>
      <c r="N616" s="310"/>
      <c r="P616" s="310"/>
    </row>
    <row r="617" spans="3:16" s="25" customFormat="1" ht="12.75" customHeight="1" x14ac:dyDescent="0.25">
      <c r="C617" s="310"/>
      <c r="E617" s="310"/>
      <c r="F617" s="309"/>
      <c r="G617" s="309"/>
      <c r="H617" s="310"/>
      <c r="I617" s="310"/>
      <c r="L617" s="309"/>
      <c r="M617" s="309"/>
      <c r="N617" s="310"/>
      <c r="P617" s="310"/>
    </row>
    <row r="618" spans="3:16" s="25" customFormat="1" ht="12.75" customHeight="1" x14ac:dyDescent="0.25">
      <c r="C618" s="310"/>
      <c r="E618" s="310"/>
      <c r="F618" s="309"/>
      <c r="G618" s="309"/>
      <c r="H618" s="310"/>
      <c r="I618" s="310"/>
      <c r="L618" s="309"/>
      <c r="M618" s="309"/>
      <c r="N618" s="310"/>
      <c r="P618" s="310"/>
    </row>
    <row r="619" spans="3:16" s="25" customFormat="1" ht="12.75" customHeight="1" x14ac:dyDescent="0.25">
      <c r="C619" s="310"/>
      <c r="E619" s="310"/>
      <c r="F619" s="309"/>
      <c r="G619" s="309"/>
      <c r="H619" s="310"/>
      <c r="I619" s="310"/>
      <c r="L619" s="309"/>
      <c r="M619" s="309"/>
      <c r="N619" s="310"/>
      <c r="P619" s="310"/>
    </row>
    <row r="620" spans="3:16" s="25" customFormat="1" ht="12.75" customHeight="1" x14ac:dyDescent="0.25">
      <c r="C620" s="310"/>
      <c r="E620" s="310"/>
      <c r="F620" s="309"/>
      <c r="G620" s="309"/>
      <c r="H620" s="310"/>
      <c r="I620" s="310"/>
      <c r="L620" s="309"/>
      <c r="M620" s="309"/>
      <c r="N620" s="310"/>
      <c r="P620" s="310"/>
    </row>
    <row r="621" spans="3:16" s="25" customFormat="1" ht="12.75" customHeight="1" x14ac:dyDescent="0.25">
      <c r="C621" s="310"/>
      <c r="E621" s="310"/>
      <c r="F621" s="309"/>
      <c r="G621" s="309"/>
      <c r="H621" s="310"/>
      <c r="I621" s="310"/>
      <c r="L621" s="309"/>
      <c r="M621" s="309"/>
      <c r="N621" s="310"/>
      <c r="P621" s="310"/>
    </row>
    <row r="622" spans="3:16" s="25" customFormat="1" ht="12.75" customHeight="1" x14ac:dyDescent="0.25">
      <c r="C622" s="310"/>
      <c r="E622" s="310"/>
      <c r="F622" s="309"/>
      <c r="G622" s="309"/>
      <c r="H622" s="310"/>
      <c r="I622" s="310"/>
      <c r="L622" s="309"/>
      <c r="M622" s="309"/>
      <c r="N622" s="310"/>
      <c r="P622" s="310"/>
    </row>
    <row r="623" spans="3:16" s="25" customFormat="1" ht="12.75" customHeight="1" x14ac:dyDescent="0.25">
      <c r="C623" s="310"/>
      <c r="E623" s="310"/>
      <c r="F623" s="309"/>
      <c r="G623" s="309"/>
      <c r="H623" s="310"/>
      <c r="I623" s="310"/>
      <c r="L623" s="309"/>
      <c r="M623" s="309"/>
      <c r="N623" s="310"/>
      <c r="P623" s="310"/>
    </row>
    <row r="624" spans="3:16" s="25" customFormat="1" ht="12.75" customHeight="1" x14ac:dyDescent="0.25">
      <c r="C624" s="310"/>
      <c r="E624" s="310"/>
      <c r="F624" s="309"/>
      <c r="G624" s="309"/>
      <c r="H624" s="310"/>
      <c r="I624" s="310"/>
      <c r="L624" s="309"/>
      <c r="M624" s="309"/>
      <c r="N624" s="310"/>
      <c r="P624" s="310"/>
    </row>
    <row r="625" spans="3:16" s="25" customFormat="1" ht="12.75" customHeight="1" x14ac:dyDescent="0.25">
      <c r="C625" s="310"/>
      <c r="E625" s="310"/>
      <c r="F625" s="309"/>
      <c r="G625" s="309"/>
      <c r="H625" s="310"/>
      <c r="I625" s="310"/>
      <c r="L625" s="309"/>
      <c r="M625" s="309"/>
      <c r="N625" s="310"/>
      <c r="P625" s="310"/>
    </row>
    <row r="626" spans="3:16" s="25" customFormat="1" ht="12.75" customHeight="1" x14ac:dyDescent="0.25">
      <c r="C626" s="310"/>
      <c r="E626" s="310"/>
      <c r="F626" s="309"/>
      <c r="G626" s="309"/>
      <c r="H626" s="310"/>
      <c r="I626" s="310"/>
      <c r="L626" s="309"/>
      <c r="M626" s="309"/>
      <c r="N626" s="310"/>
      <c r="P626" s="310"/>
    </row>
    <row r="627" spans="3:16" s="25" customFormat="1" ht="12.75" customHeight="1" x14ac:dyDescent="0.25">
      <c r="C627" s="310"/>
      <c r="E627" s="310"/>
      <c r="F627" s="309"/>
      <c r="G627" s="309"/>
      <c r="H627" s="310"/>
      <c r="I627" s="310"/>
      <c r="L627" s="309"/>
      <c r="M627" s="309"/>
      <c r="N627" s="310"/>
      <c r="P627" s="310"/>
    </row>
    <row r="628" spans="3:16" s="25" customFormat="1" ht="12.75" customHeight="1" x14ac:dyDescent="0.25">
      <c r="C628" s="310"/>
      <c r="E628" s="310"/>
      <c r="F628" s="309"/>
      <c r="G628" s="309"/>
      <c r="H628" s="310"/>
      <c r="I628" s="310"/>
      <c r="L628" s="309"/>
      <c r="M628" s="309"/>
      <c r="N628" s="310"/>
      <c r="P628" s="310"/>
    </row>
    <row r="629" spans="3:16" s="25" customFormat="1" ht="12.75" customHeight="1" x14ac:dyDescent="0.25">
      <c r="C629" s="310"/>
      <c r="E629" s="310"/>
      <c r="F629" s="309"/>
      <c r="G629" s="309"/>
      <c r="H629" s="310"/>
      <c r="I629" s="310"/>
      <c r="L629" s="309"/>
      <c r="M629" s="309"/>
      <c r="N629" s="310"/>
      <c r="P629" s="310"/>
    </row>
    <row r="630" spans="3:16" s="25" customFormat="1" ht="12.75" customHeight="1" x14ac:dyDescent="0.25">
      <c r="C630" s="310"/>
      <c r="E630" s="310"/>
      <c r="F630" s="309"/>
      <c r="G630" s="309"/>
      <c r="H630" s="310"/>
      <c r="I630" s="310"/>
      <c r="L630" s="309"/>
      <c r="M630" s="309"/>
      <c r="N630" s="310"/>
      <c r="P630" s="310"/>
    </row>
    <row r="631" spans="3:16" s="25" customFormat="1" ht="12.75" customHeight="1" x14ac:dyDescent="0.25">
      <c r="C631" s="310"/>
      <c r="E631" s="310"/>
      <c r="F631" s="309"/>
      <c r="G631" s="309"/>
      <c r="H631" s="310"/>
      <c r="I631" s="310"/>
      <c r="L631" s="309"/>
      <c r="M631" s="309"/>
      <c r="N631" s="310"/>
      <c r="P631" s="310"/>
    </row>
    <row r="632" spans="3:16" s="25" customFormat="1" ht="12.75" customHeight="1" x14ac:dyDescent="0.25">
      <c r="C632" s="310"/>
      <c r="E632" s="310"/>
      <c r="F632" s="309"/>
      <c r="G632" s="309"/>
      <c r="H632" s="310"/>
      <c r="I632" s="310"/>
      <c r="L632" s="309"/>
      <c r="M632" s="309"/>
      <c r="N632" s="310"/>
      <c r="P632" s="310"/>
    </row>
    <row r="633" spans="3:16" s="25" customFormat="1" ht="12.75" customHeight="1" x14ac:dyDescent="0.25">
      <c r="C633" s="310"/>
      <c r="E633" s="310"/>
      <c r="F633" s="309"/>
      <c r="G633" s="309"/>
      <c r="H633" s="310"/>
      <c r="I633" s="310"/>
      <c r="L633" s="309"/>
      <c r="M633" s="309"/>
      <c r="N633" s="310"/>
      <c r="P633" s="310"/>
    </row>
    <row r="634" spans="3:16" s="25" customFormat="1" ht="12.75" customHeight="1" x14ac:dyDescent="0.25">
      <c r="C634" s="310"/>
      <c r="E634" s="310"/>
      <c r="F634" s="309"/>
      <c r="G634" s="309"/>
      <c r="H634" s="310"/>
      <c r="I634" s="310"/>
      <c r="L634" s="309"/>
      <c r="M634" s="309"/>
      <c r="N634" s="310"/>
      <c r="P634" s="310"/>
    </row>
    <row r="635" spans="3:16" s="25" customFormat="1" ht="12.75" customHeight="1" x14ac:dyDescent="0.25">
      <c r="C635" s="310"/>
      <c r="E635" s="310"/>
      <c r="F635" s="309"/>
      <c r="G635" s="309"/>
      <c r="H635" s="310"/>
      <c r="I635" s="310"/>
      <c r="L635" s="309"/>
      <c r="M635" s="309"/>
      <c r="N635" s="310"/>
      <c r="P635" s="310"/>
    </row>
    <row r="636" spans="3:16" s="25" customFormat="1" ht="12.75" customHeight="1" x14ac:dyDescent="0.25">
      <c r="C636" s="310"/>
      <c r="E636" s="310"/>
      <c r="F636" s="309"/>
      <c r="G636" s="309"/>
      <c r="H636" s="310"/>
      <c r="I636" s="310"/>
      <c r="L636" s="309"/>
      <c r="M636" s="309"/>
      <c r="N636" s="310"/>
      <c r="P636" s="310"/>
    </row>
    <row r="637" spans="3:16" s="25" customFormat="1" ht="12.75" customHeight="1" x14ac:dyDescent="0.25">
      <c r="C637" s="310"/>
      <c r="E637" s="310"/>
      <c r="F637" s="309"/>
      <c r="G637" s="309"/>
      <c r="H637" s="310"/>
      <c r="I637" s="310"/>
      <c r="L637" s="309"/>
      <c r="M637" s="309"/>
      <c r="N637" s="310"/>
      <c r="P637" s="310"/>
    </row>
    <row r="638" spans="3:16" s="25" customFormat="1" ht="12.75" customHeight="1" x14ac:dyDescent="0.25">
      <c r="C638" s="310"/>
      <c r="E638" s="310"/>
      <c r="F638" s="309"/>
      <c r="G638" s="309"/>
      <c r="H638" s="310"/>
      <c r="I638" s="310"/>
      <c r="L638" s="309"/>
      <c r="M638" s="309"/>
      <c r="N638" s="310"/>
      <c r="P638" s="310"/>
    </row>
    <row r="639" spans="3:16" s="25" customFormat="1" ht="12.75" customHeight="1" x14ac:dyDescent="0.25">
      <c r="C639" s="310"/>
      <c r="E639" s="310"/>
      <c r="F639" s="309"/>
      <c r="G639" s="309"/>
      <c r="H639" s="310"/>
      <c r="I639" s="310"/>
      <c r="L639" s="309"/>
      <c r="M639" s="309"/>
      <c r="N639" s="310"/>
      <c r="P639" s="310"/>
    </row>
    <row r="640" spans="3:16" s="25" customFormat="1" ht="12.75" customHeight="1" x14ac:dyDescent="0.25">
      <c r="C640" s="310"/>
      <c r="E640" s="310"/>
      <c r="F640" s="309"/>
      <c r="G640" s="309"/>
      <c r="H640" s="310"/>
      <c r="I640" s="310"/>
      <c r="L640" s="309"/>
      <c r="M640" s="309"/>
      <c r="N640" s="310"/>
      <c r="P640" s="310"/>
    </row>
    <row r="641" spans="3:16" s="25" customFormat="1" ht="12.75" customHeight="1" x14ac:dyDescent="0.25">
      <c r="C641" s="310"/>
      <c r="E641" s="310"/>
      <c r="F641" s="309"/>
      <c r="G641" s="309"/>
      <c r="H641" s="310"/>
      <c r="I641" s="310"/>
      <c r="L641" s="309"/>
      <c r="M641" s="309"/>
      <c r="N641" s="310"/>
      <c r="P641" s="310"/>
    </row>
    <row r="642" spans="3:16" s="25" customFormat="1" ht="12.75" customHeight="1" x14ac:dyDescent="0.25">
      <c r="C642" s="310"/>
      <c r="E642" s="310"/>
      <c r="F642" s="309"/>
      <c r="G642" s="309"/>
      <c r="H642" s="310"/>
      <c r="I642" s="310"/>
      <c r="L642" s="309"/>
      <c r="M642" s="309"/>
      <c r="N642" s="310"/>
      <c r="P642" s="310"/>
    </row>
    <row r="643" spans="3:16" s="25" customFormat="1" ht="12.75" customHeight="1" x14ac:dyDescent="0.25">
      <c r="C643" s="310"/>
      <c r="E643" s="310"/>
      <c r="F643" s="309"/>
      <c r="G643" s="309"/>
      <c r="H643" s="310"/>
      <c r="I643" s="310"/>
      <c r="L643" s="309"/>
      <c r="M643" s="309"/>
      <c r="N643" s="310"/>
      <c r="P643" s="310"/>
    </row>
    <row r="644" spans="3:16" s="25" customFormat="1" ht="12.75" customHeight="1" x14ac:dyDescent="0.25">
      <c r="C644" s="310"/>
      <c r="E644" s="310"/>
      <c r="F644" s="309"/>
      <c r="G644" s="309"/>
      <c r="H644" s="310"/>
      <c r="I644" s="310"/>
      <c r="L644" s="309"/>
      <c r="M644" s="309"/>
      <c r="N644" s="310"/>
      <c r="P644" s="310"/>
    </row>
    <row r="645" spans="3:16" s="25" customFormat="1" ht="12.75" customHeight="1" x14ac:dyDescent="0.25">
      <c r="C645" s="310"/>
      <c r="E645" s="310"/>
      <c r="F645" s="309"/>
      <c r="G645" s="309"/>
      <c r="H645" s="310"/>
      <c r="I645" s="310"/>
      <c r="L645" s="309"/>
      <c r="M645" s="309"/>
      <c r="N645" s="310"/>
      <c r="P645" s="310"/>
    </row>
    <row r="646" spans="3:16" s="25" customFormat="1" ht="12.75" customHeight="1" x14ac:dyDescent="0.25">
      <c r="C646" s="310"/>
      <c r="E646" s="310"/>
      <c r="F646" s="309"/>
      <c r="G646" s="309"/>
      <c r="H646" s="310"/>
      <c r="I646" s="310"/>
      <c r="L646" s="309"/>
      <c r="M646" s="309"/>
      <c r="N646" s="310"/>
      <c r="P646" s="310"/>
    </row>
    <row r="647" spans="3:16" s="25" customFormat="1" ht="12.75" customHeight="1" x14ac:dyDescent="0.25">
      <c r="C647" s="310"/>
      <c r="E647" s="310"/>
      <c r="F647" s="309"/>
      <c r="G647" s="309"/>
      <c r="H647" s="310"/>
      <c r="I647" s="310"/>
      <c r="L647" s="309"/>
      <c r="M647" s="309"/>
      <c r="N647" s="310"/>
      <c r="P647" s="310"/>
    </row>
    <row r="648" spans="3:16" s="25" customFormat="1" ht="12.75" customHeight="1" x14ac:dyDescent="0.25">
      <c r="C648" s="310"/>
      <c r="E648" s="310"/>
      <c r="F648" s="309"/>
      <c r="G648" s="309"/>
      <c r="H648" s="310"/>
      <c r="I648" s="310"/>
      <c r="L648" s="309"/>
      <c r="M648" s="309"/>
      <c r="N648" s="310"/>
      <c r="P648" s="310"/>
    </row>
    <row r="649" spans="3:16" s="25" customFormat="1" ht="12.75" customHeight="1" x14ac:dyDescent="0.25">
      <c r="C649" s="310"/>
      <c r="E649" s="310"/>
      <c r="F649" s="309"/>
      <c r="G649" s="309"/>
      <c r="H649" s="310"/>
      <c r="I649" s="310"/>
      <c r="L649" s="309"/>
      <c r="M649" s="309"/>
      <c r="N649" s="310"/>
      <c r="P649" s="310"/>
    </row>
    <row r="650" spans="3:16" s="25" customFormat="1" ht="12.75" customHeight="1" x14ac:dyDescent="0.25">
      <c r="C650" s="310"/>
      <c r="E650" s="310"/>
      <c r="F650" s="309"/>
      <c r="G650" s="309"/>
      <c r="H650" s="310"/>
      <c r="I650" s="310"/>
      <c r="L650" s="309"/>
      <c r="M650" s="309"/>
      <c r="N650" s="310"/>
      <c r="P650" s="310"/>
    </row>
    <row r="651" spans="3:16" s="25" customFormat="1" ht="12.75" customHeight="1" x14ac:dyDescent="0.25">
      <c r="C651" s="310"/>
      <c r="E651" s="310"/>
      <c r="F651" s="309"/>
      <c r="G651" s="309"/>
      <c r="H651" s="310"/>
      <c r="I651" s="310"/>
      <c r="L651" s="309"/>
      <c r="M651" s="309"/>
      <c r="N651" s="310"/>
      <c r="P651" s="310"/>
    </row>
    <row r="652" spans="3:16" s="25" customFormat="1" ht="12.75" customHeight="1" x14ac:dyDescent="0.25">
      <c r="C652" s="310"/>
      <c r="E652" s="310"/>
      <c r="F652" s="309"/>
      <c r="G652" s="309"/>
      <c r="H652" s="310"/>
      <c r="I652" s="310"/>
      <c r="L652" s="309"/>
      <c r="M652" s="309"/>
      <c r="N652" s="310"/>
      <c r="P652" s="310"/>
    </row>
    <row r="653" spans="3:16" s="25" customFormat="1" ht="12.75" customHeight="1" x14ac:dyDescent="0.25">
      <c r="C653" s="310"/>
      <c r="E653" s="310"/>
      <c r="F653" s="309"/>
      <c r="G653" s="309"/>
      <c r="H653" s="310"/>
      <c r="I653" s="310"/>
      <c r="L653" s="309"/>
      <c r="M653" s="309"/>
      <c r="N653" s="310"/>
      <c r="P653" s="310"/>
    </row>
    <row r="654" spans="3:16" s="25" customFormat="1" ht="12.75" customHeight="1" x14ac:dyDescent="0.25">
      <c r="C654" s="310"/>
      <c r="E654" s="310"/>
      <c r="F654" s="309"/>
      <c r="G654" s="309"/>
      <c r="H654" s="310"/>
      <c r="I654" s="310"/>
      <c r="L654" s="309"/>
      <c r="M654" s="309"/>
      <c r="N654" s="310"/>
      <c r="P654" s="310"/>
    </row>
    <row r="655" spans="3:16" s="25" customFormat="1" ht="12.75" customHeight="1" x14ac:dyDescent="0.25">
      <c r="C655" s="310"/>
      <c r="E655" s="310"/>
      <c r="F655" s="309"/>
      <c r="G655" s="309"/>
      <c r="H655" s="310"/>
      <c r="I655" s="310"/>
      <c r="L655" s="309"/>
      <c r="M655" s="309"/>
      <c r="N655" s="310"/>
      <c r="P655" s="310"/>
    </row>
    <row r="656" spans="3:16" s="25" customFormat="1" ht="12.75" customHeight="1" x14ac:dyDescent="0.25">
      <c r="C656" s="310"/>
      <c r="E656" s="310"/>
      <c r="F656" s="309"/>
      <c r="G656" s="309"/>
      <c r="H656" s="310"/>
      <c r="I656" s="310"/>
      <c r="L656" s="309"/>
      <c r="M656" s="309"/>
      <c r="N656" s="310"/>
      <c r="P656" s="310"/>
    </row>
    <row r="657" spans="3:16" s="25" customFormat="1" ht="12.75" customHeight="1" x14ac:dyDescent="0.25">
      <c r="C657" s="310"/>
      <c r="E657" s="310"/>
      <c r="F657" s="309"/>
      <c r="G657" s="309"/>
      <c r="H657" s="310"/>
      <c r="I657" s="310"/>
      <c r="L657" s="309"/>
      <c r="M657" s="309"/>
      <c r="N657" s="310"/>
      <c r="P657" s="310"/>
    </row>
    <row r="658" spans="3:16" s="25" customFormat="1" ht="12.75" customHeight="1" x14ac:dyDescent="0.25">
      <c r="C658" s="310"/>
      <c r="E658" s="310"/>
      <c r="F658" s="309"/>
      <c r="G658" s="309"/>
      <c r="H658" s="310"/>
      <c r="I658" s="310"/>
      <c r="L658" s="309"/>
      <c r="M658" s="309"/>
      <c r="N658" s="310"/>
      <c r="P658" s="310"/>
    </row>
    <row r="659" spans="3:16" s="25" customFormat="1" ht="12.75" customHeight="1" x14ac:dyDescent="0.25">
      <c r="C659" s="310"/>
      <c r="E659" s="310"/>
      <c r="F659" s="309"/>
      <c r="G659" s="309"/>
      <c r="H659" s="310"/>
      <c r="I659" s="310"/>
      <c r="L659" s="309"/>
      <c r="M659" s="309"/>
      <c r="N659" s="310"/>
      <c r="P659" s="310"/>
    </row>
    <row r="660" spans="3:16" s="25" customFormat="1" ht="12.75" customHeight="1" x14ac:dyDescent="0.25">
      <c r="C660" s="310"/>
      <c r="E660" s="310"/>
      <c r="F660" s="309"/>
      <c r="G660" s="309"/>
      <c r="H660" s="310"/>
      <c r="I660" s="310"/>
      <c r="L660" s="309"/>
      <c r="M660" s="309"/>
      <c r="N660" s="310"/>
      <c r="P660" s="310"/>
    </row>
    <row r="661" spans="3:16" s="25" customFormat="1" ht="12.75" customHeight="1" x14ac:dyDescent="0.25">
      <c r="C661" s="310"/>
      <c r="E661" s="310"/>
      <c r="F661" s="309"/>
      <c r="G661" s="309"/>
      <c r="H661" s="310"/>
      <c r="I661" s="310"/>
      <c r="L661" s="309"/>
      <c r="M661" s="309"/>
      <c r="N661" s="310"/>
      <c r="P661" s="310"/>
    </row>
    <row r="662" spans="3:16" s="25" customFormat="1" ht="12.75" customHeight="1" x14ac:dyDescent="0.25">
      <c r="C662" s="310"/>
      <c r="E662" s="310"/>
      <c r="F662" s="309"/>
      <c r="G662" s="309"/>
      <c r="H662" s="310"/>
      <c r="I662" s="310"/>
      <c r="L662" s="309"/>
      <c r="M662" s="309"/>
      <c r="N662" s="310"/>
      <c r="P662" s="310"/>
    </row>
    <row r="663" spans="3:16" s="25" customFormat="1" ht="12.75" customHeight="1" x14ac:dyDescent="0.25">
      <c r="C663" s="310"/>
      <c r="E663" s="310"/>
      <c r="F663" s="309"/>
      <c r="G663" s="309"/>
      <c r="H663" s="310"/>
      <c r="I663" s="310"/>
      <c r="L663" s="309"/>
      <c r="M663" s="309"/>
      <c r="N663" s="310"/>
      <c r="P663" s="310"/>
    </row>
    <row r="664" spans="3:16" s="25" customFormat="1" ht="12.75" customHeight="1" x14ac:dyDescent="0.25">
      <c r="C664" s="310"/>
      <c r="E664" s="310"/>
      <c r="F664" s="309"/>
      <c r="G664" s="309"/>
      <c r="H664" s="310"/>
      <c r="I664" s="310"/>
      <c r="L664" s="309"/>
      <c r="M664" s="309"/>
      <c r="N664" s="310"/>
      <c r="P664" s="310"/>
    </row>
    <row r="665" spans="3:16" s="25" customFormat="1" ht="12.75" customHeight="1" x14ac:dyDescent="0.25">
      <c r="C665" s="310"/>
      <c r="E665" s="310"/>
      <c r="F665" s="309"/>
      <c r="G665" s="309"/>
      <c r="H665" s="310"/>
      <c r="I665" s="310"/>
      <c r="L665" s="309"/>
      <c r="M665" s="309"/>
      <c r="N665" s="310"/>
      <c r="P665" s="310"/>
    </row>
    <row r="666" spans="3:16" s="25" customFormat="1" ht="12.75" customHeight="1" x14ac:dyDescent="0.25">
      <c r="C666" s="310"/>
      <c r="E666" s="310"/>
      <c r="F666" s="309"/>
      <c r="G666" s="309"/>
      <c r="H666" s="310"/>
      <c r="I666" s="310"/>
      <c r="L666" s="309"/>
      <c r="M666" s="309"/>
      <c r="N666" s="310"/>
      <c r="P666" s="310"/>
    </row>
    <row r="667" spans="3:16" s="25" customFormat="1" ht="12.75" customHeight="1" x14ac:dyDescent="0.25">
      <c r="C667" s="310"/>
      <c r="E667" s="310"/>
      <c r="F667" s="309"/>
      <c r="G667" s="309"/>
      <c r="H667" s="310"/>
      <c r="I667" s="310"/>
      <c r="L667" s="309"/>
      <c r="M667" s="309"/>
      <c r="N667" s="310"/>
      <c r="P667" s="310"/>
    </row>
    <row r="668" spans="3:16" s="25" customFormat="1" ht="12.75" customHeight="1" x14ac:dyDescent="0.25">
      <c r="C668" s="310"/>
      <c r="E668" s="310"/>
      <c r="F668" s="309"/>
      <c r="G668" s="309"/>
      <c r="H668" s="310"/>
      <c r="I668" s="310"/>
      <c r="L668" s="309"/>
      <c r="M668" s="309"/>
      <c r="N668" s="310"/>
      <c r="P668" s="310"/>
    </row>
    <row r="669" spans="3:16" s="25" customFormat="1" ht="12.75" customHeight="1" x14ac:dyDescent="0.25">
      <c r="C669" s="310"/>
      <c r="E669" s="310"/>
      <c r="F669" s="309"/>
      <c r="G669" s="309"/>
      <c r="H669" s="310"/>
      <c r="I669" s="310"/>
      <c r="L669" s="309"/>
      <c r="M669" s="309"/>
      <c r="N669" s="310"/>
      <c r="P669" s="310"/>
    </row>
    <row r="670" spans="3:16" s="25" customFormat="1" ht="12.75" customHeight="1" x14ac:dyDescent="0.25">
      <c r="C670" s="310"/>
      <c r="E670" s="310"/>
      <c r="F670" s="309"/>
      <c r="G670" s="309"/>
      <c r="H670" s="310"/>
      <c r="I670" s="310"/>
      <c r="L670" s="309"/>
      <c r="M670" s="309"/>
      <c r="N670" s="310"/>
      <c r="P670" s="310"/>
    </row>
    <row r="671" spans="3:16" s="25" customFormat="1" ht="12.75" customHeight="1" x14ac:dyDescent="0.25">
      <c r="C671" s="310"/>
      <c r="E671" s="310"/>
      <c r="F671" s="309"/>
      <c r="G671" s="309"/>
      <c r="H671" s="310"/>
      <c r="I671" s="310"/>
      <c r="L671" s="309"/>
      <c r="M671" s="309"/>
      <c r="N671" s="310"/>
      <c r="P671" s="310"/>
    </row>
    <row r="672" spans="3:16" s="25" customFormat="1" ht="12.75" customHeight="1" x14ac:dyDescent="0.25">
      <c r="C672" s="310"/>
      <c r="E672" s="310"/>
      <c r="F672" s="309"/>
      <c r="G672" s="309"/>
      <c r="H672" s="310"/>
      <c r="I672" s="310"/>
      <c r="L672" s="309"/>
      <c r="M672" s="309"/>
      <c r="N672" s="310"/>
      <c r="P672" s="310"/>
    </row>
    <row r="673" spans="3:16" s="25" customFormat="1" ht="12.75" customHeight="1" x14ac:dyDescent="0.25">
      <c r="C673" s="310"/>
      <c r="E673" s="310"/>
      <c r="F673" s="309"/>
      <c r="G673" s="309"/>
      <c r="H673" s="310"/>
      <c r="I673" s="310"/>
      <c r="L673" s="309"/>
      <c r="M673" s="309"/>
      <c r="N673" s="310"/>
      <c r="P673" s="310"/>
    </row>
    <row r="674" spans="3:16" s="25" customFormat="1" ht="12.75" customHeight="1" x14ac:dyDescent="0.25">
      <c r="C674" s="310"/>
      <c r="E674" s="310"/>
      <c r="F674" s="309"/>
      <c r="G674" s="309"/>
      <c r="H674" s="310"/>
      <c r="I674" s="310"/>
      <c r="L674" s="309"/>
      <c r="M674" s="309"/>
      <c r="N674" s="310"/>
      <c r="P674" s="310"/>
    </row>
    <row r="675" spans="3:16" s="25" customFormat="1" ht="12.75" customHeight="1" x14ac:dyDescent="0.25">
      <c r="C675" s="310"/>
      <c r="E675" s="310"/>
      <c r="F675" s="309"/>
      <c r="G675" s="309"/>
      <c r="H675" s="310"/>
      <c r="I675" s="310"/>
      <c r="L675" s="309"/>
      <c r="M675" s="309"/>
      <c r="N675" s="310"/>
      <c r="P675" s="310"/>
    </row>
    <row r="676" spans="3:16" s="25" customFormat="1" ht="12.75" customHeight="1" x14ac:dyDescent="0.25">
      <c r="C676" s="310"/>
      <c r="E676" s="310"/>
      <c r="F676" s="309"/>
      <c r="G676" s="309"/>
      <c r="H676" s="310"/>
      <c r="I676" s="310"/>
      <c r="L676" s="309"/>
      <c r="M676" s="309"/>
      <c r="N676" s="310"/>
      <c r="P676" s="310"/>
    </row>
    <row r="677" spans="3:16" s="25" customFormat="1" ht="12.75" customHeight="1" x14ac:dyDescent="0.25">
      <c r="C677" s="310"/>
      <c r="E677" s="310"/>
      <c r="F677" s="309"/>
      <c r="G677" s="309"/>
      <c r="H677" s="310"/>
      <c r="I677" s="310"/>
      <c r="L677" s="309"/>
      <c r="M677" s="309"/>
      <c r="N677" s="310"/>
      <c r="P677" s="310"/>
    </row>
    <row r="678" spans="3:16" s="25" customFormat="1" ht="12.75" customHeight="1" x14ac:dyDescent="0.25">
      <c r="C678" s="310"/>
      <c r="E678" s="310"/>
      <c r="F678" s="309"/>
      <c r="G678" s="309"/>
      <c r="H678" s="310"/>
      <c r="I678" s="310"/>
      <c r="L678" s="309"/>
      <c r="M678" s="309"/>
      <c r="N678" s="310"/>
      <c r="P678" s="310"/>
    </row>
    <row r="679" spans="3:16" s="25" customFormat="1" ht="12.75" customHeight="1" x14ac:dyDescent="0.25">
      <c r="C679" s="310"/>
      <c r="E679" s="310"/>
      <c r="F679" s="309"/>
      <c r="G679" s="309"/>
      <c r="H679" s="310"/>
      <c r="I679" s="310"/>
      <c r="L679" s="309"/>
      <c r="M679" s="309"/>
      <c r="N679" s="310"/>
      <c r="P679" s="310"/>
    </row>
    <row r="680" spans="3:16" s="25" customFormat="1" ht="12.75" customHeight="1" x14ac:dyDescent="0.25">
      <c r="C680" s="310"/>
      <c r="E680" s="310"/>
      <c r="F680" s="309"/>
      <c r="G680" s="309"/>
      <c r="H680" s="310"/>
      <c r="I680" s="310"/>
      <c r="L680" s="309"/>
      <c r="M680" s="309"/>
      <c r="N680" s="310"/>
      <c r="P680" s="310"/>
    </row>
    <row r="681" spans="3:16" s="25" customFormat="1" ht="12.75" customHeight="1" x14ac:dyDescent="0.25">
      <c r="C681" s="310"/>
      <c r="E681" s="310"/>
      <c r="F681" s="309"/>
      <c r="G681" s="309"/>
      <c r="H681" s="310"/>
      <c r="I681" s="310"/>
      <c r="L681" s="309"/>
      <c r="M681" s="309"/>
      <c r="N681" s="310"/>
      <c r="P681" s="310"/>
    </row>
    <row r="682" spans="3:16" s="25" customFormat="1" ht="12.75" customHeight="1" x14ac:dyDescent="0.25">
      <c r="C682" s="310"/>
      <c r="E682" s="310"/>
      <c r="F682" s="309"/>
      <c r="G682" s="309"/>
      <c r="H682" s="310"/>
      <c r="I682" s="310"/>
      <c r="L682" s="309"/>
      <c r="M682" s="309"/>
      <c r="N682" s="310"/>
      <c r="P682" s="310"/>
    </row>
    <row r="683" spans="3:16" s="25" customFormat="1" ht="12.75" customHeight="1" x14ac:dyDescent="0.25">
      <c r="C683" s="310"/>
      <c r="E683" s="310"/>
      <c r="F683" s="309"/>
      <c r="G683" s="309"/>
      <c r="H683" s="310"/>
      <c r="I683" s="310"/>
      <c r="L683" s="309"/>
      <c r="M683" s="309"/>
      <c r="N683" s="310"/>
      <c r="P683" s="310"/>
    </row>
    <row r="684" spans="3:16" s="25" customFormat="1" ht="12.75" customHeight="1" x14ac:dyDescent="0.25">
      <c r="C684" s="310"/>
      <c r="E684" s="310"/>
      <c r="F684" s="309"/>
      <c r="G684" s="309"/>
      <c r="H684" s="310"/>
      <c r="I684" s="310"/>
      <c r="L684" s="309"/>
      <c r="M684" s="309"/>
      <c r="N684" s="310"/>
      <c r="P684" s="310"/>
    </row>
    <row r="685" spans="3:16" s="25" customFormat="1" ht="12.75" customHeight="1" x14ac:dyDescent="0.25">
      <c r="C685" s="310"/>
      <c r="E685" s="310"/>
      <c r="F685" s="309"/>
      <c r="G685" s="309"/>
      <c r="H685" s="310"/>
      <c r="I685" s="310"/>
      <c r="L685" s="309"/>
      <c r="M685" s="309"/>
      <c r="N685" s="310"/>
      <c r="P685" s="310"/>
    </row>
    <row r="686" spans="3:16" s="25" customFormat="1" ht="12.75" customHeight="1" x14ac:dyDescent="0.25">
      <c r="C686" s="310"/>
      <c r="E686" s="310"/>
      <c r="F686" s="309"/>
      <c r="G686" s="309"/>
      <c r="H686" s="310"/>
      <c r="I686" s="310"/>
      <c r="L686" s="309"/>
      <c r="M686" s="309"/>
      <c r="N686" s="310"/>
      <c r="P686" s="310"/>
    </row>
    <row r="687" spans="3:16" s="25" customFormat="1" ht="12.75" customHeight="1" x14ac:dyDescent="0.25">
      <c r="C687" s="310"/>
      <c r="E687" s="310"/>
      <c r="F687" s="309"/>
      <c r="G687" s="309"/>
      <c r="H687" s="310"/>
      <c r="I687" s="310"/>
      <c r="L687" s="309"/>
      <c r="M687" s="309"/>
      <c r="N687" s="310"/>
      <c r="P687" s="310"/>
    </row>
    <row r="688" spans="3:16" s="25" customFormat="1" ht="12.75" customHeight="1" x14ac:dyDescent="0.25">
      <c r="C688" s="310"/>
      <c r="E688" s="310"/>
      <c r="F688" s="309"/>
      <c r="G688" s="309"/>
      <c r="H688" s="310"/>
      <c r="I688" s="310"/>
      <c r="L688" s="309"/>
      <c r="M688" s="309"/>
      <c r="N688" s="310"/>
      <c r="P688" s="310"/>
    </row>
    <row r="689" spans="3:16" s="25" customFormat="1" ht="12.75" customHeight="1" x14ac:dyDescent="0.25">
      <c r="C689" s="310"/>
      <c r="E689" s="310"/>
      <c r="F689" s="309"/>
      <c r="G689" s="309"/>
      <c r="H689" s="310"/>
      <c r="I689" s="310"/>
      <c r="L689" s="309"/>
      <c r="M689" s="309"/>
      <c r="N689" s="310"/>
      <c r="P689" s="310"/>
    </row>
    <row r="690" spans="3:16" s="25" customFormat="1" ht="12.75" customHeight="1" x14ac:dyDescent="0.25">
      <c r="C690" s="310"/>
      <c r="E690" s="310"/>
      <c r="F690" s="309"/>
      <c r="G690" s="309"/>
      <c r="H690" s="310"/>
      <c r="I690" s="310"/>
      <c r="L690" s="309"/>
      <c r="M690" s="309"/>
      <c r="N690" s="310"/>
      <c r="P690" s="310"/>
    </row>
    <row r="691" spans="3:16" s="25" customFormat="1" ht="12.75" customHeight="1" x14ac:dyDescent="0.25">
      <c r="C691" s="310"/>
      <c r="E691" s="310"/>
      <c r="F691" s="309"/>
      <c r="G691" s="309"/>
      <c r="H691" s="310"/>
      <c r="I691" s="310"/>
      <c r="L691" s="309"/>
      <c r="M691" s="309"/>
      <c r="N691" s="310"/>
      <c r="P691" s="310"/>
    </row>
    <row r="692" spans="3:16" s="25" customFormat="1" ht="12.75" customHeight="1" x14ac:dyDescent="0.25">
      <c r="C692" s="310"/>
      <c r="E692" s="310"/>
      <c r="F692" s="309"/>
      <c r="G692" s="309"/>
      <c r="H692" s="310"/>
      <c r="I692" s="310"/>
      <c r="L692" s="309"/>
      <c r="M692" s="309"/>
      <c r="N692" s="310"/>
      <c r="P692" s="310"/>
    </row>
    <row r="693" spans="3:16" s="25" customFormat="1" ht="12.75" customHeight="1" x14ac:dyDescent="0.25">
      <c r="C693" s="310"/>
      <c r="E693" s="310"/>
      <c r="F693" s="309"/>
      <c r="G693" s="309"/>
      <c r="H693" s="310"/>
      <c r="I693" s="310"/>
      <c r="L693" s="309"/>
      <c r="M693" s="309"/>
      <c r="N693" s="310"/>
      <c r="P693" s="310"/>
    </row>
    <row r="694" spans="3:16" s="25" customFormat="1" ht="12.75" customHeight="1" x14ac:dyDescent="0.25">
      <c r="C694" s="310"/>
      <c r="E694" s="310"/>
      <c r="F694" s="309"/>
      <c r="G694" s="309"/>
      <c r="H694" s="310"/>
      <c r="I694" s="310"/>
      <c r="L694" s="309"/>
      <c r="M694" s="309"/>
      <c r="N694" s="310"/>
      <c r="P694" s="310"/>
    </row>
    <row r="695" spans="3:16" s="25" customFormat="1" ht="12.75" customHeight="1" x14ac:dyDescent="0.25">
      <c r="C695" s="310"/>
      <c r="E695" s="310"/>
      <c r="F695" s="309"/>
      <c r="G695" s="309"/>
      <c r="H695" s="310"/>
      <c r="I695" s="310"/>
      <c r="L695" s="309"/>
      <c r="M695" s="309"/>
      <c r="N695" s="310"/>
      <c r="P695" s="310"/>
    </row>
    <row r="696" spans="3:16" s="25" customFormat="1" ht="12.75" customHeight="1" x14ac:dyDescent="0.25">
      <c r="C696" s="310"/>
      <c r="E696" s="310"/>
      <c r="F696" s="309"/>
      <c r="G696" s="309"/>
      <c r="H696" s="310"/>
      <c r="I696" s="310"/>
      <c r="L696" s="309"/>
      <c r="M696" s="309"/>
      <c r="N696" s="310"/>
      <c r="P696" s="310"/>
    </row>
    <row r="697" spans="3:16" s="25" customFormat="1" ht="12.75" customHeight="1" x14ac:dyDescent="0.25">
      <c r="C697" s="310"/>
      <c r="E697" s="310"/>
      <c r="F697" s="309"/>
      <c r="G697" s="309"/>
      <c r="H697" s="310"/>
      <c r="I697" s="310"/>
      <c r="L697" s="309"/>
      <c r="M697" s="309"/>
      <c r="N697" s="310"/>
      <c r="P697" s="310"/>
    </row>
    <row r="698" spans="3:16" s="25" customFormat="1" ht="12.75" customHeight="1" x14ac:dyDescent="0.25">
      <c r="C698" s="310"/>
      <c r="E698" s="310"/>
      <c r="F698" s="309"/>
      <c r="G698" s="309"/>
      <c r="H698" s="310"/>
      <c r="I698" s="310"/>
      <c r="L698" s="309"/>
      <c r="M698" s="309"/>
      <c r="N698" s="310"/>
      <c r="P698" s="310"/>
    </row>
    <row r="699" spans="3:16" s="25" customFormat="1" ht="12.75" customHeight="1" x14ac:dyDescent="0.25">
      <c r="C699" s="310"/>
      <c r="E699" s="310"/>
      <c r="F699" s="309"/>
      <c r="G699" s="309"/>
      <c r="H699" s="310"/>
      <c r="I699" s="310"/>
      <c r="L699" s="309"/>
      <c r="M699" s="309"/>
      <c r="N699" s="310"/>
      <c r="P699" s="310"/>
    </row>
    <row r="700" spans="3:16" s="25" customFormat="1" ht="12.75" customHeight="1" x14ac:dyDescent="0.25">
      <c r="C700" s="310"/>
      <c r="E700" s="310"/>
      <c r="F700" s="309"/>
      <c r="G700" s="309"/>
      <c r="H700" s="310"/>
      <c r="I700" s="310"/>
      <c r="L700" s="309"/>
      <c r="M700" s="309"/>
      <c r="N700" s="310"/>
      <c r="P700" s="310"/>
    </row>
    <row r="701" spans="3:16" s="25" customFormat="1" ht="12.75" customHeight="1" x14ac:dyDescent="0.25">
      <c r="C701" s="310"/>
      <c r="E701" s="310"/>
      <c r="F701" s="309"/>
      <c r="G701" s="309"/>
      <c r="H701" s="310"/>
      <c r="I701" s="310"/>
      <c r="L701" s="309"/>
      <c r="M701" s="309"/>
      <c r="N701" s="310"/>
      <c r="P701" s="310"/>
    </row>
    <row r="702" spans="3:16" s="25" customFormat="1" ht="12.75" customHeight="1" x14ac:dyDescent="0.25">
      <c r="C702" s="310"/>
      <c r="E702" s="310"/>
      <c r="F702" s="309"/>
      <c r="G702" s="309"/>
      <c r="H702" s="310"/>
      <c r="I702" s="310"/>
      <c r="L702" s="309"/>
      <c r="M702" s="309"/>
      <c r="N702" s="310"/>
      <c r="P702" s="310"/>
    </row>
    <row r="703" spans="3:16" s="25" customFormat="1" ht="12.75" customHeight="1" x14ac:dyDescent="0.25">
      <c r="C703" s="310"/>
      <c r="E703" s="310"/>
      <c r="F703" s="309"/>
      <c r="G703" s="309"/>
      <c r="H703" s="310"/>
      <c r="I703" s="310"/>
      <c r="L703" s="309"/>
      <c r="M703" s="309"/>
      <c r="N703" s="310"/>
      <c r="P703" s="310"/>
    </row>
    <row r="704" spans="3:16" s="25" customFormat="1" ht="12.75" customHeight="1" x14ac:dyDescent="0.25">
      <c r="C704" s="310"/>
      <c r="E704" s="310"/>
      <c r="F704" s="309"/>
      <c r="G704" s="309"/>
      <c r="H704" s="310"/>
      <c r="I704" s="310"/>
      <c r="L704" s="309"/>
      <c r="M704" s="309"/>
      <c r="N704" s="310"/>
      <c r="P704" s="310"/>
    </row>
    <row r="705" spans="3:16" s="25" customFormat="1" ht="12.75" customHeight="1" x14ac:dyDescent="0.25">
      <c r="C705" s="310"/>
      <c r="E705" s="310"/>
      <c r="F705" s="309"/>
      <c r="G705" s="309"/>
      <c r="H705" s="310"/>
      <c r="I705" s="310"/>
      <c r="L705" s="309"/>
      <c r="M705" s="309"/>
      <c r="N705" s="310"/>
      <c r="P705" s="310"/>
    </row>
    <row r="706" spans="3:16" s="25" customFormat="1" ht="12.75" customHeight="1" x14ac:dyDescent="0.25">
      <c r="C706" s="310"/>
      <c r="E706" s="310"/>
      <c r="F706" s="309"/>
      <c r="G706" s="309"/>
      <c r="H706" s="310"/>
      <c r="I706" s="310"/>
      <c r="L706" s="309"/>
      <c r="M706" s="309"/>
      <c r="N706" s="310"/>
      <c r="P706" s="310"/>
    </row>
    <row r="707" spans="3:16" s="25" customFormat="1" ht="12.75" customHeight="1" x14ac:dyDescent="0.25">
      <c r="C707" s="310"/>
      <c r="E707" s="310"/>
      <c r="F707" s="309"/>
      <c r="G707" s="309"/>
      <c r="H707" s="310"/>
      <c r="I707" s="310"/>
      <c r="L707" s="309"/>
      <c r="M707" s="309"/>
      <c r="N707" s="310"/>
      <c r="P707" s="310"/>
    </row>
    <row r="708" spans="3:16" s="25" customFormat="1" ht="12.75" customHeight="1" x14ac:dyDescent="0.25">
      <c r="C708" s="310"/>
      <c r="E708" s="310"/>
      <c r="F708" s="309"/>
      <c r="G708" s="309"/>
      <c r="H708" s="310"/>
      <c r="I708" s="310"/>
      <c r="L708" s="309"/>
      <c r="M708" s="309"/>
      <c r="N708" s="310"/>
      <c r="P708" s="310"/>
    </row>
    <row r="709" spans="3:16" s="25" customFormat="1" ht="12.75" customHeight="1" x14ac:dyDescent="0.25">
      <c r="C709" s="310"/>
      <c r="E709" s="310"/>
      <c r="F709" s="309"/>
      <c r="G709" s="309"/>
      <c r="H709" s="310"/>
      <c r="I709" s="310"/>
      <c r="L709" s="309"/>
      <c r="M709" s="309"/>
      <c r="N709" s="310"/>
      <c r="P709" s="310"/>
    </row>
    <row r="710" spans="3:16" s="25" customFormat="1" ht="12.75" customHeight="1" x14ac:dyDescent="0.25">
      <c r="C710" s="310"/>
      <c r="E710" s="310"/>
      <c r="F710" s="309"/>
      <c r="G710" s="309"/>
      <c r="H710" s="310"/>
      <c r="I710" s="310"/>
      <c r="L710" s="309"/>
      <c r="M710" s="309"/>
      <c r="N710" s="310"/>
      <c r="P710" s="310"/>
    </row>
    <row r="711" spans="3:16" s="25" customFormat="1" ht="12.75" customHeight="1" x14ac:dyDescent="0.25">
      <c r="C711" s="310"/>
      <c r="E711" s="310"/>
      <c r="F711" s="309"/>
      <c r="G711" s="309"/>
      <c r="H711" s="310"/>
      <c r="I711" s="310"/>
      <c r="L711" s="309"/>
      <c r="M711" s="309"/>
      <c r="N711" s="310"/>
      <c r="P711" s="310"/>
    </row>
    <row r="712" spans="3:16" s="25" customFormat="1" ht="12.75" customHeight="1" x14ac:dyDescent="0.25">
      <c r="C712" s="310"/>
      <c r="E712" s="310"/>
      <c r="F712" s="309"/>
      <c r="G712" s="309"/>
      <c r="H712" s="310"/>
      <c r="I712" s="310"/>
      <c r="L712" s="309"/>
      <c r="M712" s="309"/>
      <c r="N712" s="310"/>
      <c r="P712" s="310"/>
    </row>
    <row r="713" spans="3:16" s="25" customFormat="1" ht="12.75" customHeight="1" x14ac:dyDescent="0.25">
      <c r="C713" s="310"/>
      <c r="E713" s="310"/>
      <c r="F713" s="309"/>
      <c r="G713" s="309"/>
      <c r="H713" s="310"/>
      <c r="I713" s="310"/>
      <c r="L713" s="309"/>
      <c r="M713" s="309"/>
      <c r="N713" s="310"/>
      <c r="P713" s="310"/>
    </row>
    <row r="714" spans="3:16" s="25" customFormat="1" ht="12.75" customHeight="1" x14ac:dyDescent="0.25">
      <c r="C714" s="310"/>
      <c r="E714" s="310"/>
      <c r="F714" s="309"/>
      <c r="G714" s="309"/>
      <c r="H714" s="310"/>
      <c r="I714" s="310"/>
      <c r="L714" s="309"/>
      <c r="M714" s="309"/>
      <c r="N714" s="310"/>
      <c r="P714" s="310"/>
    </row>
    <row r="715" spans="3:16" s="25" customFormat="1" ht="12.75" customHeight="1" x14ac:dyDescent="0.25">
      <c r="C715" s="310"/>
      <c r="E715" s="310"/>
      <c r="F715" s="309"/>
      <c r="G715" s="309"/>
      <c r="H715" s="310"/>
      <c r="I715" s="310"/>
      <c r="L715" s="309"/>
      <c r="M715" s="309"/>
      <c r="N715" s="310"/>
      <c r="P715" s="310"/>
    </row>
    <row r="716" spans="3:16" s="25" customFormat="1" ht="12.75" customHeight="1" x14ac:dyDescent="0.25">
      <c r="C716" s="310"/>
      <c r="E716" s="310"/>
      <c r="F716" s="309"/>
      <c r="G716" s="309"/>
      <c r="H716" s="310"/>
      <c r="I716" s="310"/>
      <c r="L716" s="309"/>
      <c r="M716" s="309"/>
      <c r="N716" s="310"/>
      <c r="P716" s="310"/>
    </row>
    <row r="717" spans="3:16" s="25" customFormat="1" ht="12.75" customHeight="1" x14ac:dyDescent="0.25">
      <c r="C717" s="310"/>
      <c r="E717" s="310"/>
      <c r="F717" s="309"/>
      <c r="G717" s="309"/>
      <c r="H717" s="310"/>
      <c r="I717" s="310"/>
      <c r="L717" s="309"/>
      <c r="M717" s="309"/>
      <c r="N717" s="310"/>
      <c r="P717" s="310"/>
    </row>
    <row r="718" spans="3:16" s="25" customFormat="1" ht="12.75" customHeight="1" x14ac:dyDescent="0.25">
      <c r="C718" s="310"/>
      <c r="E718" s="310"/>
      <c r="F718" s="309"/>
      <c r="G718" s="309"/>
      <c r="H718" s="310"/>
      <c r="I718" s="310"/>
      <c r="L718" s="309"/>
      <c r="M718" s="309"/>
      <c r="N718" s="310"/>
      <c r="P718" s="310"/>
    </row>
    <row r="719" spans="3:16" s="25" customFormat="1" ht="12.75" customHeight="1" x14ac:dyDescent="0.25">
      <c r="C719" s="310"/>
      <c r="E719" s="310"/>
      <c r="F719" s="309"/>
      <c r="G719" s="309"/>
      <c r="H719" s="310"/>
      <c r="I719" s="310"/>
      <c r="L719" s="309"/>
      <c r="M719" s="309"/>
      <c r="N719" s="310"/>
      <c r="P719" s="310"/>
    </row>
    <row r="720" spans="3:16" s="25" customFormat="1" ht="12.75" customHeight="1" x14ac:dyDescent="0.25">
      <c r="C720" s="310"/>
      <c r="E720" s="310"/>
      <c r="F720" s="309"/>
      <c r="G720" s="309"/>
      <c r="H720" s="310"/>
      <c r="I720" s="310"/>
      <c r="L720" s="309"/>
      <c r="M720" s="309"/>
      <c r="N720" s="310"/>
      <c r="P720" s="310"/>
    </row>
    <row r="721" spans="3:16" s="25" customFormat="1" ht="12.75" customHeight="1" x14ac:dyDescent="0.25">
      <c r="C721" s="310"/>
      <c r="E721" s="310"/>
      <c r="F721" s="309"/>
      <c r="G721" s="309"/>
      <c r="H721" s="310"/>
      <c r="I721" s="310"/>
      <c r="L721" s="309"/>
      <c r="M721" s="309"/>
      <c r="N721" s="310"/>
      <c r="P721" s="310"/>
    </row>
    <row r="722" spans="3:16" s="25" customFormat="1" ht="12.75" customHeight="1" x14ac:dyDescent="0.25">
      <c r="C722" s="310"/>
      <c r="E722" s="310"/>
      <c r="F722" s="309"/>
      <c r="G722" s="309"/>
      <c r="H722" s="310"/>
      <c r="I722" s="310"/>
      <c r="L722" s="309"/>
      <c r="M722" s="309"/>
      <c r="N722" s="310"/>
      <c r="P722" s="310"/>
    </row>
    <row r="723" spans="3:16" s="25" customFormat="1" ht="12.75" customHeight="1" x14ac:dyDescent="0.25">
      <c r="C723" s="310"/>
      <c r="E723" s="310"/>
      <c r="F723" s="309"/>
      <c r="G723" s="309"/>
      <c r="H723" s="310"/>
      <c r="I723" s="310"/>
      <c r="L723" s="309"/>
      <c r="M723" s="309"/>
      <c r="N723" s="310"/>
      <c r="P723" s="310"/>
    </row>
    <row r="724" spans="3:16" s="25" customFormat="1" ht="12.75" customHeight="1" x14ac:dyDescent="0.25">
      <c r="C724" s="310"/>
      <c r="E724" s="310"/>
      <c r="F724" s="309"/>
      <c r="G724" s="309"/>
      <c r="H724" s="310"/>
      <c r="I724" s="310"/>
      <c r="L724" s="309"/>
      <c r="M724" s="309"/>
      <c r="N724" s="310"/>
      <c r="P724" s="310"/>
    </row>
    <row r="725" spans="3:16" s="25" customFormat="1" ht="12.75" customHeight="1" x14ac:dyDescent="0.25">
      <c r="C725" s="310"/>
      <c r="E725" s="310"/>
      <c r="F725" s="309"/>
      <c r="G725" s="309"/>
      <c r="H725" s="310"/>
      <c r="I725" s="310"/>
      <c r="L725" s="309"/>
      <c r="M725" s="309"/>
      <c r="N725" s="310"/>
      <c r="P725" s="310"/>
    </row>
    <row r="726" spans="3:16" s="25" customFormat="1" ht="12.75" customHeight="1" x14ac:dyDescent="0.25">
      <c r="C726" s="310"/>
      <c r="E726" s="310"/>
      <c r="F726" s="309"/>
      <c r="G726" s="309"/>
      <c r="H726" s="310"/>
      <c r="I726" s="310"/>
      <c r="L726" s="309"/>
      <c r="M726" s="309"/>
      <c r="N726" s="310"/>
      <c r="P726" s="310"/>
    </row>
    <row r="727" spans="3:16" s="25" customFormat="1" ht="12.75" customHeight="1" x14ac:dyDescent="0.25">
      <c r="C727" s="310"/>
      <c r="E727" s="310"/>
      <c r="F727" s="309"/>
      <c r="G727" s="309"/>
      <c r="H727" s="310"/>
      <c r="I727" s="310"/>
      <c r="L727" s="309"/>
      <c r="M727" s="309"/>
      <c r="N727" s="310"/>
      <c r="P727" s="310"/>
    </row>
    <row r="728" spans="3:16" s="25" customFormat="1" ht="12.75" customHeight="1" x14ac:dyDescent="0.25">
      <c r="C728" s="310"/>
      <c r="E728" s="310"/>
      <c r="F728" s="309"/>
      <c r="G728" s="309"/>
      <c r="H728" s="310"/>
      <c r="I728" s="310"/>
      <c r="L728" s="309"/>
      <c r="M728" s="309"/>
      <c r="N728" s="310"/>
      <c r="P728" s="310"/>
    </row>
    <row r="729" spans="3:16" s="25" customFormat="1" ht="12.75" customHeight="1" x14ac:dyDescent="0.25">
      <c r="C729" s="310"/>
      <c r="E729" s="310"/>
      <c r="F729" s="309"/>
      <c r="G729" s="309"/>
      <c r="H729" s="310"/>
      <c r="I729" s="310"/>
      <c r="L729" s="309"/>
      <c r="M729" s="309"/>
      <c r="N729" s="310"/>
      <c r="P729" s="310"/>
    </row>
    <row r="730" spans="3:16" s="25" customFormat="1" ht="12.75" customHeight="1" x14ac:dyDescent="0.25">
      <c r="C730" s="310"/>
      <c r="E730" s="310"/>
      <c r="F730" s="309"/>
      <c r="G730" s="309"/>
      <c r="H730" s="310"/>
      <c r="I730" s="310"/>
      <c r="L730" s="309"/>
      <c r="M730" s="309"/>
      <c r="N730" s="310"/>
      <c r="P730" s="310"/>
    </row>
    <row r="731" spans="3:16" s="25" customFormat="1" ht="12.75" customHeight="1" x14ac:dyDescent="0.25">
      <c r="C731" s="310"/>
      <c r="E731" s="310"/>
      <c r="F731" s="309"/>
      <c r="G731" s="309"/>
      <c r="H731" s="310"/>
      <c r="I731" s="310"/>
      <c r="L731" s="309"/>
      <c r="M731" s="309"/>
      <c r="N731" s="310"/>
      <c r="P731" s="310"/>
    </row>
    <row r="732" spans="3:16" s="25" customFormat="1" ht="12.75" customHeight="1" x14ac:dyDescent="0.25">
      <c r="C732" s="310"/>
      <c r="E732" s="310"/>
      <c r="F732" s="309"/>
      <c r="G732" s="309"/>
      <c r="H732" s="310"/>
      <c r="I732" s="310"/>
      <c r="L732" s="309"/>
      <c r="M732" s="309"/>
      <c r="N732" s="310"/>
      <c r="P732" s="310"/>
    </row>
    <row r="733" spans="3:16" s="25" customFormat="1" ht="12.75" customHeight="1" x14ac:dyDescent="0.25">
      <c r="C733" s="310"/>
      <c r="E733" s="310"/>
      <c r="F733" s="309"/>
      <c r="G733" s="309"/>
      <c r="H733" s="310"/>
      <c r="I733" s="310"/>
      <c r="L733" s="309"/>
      <c r="M733" s="309"/>
      <c r="N733" s="310"/>
      <c r="P733" s="310"/>
    </row>
    <row r="734" spans="3:16" s="25" customFormat="1" ht="12.75" customHeight="1" x14ac:dyDescent="0.25">
      <c r="C734" s="310"/>
      <c r="E734" s="310"/>
      <c r="F734" s="309"/>
      <c r="G734" s="309"/>
      <c r="H734" s="310"/>
      <c r="I734" s="310"/>
      <c r="L734" s="309"/>
      <c r="M734" s="309"/>
      <c r="N734" s="310"/>
      <c r="P734" s="310"/>
    </row>
    <row r="735" spans="3:16" s="25" customFormat="1" ht="12.75" customHeight="1" x14ac:dyDescent="0.25">
      <c r="C735" s="310"/>
      <c r="E735" s="310"/>
      <c r="F735" s="309"/>
      <c r="G735" s="309"/>
      <c r="H735" s="310"/>
      <c r="I735" s="310"/>
      <c r="L735" s="309"/>
      <c r="M735" s="309"/>
      <c r="N735" s="310"/>
      <c r="P735" s="310"/>
    </row>
    <row r="736" spans="3:16" s="25" customFormat="1" ht="12.75" customHeight="1" x14ac:dyDescent="0.25">
      <c r="C736" s="310"/>
      <c r="E736" s="310"/>
      <c r="F736" s="309"/>
      <c r="G736" s="309"/>
      <c r="H736" s="310"/>
      <c r="I736" s="310"/>
      <c r="L736" s="309"/>
      <c r="M736" s="309"/>
      <c r="N736" s="310"/>
      <c r="P736" s="310"/>
    </row>
    <row r="737" spans="3:16" s="25" customFormat="1" ht="12.75" customHeight="1" x14ac:dyDescent="0.25">
      <c r="C737" s="310"/>
      <c r="E737" s="310"/>
      <c r="F737" s="309"/>
      <c r="G737" s="309"/>
      <c r="H737" s="310"/>
      <c r="I737" s="310"/>
      <c r="L737" s="309"/>
      <c r="M737" s="309"/>
      <c r="N737" s="310"/>
      <c r="P737" s="310"/>
    </row>
    <row r="738" spans="3:16" s="25" customFormat="1" ht="12.75" customHeight="1" x14ac:dyDescent="0.25">
      <c r="C738" s="310"/>
      <c r="E738" s="310"/>
      <c r="F738" s="309"/>
      <c r="G738" s="309"/>
      <c r="H738" s="310"/>
      <c r="I738" s="310"/>
      <c r="L738" s="309"/>
      <c r="M738" s="309"/>
      <c r="N738" s="310"/>
      <c r="P738" s="310"/>
    </row>
    <row r="739" spans="3:16" s="25" customFormat="1" ht="12.75" customHeight="1" x14ac:dyDescent="0.25">
      <c r="C739" s="310"/>
      <c r="E739" s="310"/>
      <c r="F739" s="309"/>
      <c r="G739" s="309"/>
      <c r="H739" s="310"/>
      <c r="I739" s="310"/>
      <c r="L739" s="309"/>
      <c r="M739" s="309"/>
      <c r="N739" s="310"/>
      <c r="P739" s="310"/>
    </row>
    <row r="740" spans="3:16" s="25" customFormat="1" ht="12.75" customHeight="1" x14ac:dyDescent="0.25">
      <c r="C740" s="310"/>
      <c r="E740" s="310"/>
      <c r="F740" s="309"/>
      <c r="G740" s="309"/>
      <c r="H740" s="310"/>
      <c r="I740" s="310"/>
      <c r="L740" s="309"/>
      <c r="M740" s="309"/>
      <c r="N740" s="310"/>
      <c r="P740" s="310"/>
    </row>
    <row r="741" spans="3:16" s="25" customFormat="1" ht="12.75" customHeight="1" x14ac:dyDescent="0.25">
      <c r="C741" s="310"/>
      <c r="E741" s="310"/>
      <c r="F741" s="309"/>
      <c r="G741" s="309"/>
      <c r="H741" s="310"/>
      <c r="I741" s="310"/>
      <c r="L741" s="309"/>
      <c r="M741" s="309"/>
      <c r="N741" s="310"/>
      <c r="P741" s="310"/>
    </row>
    <row r="742" spans="3:16" s="25" customFormat="1" ht="12.75" customHeight="1" x14ac:dyDescent="0.25">
      <c r="C742" s="310"/>
      <c r="E742" s="310"/>
      <c r="F742" s="309"/>
      <c r="G742" s="309"/>
      <c r="H742" s="310"/>
      <c r="I742" s="310"/>
      <c r="L742" s="309"/>
      <c r="M742" s="309"/>
      <c r="N742" s="310"/>
      <c r="P742" s="310"/>
    </row>
    <row r="743" spans="3:16" s="25" customFormat="1" ht="12.75" customHeight="1" x14ac:dyDescent="0.25">
      <c r="C743" s="310"/>
      <c r="E743" s="310"/>
      <c r="F743" s="309"/>
      <c r="G743" s="309"/>
      <c r="H743" s="310"/>
      <c r="I743" s="310"/>
      <c r="L743" s="309"/>
      <c r="M743" s="309"/>
      <c r="N743" s="310"/>
      <c r="P743" s="310"/>
    </row>
    <row r="744" spans="3:16" s="25" customFormat="1" ht="12.75" customHeight="1" x14ac:dyDescent="0.25">
      <c r="C744" s="310"/>
      <c r="E744" s="310"/>
      <c r="F744" s="309"/>
      <c r="G744" s="309"/>
      <c r="H744" s="310"/>
      <c r="I744" s="310"/>
      <c r="L744" s="309"/>
      <c r="M744" s="309"/>
      <c r="N744" s="310"/>
      <c r="P744" s="310"/>
    </row>
    <row r="745" spans="3:16" s="25" customFormat="1" ht="12.75" customHeight="1" x14ac:dyDescent="0.25">
      <c r="C745" s="310"/>
      <c r="E745" s="310"/>
      <c r="F745" s="309"/>
      <c r="G745" s="309"/>
      <c r="H745" s="310"/>
      <c r="I745" s="310"/>
      <c r="L745" s="309"/>
      <c r="M745" s="309"/>
      <c r="N745" s="310"/>
      <c r="P745" s="310"/>
    </row>
    <row r="746" spans="3:16" s="25" customFormat="1" ht="12.75" customHeight="1" x14ac:dyDescent="0.25">
      <c r="C746" s="310"/>
      <c r="E746" s="310"/>
      <c r="F746" s="309"/>
      <c r="G746" s="309"/>
      <c r="H746" s="310"/>
      <c r="I746" s="310"/>
      <c r="L746" s="309"/>
      <c r="M746" s="309"/>
      <c r="N746" s="310"/>
      <c r="P746" s="310"/>
    </row>
    <row r="747" spans="3:16" s="25" customFormat="1" ht="12.75" customHeight="1" x14ac:dyDescent="0.25">
      <c r="C747" s="310"/>
      <c r="E747" s="310"/>
      <c r="F747" s="309"/>
      <c r="G747" s="309"/>
      <c r="H747" s="310"/>
      <c r="I747" s="310"/>
      <c r="L747" s="309"/>
      <c r="M747" s="309"/>
      <c r="N747" s="310"/>
      <c r="P747" s="310"/>
    </row>
    <row r="748" spans="3:16" s="25" customFormat="1" ht="12.75" customHeight="1" x14ac:dyDescent="0.25">
      <c r="C748" s="310"/>
      <c r="E748" s="310"/>
      <c r="F748" s="309"/>
      <c r="G748" s="309"/>
      <c r="H748" s="310"/>
      <c r="I748" s="310"/>
      <c r="L748" s="309"/>
      <c r="M748" s="309"/>
      <c r="N748" s="310"/>
      <c r="P748" s="310"/>
    </row>
    <row r="749" spans="3:16" s="25" customFormat="1" ht="12.75" customHeight="1" x14ac:dyDescent="0.25">
      <c r="C749" s="310"/>
      <c r="E749" s="310"/>
      <c r="F749" s="309"/>
      <c r="G749" s="309"/>
      <c r="H749" s="310"/>
      <c r="I749" s="310"/>
      <c r="L749" s="309"/>
      <c r="M749" s="309"/>
      <c r="N749" s="310"/>
      <c r="P749" s="310"/>
    </row>
    <row r="750" spans="3:16" s="25" customFormat="1" ht="12.75" customHeight="1" x14ac:dyDescent="0.25">
      <c r="C750" s="310"/>
      <c r="E750" s="310"/>
      <c r="F750" s="309"/>
      <c r="G750" s="309"/>
      <c r="H750" s="310"/>
      <c r="I750" s="310"/>
      <c r="L750" s="309"/>
      <c r="M750" s="309"/>
      <c r="N750" s="310"/>
      <c r="P750" s="310"/>
    </row>
    <row r="751" spans="3:16" s="25" customFormat="1" ht="12.75" customHeight="1" x14ac:dyDescent="0.25">
      <c r="C751" s="310"/>
      <c r="E751" s="310"/>
      <c r="F751" s="309"/>
      <c r="G751" s="309"/>
      <c r="H751" s="310"/>
      <c r="I751" s="310"/>
      <c r="L751" s="309"/>
      <c r="M751" s="309"/>
      <c r="N751" s="310"/>
      <c r="P751" s="310"/>
    </row>
    <row r="752" spans="3:16" s="25" customFormat="1" ht="12.75" customHeight="1" x14ac:dyDescent="0.25">
      <c r="C752" s="310"/>
      <c r="E752" s="310"/>
      <c r="F752" s="309"/>
      <c r="G752" s="309"/>
      <c r="H752" s="310"/>
      <c r="I752" s="310"/>
      <c r="L752" s="309"/>
      <c r="M752" s="309"/>
      <c r="N752" s="310"/>
      <c r="P752" s="310"/>
    </row>
    <row r="753" spans="3:16" s="25" customFormat="1" ht="12.75" customHeight="1" x14ac:dyDescent="0.25">
      <c r="C753" s="310"/>
      <c r="E753" s="310"/>
      <c r="F753" s="309"/>
      <c r="G753" s="309"/>
      <c r="H753" s="310"/>
      <c r="I753" s="310"/>
      <c r="L753" s="309"/>
      <c r="M753" s="309"/>
      <c r="N753" s="310"/>
      <c r="P753" s="310"/>
    </row>
    <row r="754" spans="3:16" s="25" customFormat="1" ht="12.75" customHeight="1" x14ac:dyDescent="0.25">
      <c r="C754" s="310"/>
      <c r="E754" s="310"/>
      <c r="F754" s="309"/>
      <c r="G754" s="309"/>
      <c r="H754" s="310"/>
      <c r="I754" s="310"/>
      <c r="L754" s="309"/>
      <c r="M754" s="309"/>
      <c r="N754" s="310"/>
      <c r="P754" s="310"/>
    </row>
    <row r="755" spans="3:16" s="25" customFormat="1" ht="12.75" customHeight="1" x14ac:dyDescent="0.25">
      <c r="C755" s="310"/>
      <c r="E755" s="310"/>
      <c r="F755" s="309"/>
      <c r="G755" s="309"/>
      <c r="H755" s="310"/>
      <c r="I755" s="310"/>
      <c r="L755" s="309"/>
      <c r="M755" s="309"/>
      <c r="N755" s="310"/>
      <c r="P755" s="310"/>
    </row>
    <row r="756" spans="3:16" s="25" customFormat="1" ht="12.75" customHeight="1" x14ac:dyDescent="0.25">
      <c r="C756" s="310"/>
      <c r="E756" s="310"/>
      <c r="F756" s="309"/>
      <c r="G756" s="309"/>
      <c r="H756" s="310"/>
      <c r="I756" s="310"/>
      <c r="L756" s="309"/>
      <c r="M756" s="309"/>
      <c r="N756" s="310"/>
      <c r="P756" s="310"/>
    </row>
    <row r="757" spans="3:16" s="25" customFormat="1" ht="12.75" customHeight="1" x14ac:dyDescent="0.25">
      <c r="C757" s="310"/>
      <c r="E757" s="310"/>
      <c r="F757" s="309"/>
      <c r="G757" s="309"/>
      <c r="H757" s="310"/>
      <c r="I757" s="310"/>
      <c r="L757" s="309"/>
      <c r="M757" s="309"/>
      <c r="N757" s="310"/>
      <c r="P757" s="310"/>
    </row>
    <row r="758" spans="3:16" s="25" customFormat="1" ht="12.75" customHeight="1" x14ac:dyDescent="0.25">
      <c r="C758" s="310"/>
      <c r="E758" s="310"/>
      <c r="F758" s="309"/>
      <c r="G758" s="309"/>
      <c r="H758" s="310"/>
      <c r="I758" s="310"/>
      <c r="L758" s="309"/>
      <c r="M758" s="309"/>
      <c r="N758" s="310"/>
      <c r="P758" s="310"/>
    </row>
    <row r="759" spans="3:16" s="25" customFormat="1" ht="12.75" customHeight="1" x14ac:dyDescent="0.25">
      <c r="C759" s="310"/>
      <c r="E759" s="310"/>
      <c r="F759" s="309"/>
      <c r="G759" s="309"/>
      <c r="H759" s="310"/>
      <c r="I759" s="310"/>
      <c r="L759" s="309"/>
      <c r="M759" s="309"/>
      <c r="N759" s="310"/>
      <c r="P759" s="310"/>
    </row>
    <row r="760" spans="3:16" s="25" customFormat="1" ht="12.75" customHeight="1" x14ac:dyDescent="0.25">
      <c r="C760" s="310"/>
      <c r="E760" s="310"/>
      <c r="F760" s="309"/>
      <c r="G760" s="309"/>
      <c r="H760" s="310"/>
      <c r="I760" s="310"/>
      <c r="L760" s="309"/>
      <c r="M760" s="309"/>
      <c r="N760" s="310"/>
      <c r="P760" s="310"/>
    </row>
    <row r="761" spans="3:16" s="25" customFormat="1" ht="12.75" customHeight="1" x14ac:dyDescent="0.25">
      <c r="C761" s="310"/>
      <c r="E761" s="310"/>
      <c r="F761" s="309"/>
      <c r="G761" s="309"/>
      <c r="H761" s="310"/>
      <c r="I761" s="310"/>
      <c r="L761" s="309"/>
      <c r="M761" s="309"/>
      <c r="N761" s="310"/>
      <c r="P761" s="310"/>
    </row>
    <row r="762" spans="3:16" s="25" customFormat="1" ht="12.75" customHeight="1" x14ac:dyDescent="0.25">
      <c r="C762" s="310"/>
      <c r="E762" s="310"/>
      <c r="F762" s="309"/>
      <c r="G762" s="309"/>
      <c r="H762" s="310"/>
      <c r="I762" s="310"/>
      <c r="L762" s="309"/>
      <c r="M762" s="309"/>
      <c r="N762" s="310"/>
      <c r="P762" s="310"/>
    </row>
    <row r="763" spans="3:16" s="25" customFormat="1" ht="12.75" customHeight="1" x14ac:dyDescent="0.25">
      <c r="C763" s="310"/>
      <c r="E763" s="310"/>
      <c r="F763" s="309"/>
      <c r="G763" s="309"/>
      <c r="H763" s="310"/>
      <c r="I763" s="310"/>
      <c r="L763" s="309"/>
      <c r="M763" s="309"/>
      <c r="N763" s="310"/>
      <c r="P763" s="310"/>
    </row>
    <row r="764" spans="3:16" s="25" customFormat="1" ht="12.75" customHeight="1" x14ac:dyDescent="0.25">
      <c r="C764" s="310"/>
      <c r="E764" s="310"/>
      <c r="F764" s="309"/>
      <c r="G764" s="309"/>
      <c r="H764" s="310"/>
      <c r="I764" s="310"/>
      <c r="L764" s="309"/>
      <c r="M764" s="309"/>
      <c r="N764" s="310"/>
      <c r="P764" s="310"/>
    </row>
    <row r="765" spans="3:16" s="25" customFormat="1" ht="12.75" customHeight="1" x14ac:dyDescent="0.25">
      <c r="C765" s="310"/>
      <c r="E765" s="310"/>
      <c r="F765" s="309"/>
      <c r="G765" s="309"/>
      <c r="H765" s="310"/>
      <c r="I765" s="310"/>
      <c r="L765" s="309"/>
      <c r="M765" s="309"/>
      <c r="N765" s="310"/>
      <c r="P765" s="310"/>
    </row>
    <row r="766" spans="3:16" s="25" customFormat="1" ht="12.75" customHeight="1" x14ac:dyDescent="0.25">
      <c r="C766" s="310"/>
      <c r="E766" s="310"/>
      <c r="F766" s="309"/>
      <c r="G766" s="309"/>
      <c r="H766" s="310"/>
      <c r="I766" s="310"/>
      <c r="L766" s="309"/>
      <c r="M766" s="309"/>
      <c r="N766" s="310"/>
      <c r="P766" s="310"/>
    </row>
    <row r="767" spans="3:16" s="25" customFormat="1" ht="12.75" customHeight="1" x14ac:dyDescent="0.25">
      <c r="C767" s="310"/>
      <c r="E767" s="310"/>
      <c r="F767" s="309"/>
      <c r="G767" s="309"/>
      <c r="H767" s="310"/>
      <c r="I767" s="310"/>
      <c r="L767" s="309"/>
      <c r="M767" s="309"/>
      <c r="N767" s="310"/>
      <c r="P767" s="310"/>
    </row>
    <row r="768" spans="3:16" s="25" customFormat="1" ht="12.75" customHeight="1" x14ac:dyDescent="0.25">
      <c r="C768" s="310"/>
      <c r="E768" s="310"/>
      <c r="F768" s="309"/>
      <c r="G768" s="309"/>
      <c r="H768" s="310"/>
      <c r="I768" s="310"/>
      <c r="L768" s="309"/>
      <c r="M768" s="309"/>
      <c r="N768" s="310"/>
      <c r="P768" s="310"/>
    </row>
    <row r="769" spans="3:16" s="25" customFormat="1" ht="12.75" customHeight="1" x14ac:dyDescent="0.25">
      <c r="C769" s="310"/>
      <c r="E769" s="310"/>
      <c r="F769" s="309"/>
      <c r="G769" s="309"/>
      <c r="H769" s="310"/>
      <c r="I769" s="310"/>
      <c r="L769" s="309"/>
      <c r="M769" s="309"/>
      <c r="N769" s="310"/>
      <c r="P769" s="310"/>
    </row>
    <row r="770" spans="3:16" s="25" customFormat="1" ht="12.75" customHeight="1" x14ac:dyDescent="0.25">
      <c r="C770" s="310"/>
      <c r="E770" s="310"/>
      <c r="F770" s="309"/>
      <c r="G770" s="309"/>
      <c r="H770" s="310"/>
      <c r="I770" s="310"/>
      <c r="L770" s="309"/>
      <c r="M770" s="309"/>
      <c r="N770" s="310"/>
      <c r="P770" s="310"/>
    </row>
    <row r="771" spans="3:16" s="25" customFormat="1" ht="12.75" customHeight="1" x14ac:dyDescent="0.25">
      <c r="C771" s="310"/>
      <c r="E771" s="310"/>
      <c r="F771" s="309"/>
      <c r="G771" s="309"/>
      <c r="H771" s="310"/>
      <c r="I771" s="310"/>
      <c r="L771" s="309"/>
      <c r="M771" s="309"/>
      <c r="N771" s="310"/>
      <c r="P771" s="310"/>
    </row>
    <row r="772" spans="3:16" s="25" customFormat="1" ht="12.75" customHeight="1" x14ac:dyDescent="0.25">
      <c r="C772" s="310"/>
      <c r="E772" s="310"/>
      <c r="F772" s="309"/>
      <c r="G772" s="309"/>
      <c r="H772" s="310"/>
      <c r="I772" s="310"/>
      <c r="L772" s="309"/>
      <c r="M772" s="309"/>
      <c r="N772" s="310"/>
      <c r="P772" s="310"/>
    </row>
    <row r="773" spans="3:16" s="25" customFormat="1" ht="12.75" customHeight="1" x14ac:dyDescent="0.25">
      <c r="C773" s="310"/>
      <c r="E773" s="310"/>
      <c r="F773" s="309"/>
      <c r="G773" s="309"/>
      <c r="H773" s="310"/>
      <c r="I773" s="310"/>
      <c r="L773" s="309"/>
      <c r="M773" s="309"/>
      <c r="N773" s="310"/>
      <c r="P773" s="310"/>
    </row>
    <row r="774" spans="3:16" s="25" customFormat="1" ht="12.75" customHeight="1" x14ac:dyDescent="0.25">
      <c r="C774" s="310"/>
      <c r="E774" s="310"/>
      <c r="F774" s="309"/>
      <c r="G774" s="309"/>
      <c r="H774" s="310"/>
      <c r="I774" s="310"/>
      <c r="L774" s="309"/>
      <c r="M774" s="309"/>
      <c r="N774" s="310"/>
      <c r="P774" s="310"/>
    </row>
    <row r="775" spans="3:16" s="25" customFormat="1" ht="12.75" customHeight="1" x14ac:dyDescent="0.25">
      <c r="C775" s="310"/>
      <c r="E775" s="310"/>
      <c r="F775" s="309"/>
      <c r="G775" s="309"/>
      <c r="H775" s="310"/>
      <c r="I775" s="310"/>
      <c r="L775" s="309"/>
      <c r="M775" s="309"/>
      <c r="N775" s="310"/>
      <c r="P775" s="310"/>
    </row>
    <row r="776" spans="3:16" s="25" customFormat="1" ht="12.75" customHeight="1" x14ac:dyDescent="0.25">
      <c r="C776" s="310"/>
      <c r="E776" s="310"/>
      <c r="F776" s="309"/>
      <c r="G776" s="309"/>
      <c r="H776" s="310"/>
      <c r="I776" s="310"/>
      <c r="L776" s="309"/>
      <c r="M776" s="309"/>
      <c r="N776" s="310"/>
      <c r="P776" s="310"/>
    </row>
    <row r="777" spans="3:16" s="25" customFormat="1" ht="12.75" customHeight="1" x14ac:dyDescent="0.25">
      <c r="C777" s="310"/>
      <c r="E777" s="310"/>
      <c r="F777" s="309"/>
      <c r="G777" s="309"/>
      <c r="H777" s="310"/>
      <c r="I777" s="310"/>
      <c r="L777" s="309"/>
      <c r="M777" s="309"/>
      <c r="N777" s="310"/>
      <c r="P777" s="310"/>
    </row>
    <row r="778" spans="3:16" s="25" customFormat="1" ht="12.75" customHeight="1" x14ac:dyDescent="0.25">
      <c r="C778" s="310"/>
      <c r="E778" s="310"/>
      <c r="F778" s="309"/>
      <c r="G778" s="309"/>
      <c r="H778" s="310"/>
      <c r="I778" s="310"/>
      <c r="L778" s="309"/>
      <c r="M778" s="309"/>
      <c r="N778" s="310"/>
      <c r="P778" s="310"/>
    </row>
    <row r="779" spans="3:16" s="25" customFormat="1" ht="12.75" customHeight="1" x14ac:dyDescent="0.25">
      <c r="C779" s="310"/>
      <c r="E779" s="310"/>
      <c r="F779" s="309"/>
      <c r="G779" s="309"/>
      <c r="H779" s="310"/>
      <c r="I779" s="310"/>
      <c r="L779" s="309"/>
      <c r="M779" s="309"/>
      <c r="N779" s="310"/>
      <c r="P779" s="310"/>
    </row>
    <row r="780" spans="3:16" s="25" customFormat="1" ht="12.75" customHeight="1" x14ac:dyDescent="0.25">
      <c r="C780" s="310"/>
      <c r="E780" s="310"/>
      <c r="F780" s="309"/>
      <c r="G780" s="309"/>
      <c r="H780" s="310"/>
      <c r="I780" s="310"/>
      <c r="L780" s="309"/>
      <c r="M780" s="309"/>
      <c r="N780" s="310"/>
      <c r="P780" s="310"/>
    </row>
    <row r="781" spans="3:16" s="25" customFormat="1" ht="12.75" customHeight="1" x14ac:dyDescent="0.25">
      <c r="C781" s="310"/>
      <c r="E781" s="310"/>
      <c r="F781" s="309"/>
      <c r="G781" s="309"/>
      <c r="H781" s="310"/>
      <c r="I781" s="310"/>
      <c r="L781" s="309"/>
      <c r="M781" s="309"/>
      <c r="N781" s="310"/>
      <c r="P781" s="310"/>
    </row>
    <row r="782" spans="3:16" s="25" customFormat="1" ht="12.75" customHeight="1" x14ac:dyDescent="0.25">
      <c r="C782" s="310"/>
      <c r="E782" s="310"/>
      <c r="F782" s="309"/>
      <c r="G782" s="309"/>
      <c r="H782" s="310"/>
      <c r="I782" s="310"/>
      <c r="L782" s="309"/>
      <c r="M782" s="309"/>
      <c r="N782" s="310"/>
      <c r="P782" s="310"/>
    </row>
    <row r="783" spans="3:16" s="25" customFormat="1" ht="12.75" customHeight="1" x14ac:dyDescent="0.25">
      <c r="C783" s="310"/>
      <c r="E783" s="310"/>
      <c r="F783" s="309"/>
      <c r="G783" s="309"/>
      <c r="H783" s="310"/>
      <c r="I783" s="310"/>
      <c r="L783" s="309"/>
      <c r="M783" s="309"/>
      <c r="N783" s="310"/>
      <c r="P783" s="310"/>
    </row>
    <row r="784" spans="3:16" s="25" customFormat="1" ht="12.75" customHeight="1" x14ac:dyDescent="0.25">
      <c r="C784" s="310"/>
      <c r="E784" s="310"/>
      <c r="F784" s="309"/>
      <c r="G784" s="309"/>
      <c r="H784" s="310"/>
      <c r="I784" s="310"/>
      <c r="L784" s="309"/>
      <c r="M784" s="309"/>
      <c r="N784" s="310"/>
      <c r="P784" s="310"/>
    </row>
    <row r="785" spans="3:16" s="25" customFormat="1" ht="12.75" customHeight="1" x14ac:dyDescent="0.25">
      <c r="C785" s="310"/>
      <c r="E785" s="310"/>
      <c r="F785" s="309"/>
      <c r="G785" s="309"/>
      <c r="H785" s="310"/>
      <c r="I785" s="310"/>
      <c r="L785" s="309"/>
      <c r="M785" s="309"/>
      <c r="N785" s="310"/>
      <c r="P785" s="310"/>
    </row>
    <row r="786" spans="3:16" s="25" customFormat="1" ht="12.75" customHeight="1" x14ac:dyDescent="0.25">
      <c r="C786" s="310"/>
      <c r="E786" s="310"/>
      <c r="F786" s="309"/>
      <c r="G786" s="309"/>
      <c r="H786" s="310"/>
      <c r="I786" s="310"/>
      <c r="L786" s="309"/>
      <c r="M786" s="309"/>
      <c r="N786" s="310"/>
      <c r="P786" s="310"/>
    </row>
    <row r="787" spans="3:16" s="25" customFormat="1" ht="12.75" customHeight="1" x14ac:dyDescent="0.25">
      <c r="C787" s="310"/>
      <c r="E787" s="310"/>
      <c r="F787" s="309"/>
      <c r="G787" s="309"/>
      <c r="H787" s="310"/>
      <c r="I787" s="310"/>
      <c r="L787" s="309"/>
      <c r="M787" s="309"/>
      <c r="N787" s="310"/>
      <c r="P787" s="310"/>
    </row>
    <row r="788" spans="3:16" s="25" customFormat="1" ht="12.75" customHeight="1" x14ac:dyDescent="0.25">
      <c r="C788" s="310"/>
      <c r="E788" s="310"/>
      <c r="F788" s="309"/>
      <c r="G788" s="309"/>
      <c r="H788" s="310"/>
      <c r="I788" s="310"/>
      <c r="L788" s="309"/>
      <c r="M788" s="309"/>
      <c r="N788" s="310"/>
      <c r="P788" s="310"/>
    </row>
    <row r="789" spans="3:16" s="25" customFormat="1" ht="12.75" customHeight="1" x14ac:dyDescent="0.25">
      <c r="C789" s="310"/>
      <c r="E789" s="310"/>
      <c r="F789" s="309"/>
      <c r="G789" s="309"/>
      <c r="H789" s="310"/>
      <c r="I789" s="310"/>
      <c r="L789" s="309"/>
      <c r="M789" s="309"/>
      <c r="N789" s="310"/>
      <c r="P789" s="310"/>
    </row>
    <row r="790" spans="3:16" s="25" customFormat="1" ht="12.75" customHeight="1" x14ac:dyDescent="0.25">
      <c r="C790" s="310"/>
      <c r="E790" s="310"/>
      <c r="F790" s="309"/>
      <c r="G790" s="309"/>
      <c r="H790" s="310"/>
      <c r="I790" s="310"/>
      <c r="L790" s="309"/>
      <c r="M790" s="309"/>
      <c r="N790" s="310"/>
      <c r="P790" s="310"/>
    </row>
    <row r="791" spans="3:16" s="25" customFormat="1" ht="12.75" customHeight="1" x14ac:dyDescent="0.25">
      <c r="C791" s="310"/>
      <c r="E791" s="310"/>
      <c r="F791" s="309"/>
      <c r="G791" s="309"/>
      <c r="H791" s="310"/>
      <c r="I791" s="310"/>
      <c r="L791" s="309"/>
      <c r="M791" s="309"/>
      <c r="N791" s="310"/>
      <c r="P791" s="310"/>
    </row>
    <row r="792" spans="3:16" s="25" customFormat="1" ht="12.75" customHeight="1" x14ac:dyDescent="0.25">
      <c r="C792" s="310"/>
      <c r="E792" s="310"/>
      <c r="F792" s="309"/>
      <c r="G792" s="309"/>
      <c r="H792" s="310"/>
      <c r="I792" s="310"/>
      <c r="L792" s="309"/>
      <c r="M792" s="309"/>
      <c r="N792" s="310"/>
      <c r="P792" s="310"/>
    </row>
    <row r="793" spans="3:16" s="25" customFormat="1" ht="12.75" customHeight="1" x14ac:dyDescent="0.25">
      <c r="C793" s="310"/>
      <c r="E793" s="310"/>
      <c r="F793" s="309"/>
      <c r="G793" s="309"/>
      <c r="H793" s="310"/>
      <c r="I793" s="310"/>
      <c r="L793" s="309"/>
      <c r="M793" s="309"/>
      <c r="N793" s="310"/>
      <c r="P793" s="310"/>
    </row>
    <row r="794" spans="3:16" s="25" customFormat="1" ht="12.75" customHeight="1" x14ac:dyDescent="0.25">
      <c r="C794" s="310"/>
      <c r="E794" s="310"/>
      <c r="F794" s="309"/>
      <c r="G794" s="309"/>
      <c r="H794" s="310"/>
      <c r="I794" s="310"/>
      <c r="L794" s="309"/>
      <c r="M794" s="309"/>
      <c r="N794" s="310"/>
      <c r="P794" s="310"/>
    </row>
    <row r="795" spans="3:16" s="25" customFormat="1" ht="12.75" customHeight="1" x14ac:dyDescent="0.25">
      <c r="C795" s="310"/>
      <c r="E795" s="310"/>
      <c r="F795" s="309"/>
      <c r="G795" s="309"/>
      <c r="H795" s="310"/>
      <c r="I795" s="310"/>
      <c r="L795" s="309"/>
      <c r="M795" s="309"/>
      <c r="N795" s="310"/>
      <c r="P795" s="310"/>
    </row>
    <row r="796" spans="3:16" s="25" customFormat="1" ht="12.75" customHeight="1" x14ac:dyDescent="0.25">
      <c r="C796" s="310"/>
      <c r="E796" s="310"/>
      <c r="F796" s="309"/>
      <c r="G796" s="309"/>
      <c r="H796" s="310"/>
      <c r="I796" s="310"/>
      <c r="L796" s="309"/>
      <c r="M796" s="309"/>
      <c r="N796" s="310"/>
      <c r="P796" s="310"/>
    </row>
    <row r="797" spans="3:16" s="25" customFormat="1" ht="12.75" customHeight="1" x14ac:dyDescent="0.25">
      <c r="C797" s="310"/>
      <c r="E797" s="310"/>
      <c r="F797" s="309"/>
      <c r="G797" s="309"/>
      <c r="H797" s="310"/>
      <c r="I797" s="310"/>
      <c r="L797" s="309"/>
      <c r="M797" s="309"/>
      <c r="N797" s="310"/>
      <c r="P797" s="310"/>
    </row>
    <row r="798" spans="3:16" s="25" customFormat="1" ht="12.75" customHeight="1" x14ac:dyDescent="0.25">
      <c r="C798" s="310"/>
      <c r="E798" s="310"/>
      <c r="F798" s="309"/>
      <c r="G798" s="309"/>
      <c r="H798" s="310"/>
      <c r="I798" s="310"/>
      <c r="L798" s="309"/>
      <c r="M798" s="309"/>
      <c r="N798" s="310"/>
      <c r="P798" s="310"/>
    </row>
    <row r="799" spans="3:16" s="25" customFormat="1" ht="12.75" customHeight="1" x14ac:dyDescent="0.25">
      <c r="C799" s="310"/>
      <c r="E799" s="310"/>
      <c r="F799" s="309"/>
      <c r="G799" s="309"/>
      <c r="H799" s="310"/>
      <c r="I799" s="310"/>
      <c r="L799" s="309"/>
      <c r="M799" s="309"/>
      <c r="N799" s="310"/>
      <c r="P799" s="310"/>
    </row>
    <row r="800" spans="3:16" s="25" customFormat="1" ht="12.75" customHeight="1" x14ac:dyDescent="0.25">
      <c r="C800" s="310"/>
      <c r="E800" s="310"/>
      <c r="F800" s="309"/>
      <c r="G800" s="309"/>
      <c r="H800" s="310"/>
      <c r="I800" s="310"/>
      <c r="L800" s="309"/>
      <c r="M800" s="309"/>
      <c r="N800" s="310"/>
      <c r="P800" s="310"/>
    </row>
    <row r="801" spans="3:16" s="25" customFormat="1" ht="12.75" customHeight="1" x14ac:dyDescent="0.25">
      <c r="C801" s="310"/>
      <c r="E801" s="310"/>
      <c r="F801" s="309"/>
      <c r="G801" s="309"/>
      <c r="H801" s="310"/>
      <c r="I801" s="310"/>
      <c r="L801" s="309"/>
      <c r="M801" s="309"/>
      <c r="N801" s="310"/>
      <c r="P801" s="310"/>
    </row>
    <row r="802" spans="3:16" s="25" customFormat="1" ht="12.75" customHeight="1" x14ac:dyDescent="0.25">
      <c r="C802" s="310"/>
      <c r="E802" s="310"/>
      <c r="F802" s="309"/>
      <c r="G802" s="309"/>
      <c r="H802" s="310"/>
      <c r="I802" s="310"/>
      <c r="L802" s="309"/>
      <c r="M802" s="309"/>
      <c r="N802" s="310"/>
      <c r="P802" s="310"/>
    </row>
    <row r="803" spans="3:16" s="25" customFormat="1" ht="12.75" customHeight="1" x14ac:dyDescent="0.25">
      <c r="C803" s="310"/>
      <c r="E803" s="310"/>
      <c r="F803" s="309"/>
      <c r="G803" s="309"/>
      <c r="H803" s="310"/>
      <c r="I803" s="310"/>
      <c r="L803" s="309"/>
      <c r="M803" s="309"/>
      <c r="N803" s="310"/>
      <c r="P803" s="310"/>
    </row>
    <row r="804" spans="3:16" s="25" customFormat="1" ht="12.75" customHeight="1" x14ac:dyDescent="0.25">
      <c r="C804" s="310"/>
      <c r="E804" s="310"/>
      <c r="F804" s="309"/>
      <c r="G804" s="309"/>
      <c r="H804" s="310"/>
      <c r="I804" s="310"/>
      <c r="L804" s="309"/>
      <c r="M804" s="309"/>
      <c r="N804" s="310"/>
      <c r="P804" s="310"/>
    </row>
    <row r="805" spans="3:16" s="25" customFormat="1" ht="12.75" customHeight="1" x14ac:dyDescent="0.25">
      <c r="C805" s="310"/>
      <c r="E805" s="310"/>
      <c r="F805" s="309"/>
      <c r="G805" s="309"/>
      <c r="H805" s="310"/>
      <c r="I805" s="310"/>
      <c r="L805" s="309"/>
      <c r="M805" s="309"/>
      <c r="N805" s="310"/>
      <c r="P805" s="310"/>
    </row>
    <row r="806" spans="3:16" s="25" customFormat="1" ht="12.75" customHeight="1" x14ac:dyDescent="0.25">
      <c r="C806" s="310"/>
      <c r="E806" s="310"/>
      <c r="F806" s="309"/>
      <c r="G806" s="309"/>
      <c r="H806" s="310"/>
      <c r="I806" s="310"/>
      <c r="L806" s="309"/>
      <c r="M806" s="309"/>
      <c r="N806" s="310"/>
      <c r="P806" s="310"/>
    </row>
    <row r="807" spans="3:16" s="25" customFormat="1" ht="12.75" customHeight="1" x14ac:dyDescent="0.25">
      <c r="C807" s="310"/>
      <c r="E807" s="310"/>
      <c r="F807" s="309"/>
      <c r="G807" s="309"/>
      <c r="H807" s="310"/>
      <c r="I807" s="310"/>
      <c r="L807" s="309"/>
      <c r="M807" s="309"/>
      <c r="N807" s="310"/>
      <c r="P807" s="310"/>
    </row>
    <row r="808" spans="3:16" s="25" customFormat="1" ht="12.75" customHeight="1" x14ac:dyDescent="0.25">
      <c r="C808" s="310"/>
      <c r="E808" s="310"/>
      <c r="F808" s="309"/>
      <c r="G808" s="309"/>
      <c r="H808" s="310"/>
      <c r="I808" s="310"/>
      <c r="L808" s="309"/>
      <c r="M808" s="309"/>
      <c r="N808" s="310"/>
      <c r="P808" s="310"/>
    </row>
    <row r="809" spans="3:16" s="25" customFormat="1" ht="12.75" customHeight="1" x14ac:dyDescent="0.25">
      <c r="C809" s="310"/>
      <c r="E809" s="310"/>
      <c r="F809" s="309"/>
      <c r="G809" s="309"/>
      <c r="H809" s="310"/>
      <c r="I809" s="310"/>
      <c r="L809" s="309"/>
      <c r="M809" s="309"/>
      <c r="N809" s="310"/>
      <c r="P809" s="310"/>
    </row>
    <row r="810" spans="3:16" s="25" customFormat="1" ht="12.75" customHeight="1" x14ac:dyDescent="0.25">
      <c r="C810" s="310"/>
      <c r="E810" s="310"/>
      <c r="F810" s="309"/>
      <c r="G810" s="309"/>
      <c r="H810" s="310"/>
      <c r="I810" s="310"/>
      <c r="L810" s="309"/>
      <c r="M810" s="309"/>
      <c r="N810" s="310"/>
      <c r="P810" s="310"/>
    </row>
    <row r="811" spans="3:16" s="25" customFormat="1" ht="12.75" customHeight="1" x14ac:dyDescent="0.25">
      <c r="C811" s="310"/>
      <c r="E811" s="310"/>
      <c r="F811" s="309"/>
      <c r="G811" s="309"/>
      <c r="H811" s="310"/>
      <c r="I811" s="310"/>
      <c r="L811" s="309"/>
      <c r="M811" s="309"/>
      <c r="N811" s="310"/>
      <c r="P811" s="310"/>
    </row>
    <row r="812" spans="3:16" s="25" customFormat="1" ht="12.75" customHeight="1" x14ac:dyDescent="0.25">
      <c r="C812" s="310"/>
      <c r="E812" s="310"/>
      <c r="F812" s="309"/>
      <c r="G812" s="309"/>
      <c r="H812" s="310"/>
      <c r="I812" s="310"/>
      <c r="L812" s="309"/>
      <c r="M812" s="309"/>
      <c r="N812" s="310"/>
      <c r="P812" s="310"/>
    </row>
    <row r="813" spans="3:16" s="25" customFormat="1" ht="12.75" customHeight="1" x14ac:dyDescent="0.25">
      <c r="C813" s="310"/>
      <c r="E813" s="310"/>
      <c r="F813" s="309"/>
      <c r="G813" s="309"/>
      <c r="H813" s="310"/>
      <c r="I813" s="310"/>
      <c r="L813" s="309"/>
      <c r="M813" s="309"/>
      <c r="N813" s="310"/>
      <c r="P813" s="310"/>
    </row>
    <row r="814" spans="3:16" s="25" customFormat="1" ht="12.75" customHeight="1" x14ac:dyDescent="0.25">
      <c r="C814" s="310"/>
      <c r="E814" s="310"/>
      <c r="F814" s="309"/>
      <c r="G814" s="309"/>
      <c r="H814" s="310"/>
      <c r="I814" s="310"/>
      <c r="L814" s="309"/>
      <c r="M814" s="309"/>
      <c r="N814" s="310"/>
      <c r="P814" s="310"/>
    </row>
    <row r="815" spans="3:16" s="25" customFormat="1" ht="12.75" customHeight="1" x14ac:dyDescent="0.25">
      <c r="C815" s="310"/>
      <c r="E815" s="310"/>
      <c r="F815" s="309"/>
      <c r="G815" s="309"/>
      <c r="H815" s="310"/>
      <c r="I815" s="310"/>
      <c r="L815" s="309"/>
      <c r="M815" s="309"/>
      <c r="N815" s="310"/>
      <c r="P815" s="310"/>
    </row>
    <row r="816" spans="3:16" s="25" customFormat="1" ht="12.75" customHeight="1" x14ac:dyDescent="0.25">
      <c r="C816" s="310"/>
      <c r="E816" s="310"/>
      <c r="F816" s="309"/>
      <c r="G816" s="309"/>
      <c r="H816" s="310"/>
      <c r="I816" s="310"/>
      <c r="L816" s="309"/>
      <c r="M816" s="309"/>
      <c r="N816" s="310"/>
      <c r="P816" s="310"/>
    </row>
    <row r="817" spans="3:16" s="25" customFormat="1" ht="12.75" customHeight="1" x14ac:dyDescent="0.25">
      <c r="C817" s="310"/>
      <c r="E817" s="310"/>
      <c r="F817" s="309"/>
      <c r="G817" s="309"/>
      <c r="H817" s="310"/>
      <c r="I817" s="310"/>
      <c r="L817" s="309"/>
      <c r="M817" s="309"/>
      <c r="N817" s="310"/>
      <c r="P817" s="310"/>
    </row>
    <row r="818" spans="3:16" s="25" customFormat="1" ht="12.75" customHeight="1" x14ac:dyDescent="0.25">
      <c r="C818" s="310"/>
      <c r="E818" s="310"/>
      <c r="F818" s="309"/>
      <c r="G818" s="309"/>
      <c r="H818" s="310"/>
      <c r="I818" s="310"/>
      <c r="L818" s="309"/>
      <c r="M818" s="309"/>
      <c r="N818" s="310"/>
      <c r="P818" s="310"/>
    </row>
    <row r="819" spans="3:16" s="25" customFormat="1" ht="12.75" customHeight="1" x14ac:dyDescent="0.25">
      <c r="C819" s="310"/>
      <c r="E819" s="310"/>
      <c r="F819" s="309"/>
      <c r="G819" s="309"/>
      <c r="H819" s="310"/>
      <c r="I819" s="310"/>
      <c r="L819" s="309"/>
      <c r="M819" s="309"/>
      <c r="N819" s="310"/>
      <c r="P819" s="310"/>
    </row>
    <row r="820" spans="3:16" s="25" customFormat="1" ht="12.75" customHeight="1" x14ac:dyDescent="0.25">
      <c r="C820" s="310"/>
      <c r="E820" s="310"/>
      <c r="F820" s="309"/>
      <c r="G820" s="309"/>
      <c r="H820" s="310"/>
      <c r="I820" s="310"/>
      <c r="L820" s="309"/>
      <c r="M820" s="309"/>
      <c r="N820" s="310"/>
      <c r="P820" s="310"/>
    </row>
    <row r="821" spans="3:16" s="25" customFormat="1" ht="12.75" customHeight="1" x14ac:dyDescent="0.25">
      <c r="C821" s="310"/>
      <c r="E821" s="310"/>
      <c r="F821" s="309"/>
      <c r="G821" s="309"/>
      <c r="H821" s="310"/>
      <c r="I821" s="310"/>
      <c r="L821" s="309"/>
      <c r="M821" s="309"/>
      <c r="N821" s="310"/>
      <c r="P821" s="310"/>
    </row>
    <row r="822" spans="3:16" s="25" customFormat="1" ht="12.75" customHeight="1" x14ac:dyDescent="0.25">
      <c r="C822" s="310"/>
      <c r="E822" s="310"/>
      <c r="F822" s="309"/>
      <c r="G822" s="309"/>
      <c r="H822" s="310"/>
      <c r="I822" s="310"/>
      <c r="L822" s="309"/>
      <c r="M822" s="309"/>
      <c r="N822" s="310"/>
      <c r="P822" s="310"/>
    </row>
    <row r="823" spans="3:16" s="25" customFormat="1" ht="12.75" customHeight="1" x14ac:dyDescent="0.25">
      <c r="C823" s="310"/>
      <c r="E823" s="310"/>
      <c r="F823" s="309"/>
      <c r="G823" s="309"/>
      <c r="H823" s="310"/>
      <c r="I823" s="310"/>
      <c r="L823" s="309"/>
      <c r="M823" s="309"/>
      <c r="N823" s="310"/>
      <c r="P823" s="310"/>
    </row>
    <row r="824" spans="3:16" s="25" customFormat="1" ht="12.75" customHeight="1" x14ac:dyDescent="0.25">
      <c r="C824" s="310"/>
      <c r="E824" s="310"/>
      <c r="F824" s="309"/>
      <c r="G824" s="309"/>
      <c r="H824" s="310"/>
      <c r="I824" s="310"/>
      <c r="L824" s="309"/>
      <c r="M824" s="309"/>
      <c r="N824" s="310"/>
      <c r="P824" s="310"/>
    </row>
    <row r="825" spans="3:16" s="25" customFormat="1" ht="12.75" customHeight="1" x14ac:dyDescent="0.25">
      <c r="C825" s="310"/>
      <c r="E825" s="310"/>
      <c r="F825" s="309"/>
      <c r="G825" s="309"/>
      <c r="H825" s="310"/>
      <c r="I825" s="310"/>
      <c r="L825" s="309"/>
      <c r="M825" s="309"/>
      <c r="N825" s="310"/>
      <c r="P825" s="310"/>
    </row>
    <row r="826" spans="3:16" s="25" customFormat="1" ht="12.75" customHeight="1" x14ac:dyDescent="0.25">
      <c r="C826" s="310"/>
      <c r="E826" s="310"/>
      <c r="F826" s="309"/>
      <c r="G826" s="309"/>
      <c r="H826" s="310"/>
      <c r="I826" s="310"/>
      <c r="L826" s="309"/>
      <c r="M826" s="309"/>
      <c r="N826" s="310"/>
      <c r="P826" s="310"/>
    </row>
    <row r="827" spans="3:16" s="25" customFormat="1" ht="12.75" customHeight="1" x14ac:dyDescent="0.25">
      <c r="C827" s="310"/>
      <c r="E827" s="310"/>
      <c r="F827" s="309"/>
      <c r="G827" s="309"/>
      <c r="H827" s="310"/>
      <c r="I827" s="310"/>
      <c r="L827" s="309"/>
      <c r="M827" s="309"/>
      <c r="N827" s="310"/>
      <c r="P827" s="310"/>
    </row>
    <row r="828" spans="3:16" s="25" customFormat="1" ht="12.75" customHeight="1" x14ac:dyDescent="0.25">
      <c r="C828" s="310"/>
      <c r="E828" s="310"/>
      <c r="F828" s="309"/>
      <c r="G828" s="309"/>
      <c r="H828" s="310"/>
      <c r="I828" s="310"/>
      <c r="L828" s="309"/>
      <c r="M828" s="309"/>
      <c r="N828" s="310"/>
      <c r="P828" s="310"/>
    </row>
    <row r="829" spans="3:16" s="25" customFormat="1" ht="12.75" customHeight="1" x14ac:dyDescent="0.25">
      <c r="C829" s="310"/>
      <c r="E829" s="310"/>
      <c r="F829" s="309"/>
      <c r="G829" s="309"/>
      <c r="H829" s="310"/>
      <c r="I829" s="310"/>
      <c r="L829" s="309"/>
      <c r="M829" s="309"/>
      <c r="N829" s="310"/>
      <c r="P829" s="310"/>
    </row>
    <row r="830" spans="3:16" s="25" customFormat="1" ht="12.75" customHeight="1" x14ac:dyDescent="0.25">
      <c r="C830" s="310"/>
      <c r="E830" s="310"/>
      <c r="F830" s="309"/>
      <c r="G830" s="309"/>
      <c r="H830" s="310"/>
      <c r="I830" s="310"/>
      <c r="L830" s="309"/>
      <c r="M830" s="309"/>
      <c r="N830" s="310"/>
      <c r="P830" s="310"/>
    </row>
    <row r="831" spans="3:16" s="25" customFormat="1" ht="12.75" customHeight="1" x14ac:dyDescent="0.25">
      <c r="C831" s="310"/>
      <c r="E831" s="310"/>
      <c r="F831" s="309"/>
      <c r="G831" s="309"/>
      <c r="H831" s="310"/>
      <c r="I831" s="310"/>
      <c r="L831" s="309"/>
      <c r="M831" s="309"/>
      <c r="N831" s="310"/>
      <c r="P831" s="310"/>
    </row>
    <row r="832" spans="3:16" s="25" customFormat="1" ht="12.75" customHeight="1" x14ac:dyDescent="0.25">
      <c r="C832" s="310"/>
      <c r="E832" s="310"/>
      <c r="F832" s="309"/>
      <c r="G832" s="309"/>
      <c r="H832" s="310"/>
      <c r="I832" s="310"/>
      <c r="L832" s="309"/>
      <c r="M832" s="309"/>
      <c r="N832" s="310"/>
      <c r="P832" s="310"/>
    </row>
    <row r="833" spans="3:16" s="25" customFormat="1" ht="12.75" customHeight="1" x14ac:dyDescent="0.25">
      <c r="C833" s="310"/>
      <c r="E833" s="310"/>
      <c r="F833" s="309"/>
      <c r="G833" s="309"/>
      <c r="H833" s="310"/>
      <c r="I833" s="310"/>
      <c r="L833" s="309"/>
      <c r="M833" s="309"/>
      <c r="N833" s="310"/>
      <c r="P833" s="310"/>
    </row>
    <row r="834" spans="3:16" s="25" customFormat="1" ht="12.75" customHeight="1" x14ac:dyDescent="0.25">
      <c r="C834" s="310"/>
      <c r="E834" s="310"/>
      <c r="F834" s="309"/>
      <c r="G834" s="309"/>
      <c r="H834" s="310"/>
      <c r="I834" s="310"/>
      <c r="L834" s="309"/>
      <c r="M834" s="309"/>
      <c r="N834" s="310"/>
      <c r="P834" s="310"/>
    </row>
    <row r="835" spans="3:16" s="25" customFormat="1" ht="12.75" customHeight="1" x14ac:dyDescent="0.25">
      <c r="C835" s="310"/>
      <c r="E835" s="310"/>
      <c r="F835" s="309"/>
      <c r="G835" s="309"/>
      <c r="H835" s="310"/>
      <c r="I835" s="310"/>
      <c r="L835" s="309"/>
      <c r="M835" s="309"/>
      <c r="N835" s="310"/>
      <c r="P835" s="310"/>
    </row>
    <row r="836" spans="3:16" s="25" customFormat="1" ht="12.75" customHeight="1" x14ac:dyDescent="0.25">
      <c r="C836" s="310"/>
      <c r="E836" s="310"/>
      <c r="F836" s="309"/>
      <c r="G836" s="309"/>
      <c r="H836" s="310"/>
      <c r="I836" s="310"/>
      <c r="L836" s="309"/>
      <c r="M836" s="309"/>
      <c r="N836" s="310"/>
      <c r="P836" s="310"/>
    </row>
    <row r="837" spans="3:16" s="25" customFormat="1" ht="12.75" customHeight="1" x14ac:dyDescent="0.25">
      <c r="C837" s="310"/>
      <c r="E837" s="310"/>
      <c r="F837" s="309"/>
      <c r="G837" s="309"/>
      <c r="H837" s="310"/>
      <c r="I837" s="310"/>
      <c r="L837" s="309"/>
      <c r="M837" s="309"/>
      <c r="N837" s="310"/>
      <c r="P837" s="310"/>
    </row>
    <row r="838" spans="3:16" s="25" customFormat="1" ht="12.75" customHeight="1" x14ac:dyDescent="0.25">
      <c r="C838" s="310"/>
      <c r="E838" s="310"/>
      <c r="F838" s="309"/>
      <c r="G838" s="309"/>
      <c r="H838" s="310"/>
      <c r="I838" s="310"/>
      <c r="L838" s="309"/>
      <c r="M838" s="309"/>
      <c r="N838" s="310"/>
      <c r="P838" s="310"/>
    </row>
    <row r="839" spans="3:16" s="25" customFormat="1" ht="12.75" customHeight="1" x14ac:dyDescent="0.25">
      <c r="C839" s="310"/>
      <c r="E839" s="310"/>
      <c r="F839" s="309"/>
      <c r="G839" s="309"/>
      <c r="H839" s="310"/>
      <c r="I839" s="310"/>
      <c r="L839" s="309"/>
      <c r="M839" s="309"/>
      <c r="N839" s="310"/>
      <c r="P839" s="310"/>
    </row>
    <row r="840" spans="3:16" s="25" customFormat="1" ht="12.75" customHeight="1" x14ac:dyDescent="0.25">
      <c r="C840" s="310"/>
      <c r="E840" s="310"/>
      <c r="F840" s="309"/>
      <c r="G840" s="309"/>
      <c r="H840" s="310"/>
      <c r="I840" s="310"/>
      <c r="L840" s="309"/>
      <c r="M840" s="309"/>
      <c r="N840" s="310"/>
      <c r="P840" s="310"/>
    </row>
    <row r="841" spans="3:16" s="25" customFormat="1" ht="12.75" customHeight="1" x14ac:dyDescent="0.25">
      <c r="C841" s="310"/>
      <c r="E841" s="310"/>
      <c r="F841" s="309"/>
      <c r="G841" s="309"/>
      <c r="H841" s="310"/>
      <c r="I841" s="310"/>
      <c r="L841" s="309"/>
      <c r="M841" s="309"/>
      <c r="N841" s="310"/>
      <c r="P841" s="310"/>
    </row>
    <row r="842" spans="3:16" s="25" customFormat="1" ht="12.75" customHeight="1" x14ac:dyDescent="0.25">
      <c r="C842" s="310"/>
      <c r="E842" s="310"/>
      <c r="F842" s="309"/>
      <c r="G842" s="309"/>
      <c r="H842" s="310"/>
      <c r="I842" s="310"/>
      <c r="L842" s="309"/>
      <c r="M842" s="309"/>
      <c r="N842" s="310"/>
      <c r="P842" s="310"/>
    </row>
    <row r="843" spans="3:16" s="25" customFormat="1" ht="12.75" customHeight="1" x14ac:dyDescent="0.25">
      <c r="C843" s="310"/>
      <c r="E843" s="310"/>
      <c r="F843" s="309"/>
      <c r="G843" s="309"/>
      <c r="H843" s="310"/>
      <c r="I843" s="310"/>
      <c r="L843" s="309"/>
      <c r="M843" s="309"/>
      <c r="N843" s="310"/>
      <c r="P843" s="310"/>
    </row>
    <row r="844" spans="3:16" s="25" customFormat="1" ht="12.75" customHeight="1" x14ac:dyDescent="0.25">
      <c r="C844" s="310"/>
      <c r="E844" s="310"/>
      <c r="F844" s="309"/>
      <c r="G844" s="309"/>
      <c r="H844" s="310"/>
      <c r="I844" s="310"/>
      <c r="L844" s="309"/>
      <c r="M844" s="309"/>
      <c r="N844" s="310"/>
      <c r="P844" s="310"/>
    </row>
    <row r="845" spans="3:16" s="25" customFormat="1" ht="12.75" customHeight="1" x14ac:dyDescent="0.25">
      <c r="C845" s="310"/>
      <c r="E845" s="310"/>
      <c r="F845" s="309"/>
      <c r="G845" s="309"/>
      <c r="H845" s="310"/>
      <c r="I845" s="310"/>
      <c r="L845" s="309"/>
      <c r="M845" s="309"/>
      <c r="N845" s="310"/>
      <c r="P845" s="310"/>
    </row>
    <row r="846" spans="3:16" s="25" customFormat="1" ht="12.75" customHeight="1" x14ac:dyDescent="0.25">
      <c r="C846" s="310"/>
      <c r="E846" s="310"/>
      <c r="F846" s="309"/>
      <c r="G846" s="309"/>
      <c r="H846" s="310"/>
      <c r="I846" s="310"/>
      <c r="L846" s="309"/>
      <c r="M846" s="309"/>
      <c r="N846" s="310"/>
      <c r="P846" s="310"/>
    </row>
    <row r="847" spans="3:16" s="25" customFormat="1" ht="12.75" customHeight="1" x14ac:dyDescent="0.25">
      <c r="C847" s="310"/>
      <c r="E847" s="310"/>
      <c r="F847" s="309"/>
      <c r="G847" s="309"/>
      <c r="H847" s="310"/>
      <c r="I847" s="310"/>
      <c r="L847" s="309"/>
      <c r="M847" s="309"/>
      <c r="N847" s="310"/>
      <c r="P847" s="310"/>
    </row>
    <row r="848" spans="3:16" s="25" customFormat="1" ht="12.75" customHeight="1" x14ac:dyDescent="0.25">
      <c r="C848" s="310"/>
      <c r="E848" s="310"/>
      <c r="F848" s="309"/>
      <c r="G848" s="309"/>
      <c r="H848" s="310"/>
      <c r="I848" s="310"/>
      <c r="L848" s="309"/>
      <c r="M848" s="309"/>
      <c r="N848" s="310"/>
      <c r="P848" s="310"/>
    </row>
    <row r="849" spans="3:16" s="25" customFormat="1" ht="12.75" customHeight="1" x14ac:dyDescent="0.25">
      <c r="C849" s="310"/>
      <c r="E849" s="310"/>
      <c r="F849" s="309"/>
      <c r="G849" s="309"/>
      <c r="H849" s="310"/>
      <c r="I849" s="310"/>
      <c r="L849" s="309"/>
      <c r="M849" s="309"/>
      <c r="N849" s="310"/>
      <c r="P849" s="310"/>
    </row>
    <row r="850" spans="3:16" s="25" customFormat="1" ht="12.75" customHeight="1" x14ac:dyDescent="0.25">
      <c r="C850" s="310"/>
      <c r="E850" s="310"/>
      <c r="F850" s="309"/>
      <c r="G850" s="309"/>
      <c r="H850" s="310"/>
      <c r="I850" s="310"/>
      <c r="L850" s="309"/>
      <c r="M850" s="309"/>
      <c r="N850" s="310"/>
      <c r="P850" s="310"/>
    </row>
    <row r="851" spans="3:16" s="25" customFormat="1" ht="12.75" customHeight="1" x14ac:dyDescent="0.25">
      <c r="C851" s="310"/>
      <c r="E851" s="310"/>
      <c r="F851" s="309"/>
      <c r="G851" s="309"/>
      <c r="H851" s="310"/>
      <c r="I851" s="310"/>
      <c r="L851" s="309"/>
      <c r="M851" s="309"/>
      <c r="N851" s="310"/>
      <c r="P851" s="310"/>
    </row>
    <row r="852" spans="3:16" s="25" customFormat="1" ht="12.75" customHeight="1" x14ac:dyDescent="0.25">
      <c r="C852" s="310"/>
      <c r="E852" s="310"/>
      <c r="F852" s="309"/>
      <c r="G852" s="309"/>
      <c r="H852" s="310"/>
      <c r="I852" s="310"/>
      <c r="L852" s="309"/>
      <c r="M852" s="309"/>
      <c r="N852" s="310"/>
      <c r="P852" s="310"/>
    </row>
    <row r="853" spans="3:16" s="25" customFormat="1" ht="12.75" customHeight="1" x14ac:dyDescent="0.25">
      <c r="C853" s="310"/>
      <c r="E853" s="310"/>
      <c r="F853" s="309"/>
      <c r="G853" s="309"/>
      <c r="H853" s="310"/>
      <c r="I853" s="310"/>
      <c r="L853" s="309"/>
      <c r="M853" s="309"/>
      <c r="N853" s="310"/>
      <c r="P853" s="310"/>
    </row>
    <row r="854" spans="3:16" s="25" customFormat="1" ht="12.75" customHeight="1" x14ac:dyDescent="0.25">
      <c r="C854" s="310"/>
      <c r="E854" s="310"/>
      <c r="F854" s="309"/>
      <c r="G854" s="309"/>
      <c r="H854" s="310"/>
      <c r="I854" s="310"/>
      <c r="L854" s="309"/>
      <c r="M854" s="309"/>
      <c r="N854" s="310"/>
      <c r="P854" s="310"/>
    </row>
    <row r="855" spans="3:16" s="25" customFormat="1" ht="12.75" customHeight="1" x14ac:dyDescent="0.25">
      <c r="C855" s="310"/>
      <c r="E855" s="310"/>
      <c r="F855" s="309"/>
      <c r="G855" s="309"/>
      <c r="H855" s="310"/>
      <c r="I855" s="310"/>
      <c r="L855" s="309"/>
      <c r="M855" s="309"/>
      <c r="N855" s="310"/>
      <c r="P855" s="310"/>
    </row>
    <row r="856" spans="3:16" s="25" customFormat="1" ht="12.75" customHeight="1" x14ac:dyDescent="0.25">
      <c r="C856" s="310"/>
      <c r="E856" s="310"/>
      <c r="F856" s="309"/>
      <c r="G856" s="309"/>
      <c r="H856" s="310"/>
      <c r="I856" s="310"/>
      <c r="L856" s="309"/>
      <c r="M856" s="309"/>
      <c r="N856" s="310"/>
      <c r="P856" s="310"/>
    </row>
    <row r="857" spans="3:16" s="25" customFormat="1" ht="12.75" customHeight="1" x14ac:dyDescent="0.25">
      <c r="C857" s="310"/>
      <c r="E857" s="310"/>
      <c r="F857" s="309"/>
      <c r="G857" s="309"/>
      <c r="H857" s="310"/>
      <c r="I857" s="310"/>
      <c r="L857" s="309"/>
      <c r="M857" s="309"/>
      <c r="N857" s="310"/>
      <c r="P857" s="310"/>
    </row>
    <row r="858" spans="3:16" s="25" customFormat="1" ht="12.75" customHeight="1" x14ac:dyDescent="0.25">
      <c r="C858" s="310"/>
      <c r="E858" s="310"/>
      <c r="F858" s="309"/>
      <c r="G858" s="309"/>
      <c r="H858" s="310"/>
      <c r="I858" s="310"/>
      <c r="L858" s="309"/>
      <c r="M858" s="309"/>
      <c r="N858" s="310"/>
      <c r="P858" s="310"/>
    </row>
    <row r="859" spans="3:16" s="25" customFormat="1" ht="12.75" customHeight="1" x14ac:dyDescent="0.25">
      <c r="C859" s="310"/>
      <c r="E859" s="310"/>
      <c r="F859" s="309"/>
      <c r="G859" s="309"/>
      <c r="H859" s="310"/>
      <c r="I859" s="310"/>
      <c r="L859" s="309"/>
      <c r="M859" s="309"/>
      <c r="N859" s="310"/>
      <c r="P859" s="310"/>
    </row>
    <row r="860" spans="3:16" s="25" customFormat="1" ht="12.75" customHeight="1" x14ac:dyDescent="0.25">
      <c r="C860" s="310"/>
      <c r="E860" s="310"/>
      <c r="F860" s="309"/>
      <c r="G860" s="309"/>
      <c r="H860" s="310"/>
      <c r="I860" s="310"/>
      <c r="L860" s="309"/>
      <c r="M860" s="309"/>
      <c r="N860" s="310"/>
      <c r="P860" s="310"/>
    </row>
    <row r="861" spans="3:16" s="25" customFormat="1" ht="12.75" customHeight="1" x14ac:dyDescent="0.25">
      <c r="C861" s="310"/>
      <c r="E861" s="310"/>
      <c r="F861" s="309"/>
      <c r="G861" s="309"/>
      <c r="H861" s="310"/>
      <c r="I861" s="310"/>
      <c r="L861" s="309"/>
      <c r="M861" s="309"/>
      <c r="N861" s="310"/>
      <c r="P861" s="310"/>
    </row>
    <row r="862" spans="3:16" s="25" customFormat="1" ht="12.75" customHeight="1" x14ac:dyDescent="0.25">
      <c r="C862" s="310"/>
      <c r="E862" s="310"/>
      <c r="F862" s="309"/>
      <c r="G862" s="309"/>
      <c r="H862" s="310"/>
      <c r="I862" s="310"/>
      <c r="L862" s="309"/>
      <c r="M862" s="309"/>
      <c r="N862" s="310"/>
      <c r="P862" s="310"/>
    </row>
    <row r="863" spans="3:16" s="25" customFormat="1" ht="12.75" customHeight="1" x14ac:dyDescent="0.25">
      <c r="C863" s="310"/>
      <c r="E863" s="310"/>
      <c r="F863" s="309"/>
      <c r="G863" s="309"/>
      <c r="H863" s="310"/>
      <c r="I863" s="310"/>
      <c r="L863" s="309"/>
      <c r="M863" s="309"/>
      <c r="N863" s="310"/>
      <c r="P863" s="310"/>
    </row>
    <row r="864" spans="3:16" s="25" customFormat="1" ht="12.75" customHeight="1" x14ac:dyDescent="0.25">
      <c r="C864" s="310"/>
      <c r="E864" s="310"/>
      <c r="F864" s="309"/>
      <c r="G864" s="309"/>
      <c r="H864" s="310"/>
      <c r="I864" s="310"/>
      <c r="L864" s="309"/>
      <c r="M864" s="309"/>
      <c r="N864" s="310"/>
      <c r="P864" s="310"/>
    </row>
    <row r="865" spans="3:16" s="25" customFormat="1" ht="12.75" customHeight="1" x14ac:dyDescent="0.25">
      <c r="C865" s="310"/>
      <c r="E865" s="310"/>
      <c r="F865" s="309"/>
      <c r="G865" s="309"/>
      <c r="H865" s="310"/>
      <c r="I865" s="310"/>
      <c r="L865" s="309"/>
      <c r="M865" s="309"/>
      <c r="N865" s="310"/>
      <c r="P865" s="310"/>
    </row>
    <row r="866" spans="3:16" s="25" customFormat="1" ht="12.75" customHeight="1" x14ac:dyDescent="0.25">
      <c r="C866" s="310"/>
      <c r="E866" s="310"/>
      <c r="F866" s="309"/>
      <c r="G866" s="309"/>
      <c r="H866" s="310"/>
      <c r="I866" s="310"/>
      <c r="L866" s="309"/>
      <c r="M866" s="309"/>
      <c r="N866" s="310"/>
      <c r="P866" s="310"/>
    </row>
    <row r="867" spans="3:16" s="25" customFormat="1" ht="12.75" customHeight="1" x14ac:dyDescent="0.25">
      <c r="C867" s="310"/>
      <c r="E867" s="310"/>
      <c r="F867" s="309"/>
      <c r="G867" s="309"/>
      <c r="H867" s="310"/>
      <c r="I867" s="310"/>
      <c r="L867" s="309"/>
      <c r="M867" s="309"/>
      <c r="N867" s="310"/>
      <c r="P867" s="310"/>
    </row>
    <row r="868" spans="3:16" s="25" customFormat="1" ht="12.75" customHeight="1" x14ac:dyDescent="0.25">
      <c r="C868" s="310"/>
      <c r="E868" s="310"/>
      <c r="F868" s="309"/>
      <c r="G868" s="309"/>
      <c r="H868" s="310"/>
      <c r="I868" s="310"/>
      <c r="L868" s="309"/>
      <c r="M868" s="309"/>
      <c r="N868" s="310"/>
      <c r="P868" s="310"/>
    </row>
    <row r="869" spans="3:16" s="25" customFormat="1" ht="12.75" customHeight="1" x14ac:dyDescent="0.25">
      <c r="C869" s="310"/>
      <c r="E869" s="310"/>
      <c r="F869" s="309"/>
      <c r="G869" s="309"/>
      <c r="H869" s="310"/>
      <c r="I869" s="310"/>
      <c r="L869" s="309"/>
      <c r="M869" s="309"/>
      <c r="N869" s="310"/>
      <c r="P869" s="310"/>
    </row>
    <row r="870" spans="3:16" s="25" customFormat="1" ht="12.75" customHeight="1" x14ac:dyDescent="0.25">
      <c r="C870" s="310"/>
      <c r="E870" s="310"/>
      <c r="F870" s="309"/>
      <c r="G870" s="309"/>
      <c r="H870" s="310"/>
      <c r="I870" s="310"/>
      <c r="L870" s="309"/>
      <c r="M870" s="309"/>
      <c r="N870" s="310"/>
      <c r="P870" s="310"/>
    </row>
    <row r="871" spans="3:16" s="25" customFormat="1" ht="12.75" customHeight="1" x14ac:dyDescent="0.25">
      <c r="C871" s="310"/>
      <c r="E871" s="310"/>
      <c r="F871" s="309"/>
      <c r="G871" s="309"/>
      <c r="H871" s="310"/>
      <c r="I871" s="310"/>
      <c r="L871" s="309"/>
      <c r="M871" s="309"/>
      <c r="N871" s="310"/>
      <c r="P871" s="310"/>
    </row>
    <row r="872" spans="3:16" s="25" customFormat="1" ht="12.75" customHeight="1" x14ac:dyDescent="0.25">
      <c r="C872" s="310"/>
      <c r="E872" s="310"/>
      <c r="F872" s="309"/>
      <c r="G872" s="309"/>
      <c r="H872" s="310"/>
      <c r="I872" s="310"/>
      <c r="L872" s="309"/>
      <c r="M872" s="309"/>
      <c r="N872" s="310"/>
      <c r="P872" s="310"/>
    </row>
    <row r="873" spans="3:16" s="25" customFormat="1" ht="12.75" customHeight="1" x14ac:dyDescent="0.25">
      <c r="C873" s="310"/>
      <c r="E873" s="310"/>
      <c r="F873" s="309"/>
      <c r="G873" s="309"/>
      <c r="H873" s="310"/>
      <c r="I873" s="310"/>
      <c r="L873" s="309"/>
      <c r="M873" s="309"/>
      <c r="N873" s="310"/>
      <c r="P873" s="310"/>
    </row>
    <row r="874" spans="3:16" s="25" customFormat="1" ht="12.75" customHeight="1" x14ac:dyDescent="0.25">
      <c r="C874" s="310"/>
      <c r="E874" s="310"/>
      <c r="F874" s="309"/>
      <c r="G874" s="309"/>
      <c r="H874" s="310"/>
      <c r="I874" s="310"/>
      <c r="L874" s="309"/>
      <c r="M874" s="309"/>
      <c r="N874" s="310"/>
      <c r="P874" s="310"/>
    </row>
    <row r="875" spans="3:16" s="25" customFormat="1" ht="12.75" customHeight="1" x14ac:dyDescent="0.25">
      <c r="C875" s="310"/>
      <c r="E875" s="310"/>
      <c r="F875" s="309"/>
      <c r="G875" s="309"/>
      <c r="H875" s="310"/>
      <c r="I875" s="310"/>
      <c r="L875" s="309"/>
      <c r="M875" s="309"/>
      <c r="N875" s="310"/>
      <c r="P875" s="310"/>
    </row>
    <row r="876" spans="3:16" s="25" customFormat="1" ht="12.75" customHeight="1" x14ac:dyDescent="0.25">
      <c r="C876" s="310"/>
      <c r="E876" s="310"/>
      <c r="F876" s="309"/>
      <c r="G876" s="309"/>
      <c r="H876" s="310"/>
      <c r="I876" s="310"/>
      <c r="L876" s="309"/>
      <c r="M876" s="309"/>
      <c r="N876" s="310"/>
      <c r="P876" s="310"/>
    </row>
    <row r="877" spans="3:16" s="25" customFormat="1" ht="12.75" customHeight="1" x14ac:dyDescent="0.25">
      <c r="C877" s="310"/>
      <c r="E877" s="310"/>
      <c r="F877" s="309"/>
      <c r="G877" s="309"/>
      <c r="H877" s="310"/>
      <c r="I877" s="310"/>
      <c r="L877" s="309"/>
      <c r="M877" s="309"/>
      <c r="N877" s="310"/>
      <c r="P877" s="310"/>
    </row>
    <row r="878" spans="3:16" s="25" customFormat="1" ht="12.75" customHeight="1" x14ac:dyDescent="0.25">
      <c r="C878" s="310"/>
      <c r="E878" s="310"/>
      <c r="F878" s="309"/>
      <c r="G878" s="309"/>
      <c r="H878" s="310"/>
      <c r="I878" s="310"/>
      <c r="L878" s="309"/>
      <c r="M878" s="309"/>
      <c r="N878" s="310"/>
      <c r="P878" s="310"/>
    </row>
    <row r="879" spans="3:16" s="25" customFormat="1" ht="12.75" customHeight="1" x14ac:dyDescent="0.25">
      <c r="C879" s="310"/>
      <c r="E879" s="310"/>
      <c r="F879" s="309"/>
      <c r="G879" s="309"/>
      <c r="H879" s="310"/>
      <c r="I879" s="310"/>
      <c r="L879" s="309"/>
      <c r="M879" s="309"/>
      <c r="N879" s="310"/>
      <c r="P879" s="310"/>
    </row>
    <row r="880" spans="3:16" s="25" customFormat="1" ht="12.75" customHeight="1" x14ac:dyDescent="0.25">
      <c r="C880" s="310"/>
      <c r="E880" s="310"/>
      <c r="F880" s="309"/>
      <c r="G880" s="309"/>
      <c r="H880" s="310"/>
      <c r="I880" s="310"/>
      <c r="L880" s="309"/>
      <c r="M880" s="309"/>
      <c r="N880" s="310"/>
      <c r="P880" s="310"/>
    </row>
    <row r="881" spans="3:16" s="25" customFormat="1" ht="12.75" customHeight="1" x14ac:dyDescent="0.25">
      <c r="C881" s="310"/>
      <c r="E881" s="310"/>
      <c r="F881" s="309"/>
      <c r="G881" s="309"/>
      <c r="H881" s="310"/>
      <c r="I881" s="310"/>
      <c r="L881" s="309"/>
      <c r="M881" s="309"/>
      <c r="N881" s="310"/>
      <c r="P881" s="310"/>
    </row>
    <row r="882" spans="3:16" s="25" customFormat="1" ht="12.75" customHeight="1" x14ac:dyDescent="0.25">
      <c r="C882" s="310"/>
      <c r="E882" s="310"/>
      <c r="F882" s="309"/>
      <c r="G882" s="309"/>
      <c r="H882" s="310"/>
      <c r="I882" s="310"/>
      <c r="L882" s="309"/>
      <c r="M882" s="309"/>
      <c r="N882" s="310"/>
      <c r="P882" s="310"/>
    </row>
    <row r="883" spans="3:16" s="25" customFormat="1" ht="12.75" customHeight="1" x14ac:dyDescent="0.25">
      <c r="C883" s="310"/>
      <c r="E883" s="310"/>
      <c r="F883" s="309"/>
      <c r="G883" s="309"/>
      <c r="H883" s="310"/>
      <c r="I883" s="310"/>
      <c r="L883" s="309"/>
      <c r="M883" s="309"/>
      <c r="N883" s="310"/>
      <c r="P883" s="310"/>
    </row>
    <row r="884" spans="3:16" s="25" customFormat="1" ht="12.75" customHeight="1" x14ac:dyDescent="0.25">
      <c r="C884" s="310"/>
      <c r="E884" s="310"/>
      <c r="F884" s="309"/>
      <c r="G884" s="309"/>
      <c r="H884" s="310"/>
      <c r="I884" s="310"/>
      <c r="L884" s="309"/>
      <c r="M884" s="309"/>
      <c r="N884" s="310"/>
      <c r="P884" s="310"/>
    </row>
    <row r="885" spans="3:16" s="25" customFormat="1" ht="12.75" customHeight="1" x14ac:dyDescent="0.25">
      <c r="C885" s="310"/>
      <c r="E885" s="310"/>
      <c r="F885" s="309"/>
      <c r="G885" s="309"/>
      <c r="H885" s="310"/>
      <c r="I885" s="310"/>
      <c r="L885" s="309"/>
      <c r="M885" s="309"/>
      <c r="N885" s="310"/>
      <c r="P885" s="310"/>
    </row>
    <row r="886" spans="3:16" s="25" customFormat="1" ht="12.75" customHeight="1" x14ac:dyDescent="0.25">
      <c r="C886" s="310"/>
      <c r="E886" s="310"/>
      <c r="F886" s="309"/>
      <c r="G886" s="309"/>
      <c r="H886" s="310"/>
      <c r="I886" s="310"/>
      <c r="L886" s="309"/>
      <c r="M886" s="309"/>
      <c r="N886" s="310"/>
      <c r="P886" s="310"/>
    </row>
    <row r="887" spans="3:16" s="25" customFormat="1" ht="12.75" customHeight="1" x14ac:dyDescent="0.25">
      <c r="C887" s="310"/>
      <c r="E887" s="310"/>
      <c r="F887" s="309"/>
      <c r="G887" s="309"/>
      <c r="H887" s="310"/>
      <c r="I887" s="310"/>
      <c r="L887" s="309"/>
      <c r="M887" s="309"/>
      <c r="N887" s="310"/>
      <c r="P887" s="310"/>
    </row>
    <row r="888" spans="3:16" s="25" customFormat="1" ht="12.75" customHeight="1" x14ac:dyDescent="0.25">
      <c r="C888" s="310"/>
      <c r="E888" s="310"/>
      <c r="F888" s="309"/>
      <c r="G888" s="309"/>
      <c r="H888" s="310"/>
      <c r="I888" s="310"/>
      <c r="L888" s="309"/>
      <c r="M888" s="309"/>
      <c r="N888" s="310"/>
      <c r="P888" s="310"/>
    </row>
    <row r="889" spans="3:16" s="25" customFormat="1" ht="12.75" customHeight="1" x14ac:dyDescent="0.25">
      <c r="C889" s="310"/>
      <c r="E889" s="310"/>
      <c r="F889" s="309"/>
      <c r="G889" s="309"/>
      <c r="H889" s="310"/>
      <c r="I889" s="310"/>
      <c r="L889" s="309"/>
      <c r="M889" s="309"/>
      <c r="N889" s="310"/>
      <c r="P889" s="310"/>
    </row>
    <row r="890" spans="3:16" s="25" customFormat="1" ht="12.75" customHeight="1" x14ac:dyDescent="0.25">
      <c r="C890" s="310"/>
      <c r="E890" s="310"/>
      <c r="F890" s="309"/>
      <c r="G890" s="309"/>
      <c r="H890" s="310"/>
      <c r="I890" s="310"/>
      <c r="L890" s="309"/>
      <c r="M890" s="309"/>
      <c r="N890" s="310"/>
      <c r="P890" s="310"/>
    </row>
    <row r="891" spans="3:16" s="25" customFormat="1" ht="12.75" customHeight="1" x14ac:dyDescent="0.25">
      <c r="C891" s="310"/>
      <c r="E891" s="310"/>
      <c r="F891" s="309"/>
      <c r="G891" s="309"/>
      <c r="H891" s="310"/>
      <c r="I891" s="310"/>
      <c r="L891" s="309"/>
      <c r="M891" s="309"/>
      <c r="N891" s="310"/>
      <c r="P891" s="310"/>
    </row>
    <row r="892" spans="3:16" s="25" customFormat="1" ht="12.75" customHeight="1" x14ac:dyDescent="0.25">
      <c r="C892" s="310"/>
      <c r="E892" s="310"/>
      <c r="F892" s="309"/>
      <c r="G892" s="309"/>
      <c r="H892" s="310"/>
      <c r="I892" s="310"/>
      <c r="L892" s="309"/>
      <c r="M892" s="309"/>
      <c r="N892" s="310"/>
      <c r="P892" s="310"/>
    </row>
    <row r="893" spans="3:16" s="25" customFormat="1" ht="12.75" customHeight="1" x14ac:dyDescent="0.25">
      <c r="C893" s="310"/>
      <c r="E893" s="310"/>
      <c r="F893" s="309"/>
      <c r="G893" s="309"/>
      <c r="H893" s="310"/>
      <c r="I893" s="310"/>
      <c r="L893" s="309"/>
      <c r="M893" s="309"/>
      <c r="N893" s="310"/>
      <c r="P893" s="310"/>
    </row>
    <row r="894" spans="3:16" s="25" customFormat="1" ht="12.75" customHeight="1" x14ac:dyDescent="0.25">
      <c r="C894" s="310"/>
      <c r="E894" s="310"/>
      <c r="F894" s="309"/>
      <c r="G894" s="309"/>
      <c r="H894" s="310"/>
      <c r="I894" s="310"/>
      <c r="L894" s="309"/>
      <c r="M894" s="309"/>
      <c r="N894" s="310"/>
      <c r="P894" s="310"/>
    </row>
    <row r="895" spans="3:16" s="25" customFormat="1" ht="12.75" customHeight="1" x14ac:dyDescent="0.25">
      <c r="C895" s="310"/>
      <c r="E895" s="310"/>
      <c r="F895" s="309"/>
      <c r="G895" s="309"/>
      <c r="H895" s="310"/>
      <c r="I895" s="310"/>
      <c r="L895" s="309"/>
      <c r="M895" s="309"/>
      <c r="N895" s="310"/>
      <c r="P895" s="310"/>
    </row>
    <row r="896" spans="3:16" s="25" customFormat="1" ht="12.75" customHeight="1" x14ac:dyDescent="0.25">
      <c r="C896" s="310"/>
      <c r="E896" s="310"/>
      <c r="F896" s="309"/>
      <c r="G896" s="309"/>
      <c r="H896" s="310"/>
      <c r="I896" s="310"/>
      <c r="L896" s="309"/>
      <c r="M896" s="309"/>
      <c r="N896" s="310"/>
      <c r="P896" s="310"/>
    </row>
    <row r="897" spans="3:16" s="25" customFormat="1" ht="12.75" customHeight="1" x14ac:dyDescent="0.25">
      <c r="C897" s="310"/>
      <c r="E897" s="310"/>
      <c r="F897" s="309"/>
      <c r="G897" s="309"/>
      <c r="H897" s="310"/>
      <c r="I897" s="310"/>
      <c r="L897" s="309"/>
      <c r="M897" s="309"/>
      <c r="N897" s="310"/>
      <c r="P897" s="310"/>
    </row>
    <row r="898" spans="3:16" s="25" customFormat="1" ht="12.75" customHeight="1" x14ac:dyDescent="0.25">
      <c r="C898" s="310"/>
      <c r="E898" s="310"/>
      <c r="F898" s="309"/>
      <c r="G898" s="309"/>
      <c r="H898" s="310"/>
      <c r="I898" s="310"/>
      <c r="L898" s="309"/>
      <c r="M898" s="309"/>
      <c r="N898" s="310"/>
      <c r="P898" s="310"/>
    </row>
    <row r="899" spans="3:16" s="25" customFormat="1" ht="12.75" customHeight="1" x14ac:dyDescent="0.25">
      <c r="C899" s="310"/>
      <c r="E899" s="310"/>
      <c r="F899" s="309"/>
      <c r="G899" s="309"/>
      <c r="H899" s="310"/>
      <c r="I899" s="310"/>
      <c r="L899" s="309"/>
      <c r="M899" s="309"/>
      <c r="N899" s="310"/>
      <c r="P899" s="310"/>
    </row>
    <row r="900" spans="3:16" s="25" customFormat="1" ht="12.75" customHeight="1" x14ac:dyDescent="0.25">
      <c r="C900" s="310"/>
      <c r="E900" s="310"/>
      <c r="F900" s="309"/>
      <c r="G900" s="309"/>
      <c r="H900" s="310"/>
      <c r="I900" s="310"/>
      <c r="L900" s="309"/>
      <c r="M900" s="309"/>
      <c r="N900" s="310"/>
      <c r="P900" s="310"/>
    </row>
    <row r="901" spans="3:16" s="25" customFormat="1" ht="12.75" customHeight="1" x14ac:dyDescent="0.25">
      <c r="C901" s="310"/>
      <c r="E901" s="310"/>
      <c r="F901" s="309"/>
      <c r="G901" s="309"/>
      <c r="H901" s="310"/>
      <c r="I901" s="310"/>
      <c r="L901" s="309"/>
      <c r="M901" s="309"/>
      <c r="N901" s="310"/>
      <c r="P901" s="310"/>
    </row>
    <row r="902" spans="3:16" s="25" customFormat="1" ht="12.75" customHeight="1" x14ac:dyDescent="0.25">
      <c r="C902" s="310"/>
      <c r="E902" s="310"/>
      <c r="F902" s="309"/>
      <c r="G902" s="309"/>
      <c r="H902" s="310"/>
      <c r="I902" s="310"/>
      <c r="L902" s="309"/>
      <c r="M902" s="309"/>
      <c r="N902" s="310"/>
      <c r="P902" s="310"/>
    </row>
    <row r="903" spans="3:16" s="25" customFormat="1" ht="12.75" customHeight="1" x14ac:dyDescent="0.25">
      <c r="C903" s="310"/>
      <c r="E903" s="310"/>
      <c r="F903" s="309"/>
      <c r="G903" s="309"/>
      <c r="H903" s="310"/>
      <c r="I903" s="310"/>
      <c r="L903" s="309"/>
      <c r="M903" s="309"/>
      <c r="N903" s="310"/>
      <c r="P903" s="310"/>
    </row>
    <row r="904" spans="3:16" s="25" customFormat="1" ht="12.75" customHeight="1" x14ac:dyDescent="0.25">
      <c r="C904" s="310"/>
      <c r="E904" s="310"/>
      <c r="F904" s="309"/>
      <c r="G904" s="309"/>
      <c r="H904" s="310"/>
      <c r="I904" s="310"/>
      <c r="L904" s="309"/>
      <c r="M904" s="309"/>
      <c r="N904" s="310"/>
      <c r="P904" s="310"/>
    </row>
    <row r="905" spans="3:16" s="25" customFormat="1" ht="12.75" customHeight="1" x14ac:dyDescent="0.25">
      <c r="C905" s="310"/>
      <c r="E905" s="310"/>
      <c r="F905" s="309"/>
      <c r="G905" s="309"/>
      <c r="H905" s="310"/>
      <c r="I905" s="310"/>
      <c r="L905" s="309"/>
      <c r="M905" s="309"/>
      <c r="N905" s="310"/>
      <c r="P905" s="310"/>
    </row>
    <row r="906" spans="3:16" s="25" customFormat="1" ht="12.75" customHeight="1" x14ac:dyDescent="0.25">
      <c r="C906" s="310"/>
      <c r="E906" s="310"/>
      <c r="F906" s="309"/>
      <c r="G906" s="309"/>
      <c r="H906" s="310"/>
      <c r="I906" s="310"/>
      <c r="L906" s="309"/>
      <c r="M906" s="309"/>
      <c r="N906" s="310"/>
      <c r="P906" s="310"/>
    </row>
    <row r="907" spans="3:16" s="25" customFormat="1" ht="12.75" customHeight="1" x14ac:dyDescent="0.25">
      <c r="C907" s="310"/>
      <c r="E907" s="310"/>
      <c r="F907" s="309"/>
      <c r="G907" s="309"/>
      <c r="H907" s="310"/>
      <c r="I907" s="310"/>
      <c r="L907" s="309"/>
      <c r="M907" s="309"/>
      <c r="N907" s="310"/>
      <c r="P907" s="310"/>
    </row>
    <row r="908" spans="3:16" s="25" customFormat="1" ht="12.75" customHeight="1" x14ac:dyDescent="0.25">
      <c r="C908" s="310"/>
      <c r="E908" s="310"/>
      <c r="F908" s="309"/>
      <c r="G908" s="309"/>
      <c r="H908" s="310"/>
      <c r="I908" s="310"/>
      <c r="L908" s="309"/>
      <c r="M908" s="309"/>
      <c r="N908" s="310"/>
      <c r="P908" s="310"/>
    </row>
    <row r="909" spans="3:16" s="25" customFormat="1" ht="12.75" customHeight="1" x14ac:dyDescent="0.25">
      <c r="C909" s="310"/>
      <c r="E909" s="310"/>
      <c r="F909" s="309"/>
      <c r="G909" s="309"/>
      <c r="H909" s="310"/>
      <c r="I909" s="310"/>
      <c r="L909" s="309"/>
      <c r="M909" s="309"/>
      <c r="N909" s="310"/>
      <c r="P909" s="310"/>
    </row>
    <row r="910" spans="3:16" s="25" customFormat="1" ht="12.75" customHeight="1" x14ac:dyDescent="0.25">
      <c r="C910" s="310"/>
      <c r="E910" s="310"/>
      <c r="F910" s="309"/>
      <c r="G910" s="309"/>
      <c r="H910" s="310"/>
      <c r="I910" s="310"/>
      <c r="L910" s="309"/>
      <c r="M910" s="309"/>
      <c r="N910" s="310"/>
      <c r="P910" s="310"/>
    </row>
    <row r="911" spans="3:16" s="25" customFormat="1" ht="12.75" customHeight="1" x14ac:dyDescent="0.25">
      <c r="C911" s="310"/>
      <c r="E911" s="310"/>
      <c r="F911" s="309"/>
      <c r="G911" s="309"/>
      <c r="H911" s="310"/>
      <c r="I911" s="310"/>
      <c r="L911" s="309"/>
      <c r="M911" s="309"/>
      <c r="N911" s="310"/>
      <c r="P911" s="310"/>
    </row>
    <row r="912" spans="3:16" s="25" customFormat="1" ht="12.75" customHeight="1" x14ac:dyDescent="0.25">
      <c r="C912" s="310"/>
      <c r="E912" s="310"/>
      <c r="F912" s="309"/>
      <c r="G912" s="309"/>
      <c r="H912" s="310"/>
      <c r="I912" s="310"/>
      <c r="L912" s="309"/>
      <c r="M912" s="309"/>
      <c r="N912" s="310"/>
      <c r="P912" s="310"/>
    </row>
    <row r="913" spans="3:16" s="25" customFormat="1" ht="12.75" customHeight="1" x14ac:dyDescent="0.25">
      <c r="C913" s="310"/>
      <c r="E913" s="310"/>
      <c r="F913" s="309"/>
      <c r="G913" s="309"/>
      <c r="H913" s="310"/>
      <c r="I913" s="310"/>
      <c r="L913" s="309"/>
      <c r="M913" s="309"/>
      <c r="N913" s="310"/>
      <c r="P913" s="310"/>
    </row>
    <row r="914" spans="3:16" s="25" customFormat="1" ht="12.75" customHeight="1" x14ac:dyDescent="0.25">
      <c r="C914" s="310"/>
      <c r="E914" s="310"/>
      <c r="F914" s="309"/>
      <c r="G914" s="309"/>
      <c r="H914" s="310"/>
      <c r="I914" s="310"/>
      <c r="L914" s="309"/>
      <c r="M914" s="309"/>
      <c r="N914" s="310"/>
      <c r="P914" s="310"/>
    </row>
    <row r="915" spans="3:16" s="25" customFormat="1" ht="12.75" customHeight="1" x14ac:dyDescent="0.25">
      <c r="C915" s="310"/>
      <c r="E915" s="310"/>
      <c r="F915" s="309"/>
      <c r="G915" s="309"/>
      <c r="H915" s="310"/>
      <c r="I915" s="310"/>
      <c r="L915" s="309"/>
      <c r="M915" s="309"/>
      <c r="N915" s="310"/>
      <c r="P915" s="310"/>
    </row>
    <row r="916" spans="3:16" s="25" customFormat="1" ht="12.75" customHeight="1" x14ac:dyDescent="0.25">
      <c r="C916" s="310"/>
      <c r="E916" s="310"/>
      <c r="F916" s="309"/>
      <c r="G916" s="309"/>
      <c r="H916" s="310"/>
      <c r="I916" s="310"/>
      <c r="L916" s="309"/>
      <c r="M916" s="309"/>
      <c r="N916" s="310"/>
      <c r="P916" s="310"/>
    </row>
    <row r="917" spans="3:16" s="25" customFormat="1" ht="12.75" customHeight="1" x14ac:dyDescent="0.25">
      <c r="C917" s="310"/>
      <c r="E917" s="310"/>
      <c r="F917" s="309"/>
      <c r="G917" s="309"/>
      <c r="H917" s="310"/>
      <c r="I917" s="310"/>
      <c r="L917" s="309"/>
      <c r="M917" s="309"/>
      <c r="N917" s="310"/>
      <c r="P917" s="310"/>
    </row>
    <row r="918" spans="3:16" s="25" customFormat="1" ht="12.75" customHeight="1" x14ac:dyDescent="0.25">
      <c r="C918" s="310"/>
      <c r="E918" s="310"/>
      <c r="F918" s="309"/>
      <c r="G918" s="309"/>
      <c r="H918" s="310"/>
      <c r="I918" s="310"/>
      <c r="L918" s="309"/>
      <c r="M918" s="309"/>
      <c r="N918" s="310"/>
      <c r="P918" s="310"/>
    </row>
    <row r="919" spans="3:16" s="25" customFormat="1" ht="12.75" customHeight="1" x14ac:dyDescent="0.25">
      <c r="C919" s="310"/>
      <c r="E919" s="310"/>
      <c r="F919" s="309"/>
      <c r="G919" s="309"/>
      <c r="H919" s="310"/>
      <c r="I919" s="310"/>
      <c r="L919" s="309"/>
      <c r="M919" s="309"/>
      <c r="N919" s="310"/>
      <c r="P919" s="310"/>
    </row>
    <row r="920" spans="3:16" s="25" customFormat="1" ht="12.75" customHeight="1" x14ac:dyDescent="0.25">
      <c r="C920" s="310"/>
      <c r="E920" s="310"/>
      <c r="F920" s="309"/>
      <c r="G920" s="309"/>
      <c r="H920" s="310"/>
      <c r="I920" s="310"/>
      <c r="L920" s="309"/>
      <c r="M920" s="309"/>
      <c r="N920" s="310"/>
      <c r="P920" s="310"/>
    </row>
    <row r="921" spans="3:16" s="25" customFormat="1" ht="12.75" customHeight="1" x14ac:dyDescent="0.25">
      <c r="C921" s="310"/>
      <c r="E921" s="310"/>
      <c r="F921" s="309"/>
      <c r="G921" s="309"/>
      <c r="H921" s="310"/>
      <c r="I921" s="310"/>
      <c r="L921" s="309"/>
      <c r="M921" s="309"/>
      <c r="N921" s="310"/>
      <c r="P921" s="310"/>
    </row>
    <row r="922" spans="3:16" s="25" customFormat="1" ht="12.75" customHeight="1" x14ac:dyDescent="0.25">
      <c r="C922" s="310"/>
      <c r="E922" s="310"/>
      <c r="F922" s="309"/>
      <c r="G922" s="309"/>
      <c r="H922" s="310"/>
      <c r="I922" s="310"/>
      <c r="L922" s="309"/>
      <c r="M922" s="309"/>
      <c r="N922" s="310"/>
      <c r="P922" s="310"/>
    </row>
    <row r="923" spans="3:16" s="25" customFormat="1" ht="12.75" customHeight="1" x14ac:dyDescent="0.25">
      <c r="C923" s="310"/>
      <c r="E923" s="310"/>
      <c r="F923" s="309"/>
      <c r="G923" s="309"/>
      <c r="H923" s="310"/>
      <c r="I923" s="310"/>
      <c r="L923" s="309"/>
      <c r="M923" s="309"/>
      <c r="N923" s="310"/>
      <c r="P923" s="310"/>
    </row>
    <row r="924" spans="3:16" s="25" customFormat="1" ht="12.75" customHeight="1" x14ac:dyDescent="0.25">
      <c r="C924" s="310"/>
      <c r="E924" s="310"/>
      <c r="F924" s="309"/>
      <c r="G924" s="309"/>
      <c r="H924" s="310"/>
      <c r="I924" s="310"/>
      <c r="L924" s="309"/>
      <c r="M924" s="309"/>
      <c r="N924" s="310"/>
      <c r="P924" s="310"/>
    </row>
    <row r="925" spans="3:16" s="25" customFormat="1" ht="12.75" customHeight="1" x14ac:dyDescent="0.25">
      <c r="C925" s="310"/>
      <c r="E925" s="310"/>
      <c r="F925" s="309"/>
      <c r="G925" s="309"/>
      <c r="H925" s="310"/>
      <c r="I925" s="310"/>
      <c r="L925" s="309"/>
      <c r="M925" s="309"/>
      <c r="N925" s="310"/>
      <c r="P925" s="310"/>
    </row>
    <row r="926" spans="3:16" s="25" customFormat="1" ht="12.75" customHeight="1" x14ac:dyDescent="0.25">
      <c r="C926" s="310"/>
      <c r="E926" s="310"/>
      <c r="F926" s="309"/>
      <c r="G926" s="309"/>
      <c r="H926" s="310"/>
      <c r="I926" s="310"/>
      <c r="L926" s="309"/>
      <c r="M926" s="309"/>
      <c r="N926" s="310"/>
      <c r="P926" s="310"/>
    </row>
    <row r="927" spans="3:16" s="25" customFormat="1" ht="12.75" customHeight="1" x14ac:dyDescent="0.25">
      <c r="C927" s="310"/>
      <c r="E927" s="310"/>
      <c r="F927" s="309"/>
      <c r="G927" s="309"/>
      <c r="H927" s="310"/>
      <c r="I927" s="310"/>
      <c r="L927" s="309"/>
      <c r="M927" s="309"/>
      <c r="N927" s="310"/>
      <c r="P927" s="310"/>
    </row>
    <row r="928" spans="3:16" s="25" customFormat="1" ht="12.75" customHeight="1" x14ac:dyDescent="0.25">
      <c r="C928" s="310"/>
      <c r="E928" s="310"/>
      <c r="F928" s="309"/>
      <c r="G928" s="309"/>
      <c r="H928" s="310"/>
      <c r="I928" s="310"/>
      <c r="L928" s="309"/>
      <c r="M928" s="309"/>
      <c r="N928" s="310"/>
      <c r="P928" s="310"/>
    </row>
    <row r="929" spans="3:16" s="25" customFormat="1" ht="12.75" customHeight="1" x14ac:dyDescent="0.25">
      <c r="C929" s="310"/>
      <c r="E929" s="310"/>
      <c r="F929" s="309"/>
      <c r="G929" s="309"/>
      <c r="H929" s="310"/>
      <c r="I929" s="310"/>
      <c r="L929" s="309"/>
      <c r="M929" s="309"/>
      <c r="N929" s="310"/>
      <c r="P929" s="310"/>
    </row>
    <row r="930" spans="3:16" s="25" customFormat="1" ht="12.75" customHeight="1" x14ac:dyDescent="0.25">
      <c r="C930" s="310"/>
      <c r="E930" s="310"/>
      <c r="F930" s="309"/>
      <c r="G930" s="309"/>
      <c r="H930" s="310"/>
      <c r="I930" s="310"/>
      <c r="L930" s="309"/>
      <c r="M930" s="309"/>
      <c r="N930" s="310"/>
      <c r="P930" s="310"/>
    </row>
    <row r="931" spans="3:16" s="25" customFormat="1" ht="12.75" customHeight="1" x14ac:dyDescent="0.25">
      <c r="C931" s="310"/>
      <c r="E931" s="310"/>
      <c r="F931" s="309"/>
      <c r="G931" s="309"/>
      <c r="H931" s="310"/>
      <c r="I931" s="310"/>
      <c r="L931" s="309"/>
      <c r="M931" s="309"/>
      <c r="N931" s="310"/>
      <c r="P931" s="310"/>
    </row>
    <row r="932" spans="3:16" s="25" customFormat="1" ht="12.75" customHeight="1" x14ac:dyDescent="0.25">
      <c r="C932" s="310"/>
      <c r="E932" s="310"/>
      <c r="F932" s="309"/>
      <c r="G932" s="309"/>
      <c r="H932" s="310"/>
      <c r="I932" s="310"/>
      <c r="L932" s="309"/>
      <c r="M932" s="309"/>
      <c r="N932" s="310"/>
      <c r="P932" s="310"/>
    </row>
    <row r="933" spans="3:16" s="25" customFormat="1" ht="12.75" customHeight="1" x14ac:dyDescent="0.25">
      <c r="C933" s="310"/>
      <c r="E933" s="310"/>
      <c r="F933" s="309"/>
      <c r="G933" s="309"/>
      <c r="H933" s="310"/>
      <c r="I933" s="310"/>
      <c r="L933" s="309"/>
      <c r="M933" s="309"/>
      <c r="N933" s="310"/>
      <c r="P933" s="310"/>
    </row>
    <row r="934" spans="3:16" s="25" customFormat="1" ht="12.75" customHeight="1" x14ac:dyDescent="0.25">
      <c r="C934" s="310"/>
      <c r="E934" s="310"/>
      <c r="F934" s="309"/>
      <c r="G934" s="309"/>
      <c r="H934" s="310"/>
      <c r="I934" s="310"/>
      <c r="L934" s="309"/>
      <c r="M934" s="309"/>
      <c r="N934" s="310"/>
      <c r="P934" s="310"/>
    </row>
    <row r="935" spans="3:16" s="25" customFormat="1" ht="12.75" customHeight="1" x14ac:dyDescent="0.25">
      <c r="C935" s="310"/>
      <c r="E935" s="310"/>
      <c r="F935" s="309"/>
      <c r="G935" s="309"/>
      <c r="H935" s="310"/>
      <c r="I935" s="310"/>
      <c r="L935" s="309"/>
      <c r="M935" s="309"/>
      <c r="N935" s="310"/>
      <c r="P935" s="310"/>
    </row>
    <row r="936" spans="3:16" s="25" customFormat="1" ht="12.75" customHeight="1" x14ac:dyDescent="0.25">
      <c r="C936" s="310"/>
      <c r="E936" s="310"/>
      <c r="F936" s="309"/>
      <c r="G936" s="309"/>
      <c r="H936" s="310"/>
      <c r="I936" s="310"/>
      <c r="L936" s="309"/>
      <c r="M936" s="309"/>
      <c r="N936" s="310"/>
      <c r="P936" s="310"/>
    </row>
    <row r="937" spans="3:16" s="25" customFormat="1" ht="12.75" customHeight="1" x14ac:dyDescent="0.25">
      <c r="C937" s="310"/>
      <c r="E937" s="310"/>
      <c r="F937" s="309"/>
      <c r="G937" s="309"/>
      <c r="H937" s="310"/>
      <c r="I937" s="310"/>
      <c r="L937" s="309"/>
      <c r="M937" s="309"/>
      <c r="N937" s="310"/>
      <c r="P937" s="310"/>
    </row>
    <row r="938" spans="3:16" s="25" customFormat="1" ht="12.75" customHeight="1" x14ac:dyDescent="0.25">
      <c r="C938" s="310"/>
      <c r="E938" s="310"/>
      <c r="F938" s="309"/>
      <c r="G938" s="309"/>
      <c r="H938" s="310"/>
      <c r="I938" s="310"/>
      <c r="L938" s="309"/>
      <c r="M938" s="309"/>
      <c r="N938" s="310"/>
      <c r="P938" s="310"/>
    </row>
    <row r="939" spans="3:16" s="25" customFormat="1" ht="12.75" customHeight="1" x14ac:dyDescent="0.25">
      <c r="C939" s="310"/>
      <c r="E939" s="310"/>
      <c r="F939" s="309"/>
      <c r="G939" s="309"/>
      <c r="H939" s="310"/>
      <c r="I939" s="310"/>
      <c r="L939" s="309"/>
      <c r="M939" s="309"/>
      <c r="N939" s="310"/>
      <c r="P939" s="310"/>
    </row>
    <row r="940" spans="3:16" s="25" customFormat="1" ht="12.75" customHeight="1" x14ac:dyDescent="0.25">
      <c r="C940" s="310"/>
      <c r="E940" s="310"/>
      <c r="F940" s="309"/>
      <c r="G940" s="309"/>
      <c r="H940" s="310"/>
      <c r="I940" s="310"/>
      <c r="L940" s="309"/>
      <c r="M940" s="309"/>
      <c r="N940" s="310"/>
      <c r="P940" s="310"/>
    </row>
    <row r="941" spans="3:16" s="25" customFormat="1" ht="12.75" customHeight="1" x14ac:dyDescent="0.25">
      <c r="C941" s="310"/>
      <c r="E941" s="310"/>
      <c r="F941" s="309"/>
      <c r="G941" s="309"/>
      <c r="H941" s="310"/>
      <c r="I941" s="310"/>
      <c r="L941" s="309"/>
      <c r="M941" s="309"/>
      <c r="N941" s="310"/>
      <c r="P941" s="310"/>
    </row>
    <row r="942" spans="3:16" s="25" customFormat="1" ht="12.75" customHeight="1" x14ac:dyDescent="0.25">
      <c r="C942" s="310"/>
      <c r="E942" s="310"/>
      <c r="F942" s="309"/>
      <c r="G942" s="309"/>
      <c r="H942" s="310"/>
      <c r="I942" s="310"/>
      <c r="L942" s="309"/>
      <c r="M942" s="309"/>
      <c r="N942" s="310"/>
      <c r="P942" s="310"/>
    </row>
    <row r="943" spans="3:16" s="25" customFormat="1" ht="12.75" customHeight="1" x14ac:dyDescent="0.25">
      <c r="C943" s="310"/>
      <c r="E943" s="310"/>
      <c r="F943" s="309"/>
      <c r="G943" s="309"/>
      <c r="H943" s="310"/>
      <c r="I943" s="310"/>
      <c r="L943" s="309"/>
      <c r="M943" s="309"/>
      <c r="N943" s="310"/>
      <c r="P943" s="310"/>
    </row>
    <row r="944" spans="3:16" s="25" customFormat="1" ht="12.75" customHeight="1" x14ac:dyDescent="0.25">
      <c r="C944" s="310"/>
      <c r="E944" s="310"/>
      <c r="F944" s="309"/>
      <c r="G944" s="309"/>
      <c r="H944" s="310"/>
      <c r="I944" s="310"/>
      <c r="L944" s="309"/>
      <c r="M944" s="309"/>
      <c r="N944" s="310"/>
      <c r="P944" s="310"/>
    </row>
    <row r="945" spans="3:16" s="25" customFormat="1" ht="12.75" customHeight="1" x14ac:dyDescent="0.25">
      <c r="C945" s="310"/>
      <c r="E945" s="310"/>
      <c r="F945" s="309"/>
      <c r="G945" s="309"/>
      <c r="H945" s="310"/>
      <c r="I945" s="310"/>
      <c r="L945" s="309"/>
      <c r="M945" s="309"/>
      <c r="N945" s="310"/>
      <c r="P945" s="310"/>
    </row>
    <row r="946" spans="3:16" s="25" customFormat="1" ht="12.75" customHeight="1" x14ac:dyDescent="0.25">
      <c r="C946" s="310"/>
      <c r="E946" s="310"/>
      <c r="F946" s="309"/>
      <c r="G946" s="309"/>
      <c r="H946" s="310"/>
      <c r="I946" s="310"/>
      <c r="L946" s="309"/>
      <c r="M946" s="309"/>
      <c r="N946" s="310"/>
      <c r="P946" s="310"/>
    </row>
    <row r="947" spans="3:16" s="25" customFormat="1" ht="12.75" customHeight="1" x14ac:dyDescent="0.25">
      <c r="C947" s="310"/>
      <c r="E947" s="310"/>
      <c r="F947" s="309"/>
      <c r="G947" s="309"/>
      <c r="H947" s="310"/>
      <c r="I947" s="310"/>
      <c r="L947" s="309"/>
      <c r="M947" s="309"/>
      <c r="N947" s="310"/>
      <c r="P947" s="310"/>
    </row>
    <row r="948" spans="3:16" s="25" customFormat="1" ht="12.75" customHeight="1" x14ac:dyDescent="0.25">
      <c r="C948" s="310"/>
      <c r="E948" s="310"/>
      <c r="F948" s="309"/>
      <c r="G948" s="309"/>
      <c r="H948" s="310"/>
      <c r="I948" s="310"/>
      <c r="L948" s="309"/>
      <c r="M948" s="309"/>
      <c r="N948" s="310"/>
      <c r="P948" s="310"/>
    </row>
    <row r="949" spans="3:16" s="25" customFormat="1" ht="12.75" customHeight="1" x14ac:dyDescent="0.25">
      <c r="C949" s="310"/>
      <c r="E949" s="310"/>
      <c r="F949" s="309"/>
      <c r="G949" s="309"/>
      <c r="H949" s="310"/>
      <c r="I949" s="310"/>
      <c r="L949" s="309"/>
      <c r="M949" s="309"/>
      <c r="N949" s="310"/>
      <c r="P949" s="310"/>
    </row>
    <row r="950" spans="3:16" s="25" customFormat="1" ht="12.75" customHeight="1" x14ac:dyDescent="0.25">
      <c r="C950" s="310"/>
      <c r="E950" s="310"/>
      <c r="F950" s="309"/>
      <c r="G950" s="309"/>
      <c r="H950" s="310"/>
      <c r="I950" s="310"/>
      <c r="L950" s="309"/>
      <c r="M950" s="309"/>
      <c r="N950" s="310"/>
      <c r="P950" s="310"/>
    </row>
    <row r="951" spans="3:16" s="25" customFormat="1" ht="12.75" customHeight="1" x14ac:dyDescent="0.25">
      <c r="C951" s="310"/>
      <c r="E951" s="310"/>
      <c r="F951" s="309"/>
      <c r="G951" s="309"/>
      <c r="H951" s="310"/>
      <c r="I951" s="310"/>
      <c r="L951" s="309"/>
      <c r="M951" s="309"/>
      <c r="N951" s="310"/>
      <c r="P951" s="310"/>
    </row>
    <row r="952" spans="3:16" s="25" customFormat="1" ht="12.75" customHeight="1" x14ac:dyDescent="0.25">
      <c r="C952" s="310"/>
      <c r="E952" s="310"/>
      <c r="F952" s="309"/>
      <c r="G952" s="309"/>
      <c r="H952" s="310"/>
      <c r="I952" s="310"/>
      <c r="L952" s="309"/>
      <c r="M952" s="309"/>
      <c r="N952" s="310"/>
      <c r="P952" s="310"/>
    </row>
    <row r="953" spans="3:16" s="25" customFormat="1" ht="12.75" customHeight="1" x14ac:dyDescent="0.25">
      <c r="C953" s="310"/>
      <c r="E953" s="310"/>
      <c r="F953" s="309"/>
      <c r="G953" s="309"/>
      <c r="H953" s="310"/>
      <c r="I953" s="310"/>
      <c r="L953" s="309"/>
      <c r="M953" s="309"/>
      <c r="N953" s="310"/>
      <c r="P953" s="310"/>
    </row>
    <row r="954" spans="3:16" s="25" customFormat="1" ht="12.75" customHeight="1" x14ac:dyDescent="0.25">
      <c r="C954" s="310"/>
      <c r="E954" s="310"/>
      <c r="F954" s="309"/>
      <c r="G954" s="309"/>
      <c r="H954" s="310"/>
      <c r="I954" s="310"/>
      <c r="L954" s="309"/>
      <c r="M954" s="309"/>
      <c r="N954" s="310"/>
      <c r="P954" s="310"/>
    </row>
    <row r="955" spans="3:16" s="25" customFormat="1" ht="12.75" customHeight="1" x14ac:dyDescent="0.25">
      <c r="C955" s="310"/>
      <c r="E955" s="310"/>
      <c r="F955" s="309"/>
      <c r="G955" s="309"/>
      <c r="H955" s="310"/>
      <c r="I955" s="310"/>
      <c r="L955" s="309"/>
      <c r="M955" s="309"/>
      <c r="N955" s="310"/>
      <c r="P955" s="310"/>
    </row>
    <row r="956" spans="3:16" s="25" customFormat="1" ht="12.75" customHeight="1" x14ac:dyDescent="0.25">
      <c r="C956" s="310"/>
      <c r="E956" s="310"/>
      <c r="F956" s="309"/>
      <c r="G956" s="309"/>
      <c r="H956" s="310"/>
      <c r="I956" s="310"/>
      <c r="L956" s="309"/>
      <c r="M956" s="309"/>
      <c r="N956" s="310"/>
      <c r="P956" s="310"/>
    </row>
    <row r="957" spans="3:16" s="25" customFormat="1" ht="12.75" customHeight="1" x14ac:dyDescent="0.25">
      <c r="C957" s="310"/>
      <c r="E957" s="310"/>
      <c r="F957" s="309"/>
      <c r="G957" s="309"/>
      <c r="H957" s="310"/>
      <c r="I957" s="310"/>
      <c r="L957" s="309"/>
      <c r="M957" s="309"/>
      <c r="N957" s="310"/>
      <c r="P957" s="310"/>
    </row>
    <row r="958" spans="3:16" s="25" customFormat="1" ht="12.75" customHeight="1" x14ac:dyDescent="0.25">
      <c r="C958" s="310"/>
      <c r="E958" s="310"/>
      <c r="F958" s="309"/>
      <c r="G958" s="309"/>
      <c r="H958" s="310"/>
      <c r="I958" s="310"/>
      <c r="L958" s="309"/>
      <c r="M958" s="309"/>
      <c r="N958" s="310"/>
      <c r="P958" s="310"/>
    </row>
    <row r="959" spans="3:16" s="25" customFormat="1" ht="12.75" customHeight="1" x14ac:dyDescent="0.25">
      <c r="C959" s="310"/>
      <c r="E959" s="310"/>
      <c r="F959" s="309"/>
      <c r="G959" s="309"/>
      <c r="H959" s="310"/>
      <c r="I959" s="310"/>
      <c r="L959" s="309"/>
      <c r="M959" s="309"/>
      <c r="N959" s="310"/>
      <c r="P959" s="310"/>
    </row>
    <row r="960" spans="3:16" s="25" customFormat="1" ht="12.75" customHeight="1" x14ac:dyDescent="0.25">
      <c r="C960" s="310"/>
      <c r="E960" s="310"/>
      <c r="F960" s="309"/>
      <c r="G960" s="309"/>
      <c r="H960" s="310"/>
      <c r="I960" s="310"/>
      <c r="L960" s="309"/>
      <c r="M960" s="309"/>
      <c r="N960" s="310"/>
      <c r="P960" s="310"/>
    </row>
    <row r="961" spans="3:16" s="25" customFormat="1" ht="12.75" customHeight="1" x14ac:dyDescent="0.25">
      <c r="C961" s="310"/>
      <c r="E961" s="310"/>
      <c r="F961" s="309"/>
      <c r="G961" s="309"/>
      <c r="H961" s="310"/>
      <c r="I961" s="310"/>
      <c r="L961" s="309"/>
      <c r="M961" s="309"/>
      <c r="N961" s="310"/>
      <c r="P961" s="310"/>
    </row>
    <row r="962" spans="3:16" s="25" customFormat="1" ht="12.75" customHeight="1" x14ac:dyDescent="0.25">
      <c r="C962" s="310"/>
      <c r="E962" s="310"/>
      <c r="F962" s="309"/>
      <c r="G962" s="309"/>
      <c r="H962" s="310"/>
      <c r="I962" s="310"/>
      <c r="L962" s="309"/>
      <c r="M962" s="309"/>
      <c r="N962" s="310"/>
      <c r="P962" s="310"/>
    </row>
    <row r="963" spans="3:16" s="25" customFormat="1" ht="12.75" customHeight="1" x14ac:dyDescent="0.25">
      <c r="C963" s="310"/>
      <c r="E963" s="310"/>
      <c r="F963" s="309"/>
      <c r="G963" s="309"/>
      <c r="H963" s="310"/>
      <c r="I963" s="310"/>
      <c r="L963" s="309"/>
      <c r="M963" s="309"/>
      <c r="N963" s="310"/>
      <c r="P963" s="310"/>
    </row>
    <row r="964" spans="3:16" s="25" customFormat="1" ht="12.75" customHeight="1" x14ac:dyDescent="0.25">
      <c r="C964" s="310"/>
      <c r="E964" s="310"/>
      <c r="F964" s="309"/>
      <c r="G964" s="309"/>
      <c r="H964" s="310"/>
      <c r="I964" s="310"/>
      <c r="L964" s="309"/>
      <c r="M964" s="309"/>
      <c r="N964" s="310"/>
      <c r="P964" s="310"/>
    </row>
    <row r="965" spans="3:16" s="25" customFormat="1" ht="12.75" customHeight="1" x14ac:dyDescent="0.25">
      <c r="C965" s="310"/>
      <c r="E965" s="310"/>
      <c r="F965" s="309"/>
      <c r="G965" s="309"/>
      <c r="H965" s="310"/>
      <c r="I965" s="310"/>
      <c r="L965" s="309"/>
      <c r="M965" s="309"/>
      <c r="N965" s="310"/>
      <c r="P965" s="310"/>
    </row>
    <row r="966" spans="3:16" s="25" customFormat="1" ht="12.75" customHeight="1" x14ac:dyDescent="0.25">
      <c r="C966" s="310"/>
      <c r="E966" s="310"/>
      <c r="F966" s="309"/>
      <c r="G966" s="309"/>
      <c r="H966" s="310"/>
      <c r="I966" s="310"/>
      <c r="L966" s="309"/>
      <c r="M966" s="309"/>
      <c r="N966" s="310"/>
      <c r="P966" s="310"/>
    </row>
    <row r="967" spans="3:16" s="25" customFormat="1" ht="12.75" customHeight="1" x14ac:dyDescent="0.25">
      <c r="C967" s="310"/>
      <c r="E967" s="310"/>
      <c r="F967" s="309"/>
      <c r="G967" s="309"/>
      <c r="H967" s="310"/>
      <c r="I967" s="310"/>
      <c r="L967" s="309"/>
      <c r="M967" s="309"/>
      <c r="N967" s="310"/>
      <c r="P967" s="310"/>
    </row>
    <row r="968" spans="3:16" s="25" customFormat="1" ht="12.75" customHeight="1" x14ac:dyDescent="0.25">
      <c r="C968" s="310"/>
      <c r="E968" s="310"/>
      <c r="F968" s="309"/>
      <c r="G968" s="309"/>
      <c r="H968" s="310"/>
      <c r="I968" s="310"/>
      <c r="L968" s="309"/>
      <c r="M968" s="309"/>
      <c r="N968" s="310"/>
      <c r="P968" s="310"/>
    </row>
    <row r="969" spans="3:16" s="25" customFormat="1" ht="12.75" customHeight="1" x14ac:dyDescent="0.25">
      <c r="C969" s="310"/>
      <c r="E969" s="310"/>
      <c r="F969" s="309"/>
      <c r="G969" s="309"/>
      <c r="H969" s="310"/>
      <c r="I969" s="310"/>
      <c r="L969" s="309"/>
      <c r="M969" s="309"/>
      <c r="N969" s="310"/>
      <c r="P969" s="310"/>
    </row>
    <row r="970" spans="3:16" s="25" customFormat="1" ht="12.75" customHeight="1" x14ac:dyDescent="0.25">
      <c r="C970" s="310"/>
      <c r="E970" s="310"/>
      <c r="F970" s="309"/>
      <c r="G970" s="309"/>
      <c r="H970" s="310"/>
      <c r="I970" s="310"/>
      <c r="L970" s="309"/>
      <c r="M970" s="309"/>
      <c r="N970" s="310"/>
      <c r="P970" s="310"/>
    </row>
    <row r="971" spans="3:16" s="25" customFormat="1" ht="12.75" customHeight="1" x14ac:dyDescent="0.25">
      <c r="C971" s="310"/>
      <c r="E971" s="310"/>
      <c r="F971" s="309"/>
      <c r="G971" s="309"/>
      <c r="H971" s="310"/>
      <c r="I971" s="310"/>
      <c r="L971" s="309"/>
      <c r="M971" s="309"/>
      <c r="N971" s="310"/>
      <c r="P971" s="310"/>
    </row>
    <row r="972" spans="3:16" s="25" customFormat="1" ht="12.75" customHeight="1" x14ac:dyDescent="0.25">
      <c r="C972" s="310"/>
      <c r="E972" s="310"/>
      <c r="F972" s="309"/>
      <c r="G972" s="309"/>
      <c r="H972" s="310"/>
      <c r="I972" s="310"/>
      <c r="L972" s="309"/>
      <c r="M972" s="309"/>
      <c r="N972" s="310"/>
      <c r="P972" s="310"/>
    </row>
    <row r="973" spans="3:16" s="25" customFormat="1" ht="12.75" customHeight="1" x14ac:dyDescent="0.25">
      <c r="C973" s="310"/>
      <c r="E973" s="310"/>
      <c r="F973" s="309"/>
      <c r="G973" s="309"/>
      <c r="H973" s="310"/>
      <c r="I973" s="310"/>
      <c r="L973" s="309"/>
      <c r="M973" s="309"/>
      <c r="N973" s="310"/>
      <c r="P973" s="310"/>
    </row>
    <row r="974" spans="3:16" s="25" customFormat="1" ht="12.75" customHeight="1" x14ac:dyDescent="0.25">
      <c r="C974" s="310"/>
      <c r="E974" s="310"/>
      <c r="F974" s="309"/>
      <c r="G974" s="309"/>
      <c r="H974" s="310"/>
      <c r="I974" s="310"/>
      <c r="L974" s="309"/>
      <c r="M974" s="309"/>
      <c r="N974" s="310"/>
      <c r="P974" s="310"/>
    </row>
    <row r="975" spans="3:16" s="25" customFormat="1" ht="12.75" customHeight="1" x14ac:dyDescent="0.25">
      <c r="C975" s="310"/>
      <c r="E975" s="310"/>
      <c r="F975" s="309"/>
      <c r="G975" s="309"/>
      <c r="H975" s="310"/>
      <c r="I975" s="310"/>
      <c r="L975" s="309"/>
      <c r="M975" s="309"/>
      <c r="N975" s="310"/>
      <c r="P975" s="310"/>
    </row>
    <row r="976" spans="3:16" s="25" customFormat="1" ht="12.75" customHeight="1" x14ac:dyDescent="0.25">
      <c r="C976" s="310"/>
      <c r="E976" s="310"/>
      <c r="F976" s="309"/>
      <c r="G976" s="309"/>
      <c r="H976" s="310"/>
      <c r="I976" s="310"/>
      <c r="L976" s="309"/>
      <c r="M976" s="309"/>
      <c r="N976" s="310"/>
      <c r="P976" s="310"/>
    </row>
    <row r="977" spans="3:16" s="25" customFormat="1" ht="12.75" customHeight="1" x14ac:dyDescent="0.25">
      <c r="C977" s="310"/>
      <c r="E977" s="310"/>
      <c r="F977" s="309"/>
      <c r="G977" s="309"/>
      <c r="H977" s="310"/>
      <c r="I977" s="310"/>
      <c r="L977" s="309"/>
      <c r="M977" s="309"/>
      <c r="N977" s="310"/>
      <c r="P977" s="310"/>
    </row>
    <row r="978" spans="3:16" s="25" customFormat="1" ht="12.75" customHeight="1" x14ac:dyDescent="0.25">
      <c r="C978" s="310"/>
      <c r="E978" s="310"/>
      <c r="F978" s="309"/>
      <c r="G978" s="309"/>
      <c r="H978" s="310"/>
      <c r="I978" s="310"/>
      <c r="L978" s="309"/>
      <c r="M978" s="309"/>
      <c r="N978" s="310"/>
      <c r="P978" s="310"/>
    </row>
    <row r="979" spans="3:16" s="25" customFormat="1" ht="12.75" customHeight="1" x14ac:dyDescent="0.25">
      <c r="C979" s="310"/>
      <c r="E979" s="310"/>
      <c r="F979" s="309"/>
      <c r="G979" s="309"/>
      <c r="H979" s="310"/>
      <c r="I979" s="310"/>
      <c r="L979" s="309"/>
      <c r="M979" s="309"/>
      <c r="N979" s="310"/>
      <c r="P979" s="310"/>
    </row>
    <row r="980" spans="3:16" s="25" customFormat="1" ht="12.75" customHeight="1" x14ac:dyDescent="0.25">
      <c r="C980" s="310"/>
      <c r="E980" s="310"/>
      <c r="F980" s="309"/>
      <c r="G980" s="309"/>
      <c r="H980" s="310"/>
      <c r="I980" s="310"/>
      <c r="L980" s="309"/>
      <c r="M980" s="309"/>
      <c r="N980" s="310"/>
      <c r="P980" s="310"/>
    </row>
    <row r="981" spans="3:16" s="25" customFormat="1" ht="12.75" customHeight="1" x14ac:dyDescent="0.25">
      <c r="C981" s="310"/>
      <c r="E981" s="310"/>
      <c r="F981" s="309"/>
      <c r="G981" s="309"/>
      <c r="H981" s="310"/>
      <c r="I981" s="310"/>
      <c r="L981" s="309"/>
      <c r="M981" s="309"/>
      <c r="N981" s="310"/>
      <c r="P981" s="310"/>
    </row>
    <row r="982" spans="3:16" s="25" customFormat="1" ht="12.75" customHeight="1" x14ac:dyDescent="0.25">
      <c r="C982" s="310"/>
      <c r="E982" s="310"/>
      <c r="F982" s="309"/>
      <c r="G982" s="309"/>
      <c r="H982" s="310"/>
      <c r="I982" s="310"/>
      <c r="L982" s="309"/>
      <c r="M982" s="309"/>
      <c r="N982" s="310"/>
      <c r="P982" s="310"/>
    </row>
    <row r="983" spans="3:16" s="25" customFormat="1" ht="12.75" customHeight="1" x14ac:dyDescent="0.25">
      <c r="C983" s="310"/>
      <c r="E983" s="310"/>
      <c r="F983" s="309"/>
      <c r="G983" s="309"/>
      <c r="H983" s="310"/>
      <c r="I983" s="310"/>
      <c r="L983" s="309"/>
      <c r="M983" s="309"/>
      <c r="N983" s="310"/>
      <c r="P983" s="310"/>
    </row>
    <row r="984" spans="3:16" s="25" customFormat="1" ht="12.75" customHeight="1" x14ac:dyDescent="0.25">
      <c r="C984" s="310"/>
      <c r="E984" s="310"/>
      <c r="F984" s="309"/>
      <c r="G984" s="309"/>
      <c r="H984" s="310"/>
      <c r="I984" s="310"/>
      <c r="L984" s="309"/>
      <c r="M984" s="309"/>
      <c r="N984" s="310"/>
      <c r="P984" s="310"/>
    </row>
    <row r="985" spans="3:16" s="25" customFormat="1" ht="12.75" customHeight="1" x14ac:dyDescent="0.25">
      <c r="C985" s="310"/>
      <c r="E985" s="310"/>
      <c r="F985" s="309"/>
      <c r="G985" s="309"/>
      <c r="H985" s="310"/>
      <c r="I985" s="310"/>
      <c r="L985" s="309"/>
      <c r="M985" s="309"/>
      <c r="N985" s="310"/>
      <c r="P985" s="310"/>
    </row>
    <row r="986" spans="3:16" s="25" customFormat="1" ht="12.75" customHeight="1" x14ac:dyDescent="0.25">
      <c r="C986" s="310"/>
      <c r="E986" s="310"/>
      <c r="F986" s="309"/>
      <c r="G986" s="309"/>
      <c r="H986" s="310"/>
      <c r="I986" s="310"/>
      <c r="L986" s="309"/>
      <c r="M986" s="309"/>
      <c r="N986" s="310"/>
      <c r="P986" s="310"/>
    </row>
    <row r="987" spans="3:16" s="25" customFormat="1" ht="12.75" customHeight="1" x14ac:dyDescent="0.25">
      <c r="C987" s="310"/>
      <c r="E987" s="310"/>
      <c r="F987" s="309"/>
      <c r="G987" s="309"/>
      <c r="H987" s="310"/>
      <c r="I987" s="310"/>
      <c r="L987" s="309"/>
      <c r="M987" s="309"/>
      <c r="N987" s="310"/>
      <c r="P987" s="310"/>
    </row>
    <row r="988" spans="3:16" s="25" customFormat="1" ht="12.75" customHeight="1" x14ac:dyDescent="0.25">
      <c r="C988" s="310"/>
      <c r="E988" s="310"/>
      <c r="F988" s="309"/>
      <c r="G988" s="309"/>
      <c r="H988" s="310"/>
      <c r="I988" s="310"/>
      <c r="L988" s="309"/>
      <c r="M988" s="309"/>
      <c r="N988" s="310"/>
      <c r="P988" s="310"/>
    </row>
    <row r="989" spans="3:16" s="25" customFormat="1" ht="12.75" customHeight="1" x14ac:dyDescent="0.25">
      <c r="C989" s="310"/>
      <c r="E989" s="310"/>
      <c r="F989" s="309"/>
      <c r="G989" s="309"/>
      <c r="H989" s="310"/>
      <c r="I989" s="310"/>
      <c r="L989" s="309"/>
      <c r="M989" s="309"/>
      <c r="N989" s="310"/>
      <c r="P989" s="310"/>
    </row>
    <row r="990" spans="3:16" s="25" customFormat="1" ht="12.75" customHeight="1" x14ac:dyDescent="0.25">
      <c r="C990" s="310"/>
      <c r="E990" s="310"/>
      <c r="F990" s="309"/>
      <c r="G990" s="309"/>
      <c r="H990" s="310"/>
      <c r="I990" s="310"/>
      <c r="L990" s="309"/>
      <c r="M990" s="309"/>
      <c r="N990" s="310"/>
      <c r="P990" s="310"/>
    </row>
    <row r="991" spans="3:16" s="25" customFormat="1" ht="12.75" customHeight="1" x14ac:dyDescent="0.25">
      <c r="C991" s="310"/>
      <c r="E991" s="310"/>
      <c r="F991" s="309"/>
      <c r="G991" s="309"/>
      <c r="H991" s="310"/>
      <c r="I991" s="310"/>
      <c r="L991" s="309"/>
      <c r="M991" s="309"/>
      <c r="N991" s="310"/>
      <c r="P991" s="310"/>
    </row>
    <row r="992" spans="3:16" s="25" customFormat="1" ht="12.75" customHeight="1" x14ac:dyDescent="0.25">
      <c r="C992" s="310"/>
      <c r="E992" s="310"/>
      <c r="F992" s="309"/>
      <c r="G992" s="309"/>
      <c r="H992" s="310"/>
      <c r="I992" s="310"/>
      <c r="L992" s="309"/>
      <c r="M992" s="309"/>
      <c r="N992" s="310"/>
      <c r="P992" s="310"/>
    </row>
    <row r="993" spans="3:16" s="25" customFormat="1" ht="12.75" customHeight="1" x14ac:dyDescent="0.25">
      <c r="C993" s="310"/>
      <c r="E993" s="310"/>
      <c r="F993" s="309"/>
      <c r="G993" s="309"/>
      <c r="H993" s="310"/>
      <c r="I993" s="310"/>
      <c r="L993" s="309"/>
      <c r="M993" s="309"/>
      <c r="N993" s="310"/>
      <c r="P993" s="310"/>
    </row>
    <row r="994" spans="3:16" s="25" customFormat="1" ht="12.75" customHeight="1" x14ac:dyDescent="0.25">
      <c r="C994" s="310"/>
      <c r="E994" s="310"/>
      <c r="F994" s="309"/>
      <c r="G994" s="309"/>
      <c r="H994" s="310"/>
      <c r="I994" s="310"/>
      <c r="L994" s="309"/>
      <c r="M994" s="309"/>
      <c r="N994" s="310"/>
      <c r="P994" s="310"/>
    </row>
    <row r="995" spans="3:16" s="25" customFormat="1" ht="12.75" customHeight="1" x14ac:dyDescent="0.25">
      <c r="C995" s="310"/>
      <c r="E995" s="310"/>
      <c r="F995" s="309"/>
      <c r="G995" s="309"/>
      <c r="H995" s="310"/>
      <c r="I995" s="310"/>
      <c r="L995" s="309"/>
      <c r="M995" s="309"/>
      <c r="N995" s="310"/>
      <c r="P995" s="310"/>
    </row>
    <row r="996" spans="3:16" s="25" customFormat="1" ht="12.75" customHeight="1" x14ac:dyDescent="0.25">
      <c r="C996" s="310"/>
      <c r="E996" s="310"/>
      <c r="F996" s="309"/>
      <c r="G996" s="309"/>
      <c r="H996" s="310"/>
      <c r="I996" s="310"/>
      <c r="L996" s="309"/>
      <c r="M996" s="309"/>
      <c r="N996" s="310"/>
      <c r="P996" s="310"/>
    </row>
    <row r="997" spans="3:16" s="25" customFormat="1" ht="12.75" customHeight="1" x14ac:dyDescent="0.25">
      <c r="C997" s="310"/>
      <c r="E997" s="310"/>
      <c r="F997" s="309"/>
      <c r="G997" s="309"/>
      <c r="H997" s="310"/>
      <c r="I997" s="310"/>
      <c r="L997" s="309"/>
      <c r="M997" s="309"/>
      <c r="N997" s="310"/>
      <c r="P997" s="310"/>
    </row>
    <row r="998" spans="3:16" s="25" customFormat="1" ht="12.75" customHeight="1" x14ac:dyDescent="0.25">
      <c r="C998" s="310"/>
      <c r="E998" s="310"/>
      <c r="F998" s="309"/>
      <c r="G998" s="309"/>
      <c r="H998" s="310"/>
      <c r="I998" s="310"/>
      <c r="L998" s="309"/>
      <c r="M998" s="309"/>
      <c r="N998" s="310"/>
      <c r="P998" s="310"/>
    </row>
    <row r="999" spans="3:16" s="25" customFormat="1" ht="12.75" customHeight="1" x14ac:dyDescent="0.25">
      <c r="C999" s="310"/>
      <c r="E999" s="310"/>
      <c r="F999" s="309"/>
      <c r="G999" s="309"/>
      <c r="H999" s="310"/>
      <c r="I999" s="310"/>
      <c r="L999" s="309"/>
      <c r="M999" s="309"/>
      <c r="N999" s="310"/>
      <c r="P999" s="310"/>
    </row>
    <row r="1000" spans="3:16" s="25" customFormat="1" ht="12.75" customHeight="1" x14ac:dyDescent="0.25">
      <c r="C1000" s="310"/>
      <c r="E1000" s="310"/>
      <c r="F1000" s="309"/>
      <c r="G1000" s="309"/>
      <c r="H1000" s="310"/>
      <c r="I1000" s="310"/>
      <c r="L1000" s="309"/>
      <c r="M1000" s="309"/>
      <c r="N1000" s="310"/>
      <c r="P1000" s="310"/>
    </row>
    <row r="1001" spans="3:16" s="25" customFormat="1" ht="12.75" customHeight="1" x14ac:dyDescent="0.25">
      <c r="C1001" s="310"/>
      <c r="E1001" s="310"/>
      <c r="F1001" s="309"/>
      <c r="G1001" s="309"/>
      <c r="H1001" s="310"/>
      <c r="I1001" s="310"/>
      <c r="L1001" s="309"/>
      <c r="M1001" s="309"/>
      <c r="N1001" s="310"/>
      <c r="P1001" s="310"/>
    </row>
    <row r="1002" spans="3:16" s="25" customFormat="1" ht="12.75" customHeight="1" x14ac:dyDescent="0.25">
      <c r="C1002" s="310"/>
      <c r="E1002" s="310"/>
      <c r="F1002" s="309"/>
      <c r="G1002" s="309"/>
      <c r="H1002" s="310"/>
      <c r="I1002" s="310"/>
      <c r="L1002" s="309"/>
      <c r="M1002" s="309"/>
      <c r="N1002" s="310"/>
      <c r="P1002" s="310"/>
    </row>
    <row r="1003" spans="3:16" s="25" customFormat="1" ht="12.75" customHeight="1" x14ac:dyDescent="0.25">
      <c r="C1003" s="310"/>
      <c r="E1003" s="310"/>
      <c r="F1003" s="309"/>
      <c r="G1003" s="309"/>
      <c r="H1003" s="310"/>
      <c r="I1003" s="310"/>
      <c r="L1003" s="309"/>
      <c r="M1003" s="309"/>
      <c r="N1003" s="310"/>
      <c r="P1003" s="310"/>
    </row>
    <row r="1004" spans="3:16" s="25" customFormat="1" ht="12.75" customHeight="1" x14ac:dyDescent="0.25">
      <c r="C1004" s="310"/>
      <c r="E1004" s="310"/>
      <c r="F1004" s="309"/>
      <c r="G1004" s="309"/>
      <c r="H1004" s="310"/>
      <c r="I1004" s="310"/>
      <c r="L1004" s="309"/>
      <c r="M1004" s="309"/>
      <c r="N1004" s="310"/>
      <c r="P1004" s="310"/>
    </row>
    <row r="1005" spans="3:16" s="25" customFormat="1" ht="12.75" customHeight="1" x14ac:dyDescent="0.25">
      <c r="C1005" s="310"/>
      <c r="E1005" s="310"/>
      <c r="F1005" s="309"/>
      <c r="G1005" s="309"/>
      <c r="H1005" s="310"/>
      <c r="I1005" s="310"/>
      <c r="L1005" s="309"/>
      <c r="M1005" s="309"/>
      <c r="N1005" s="310"/>
      <c r="P1005" s="310"/>
    </row>
    <row r="1006" spans="3:16" s="25" customFormat="1" ht="12.75" customHeight="1" x14ac:dyDescent="0.25">
      <c r="C1006" s="310"/>
      <c r="E1006" s="310"/>
      <c r="F1006" s="309"/>
      <c r="G1006" s="309"/>
      <c r="H1006" s="310"/>
      <c r="I1006" s="310"/>
      <c r="L1006" s="309"/>
      <c r="M1006" s="309"/>
      <c r="N1006" s="310"/>
      <c r="P1006" s="310"/>
    </row>
    <row r="1007" spans="3:16" s="25" customFormat="1" ht="12.75" customHeight="1" x14ac:dyDescent="0.25">
      <c r="C1007" s="310"/>
      <c r="E1007" s="310"/>
      <c r="F1007" s="309"/>
      <c r="G1007" s="309"/>
      <c r="H1007" s="310"/>
      <c r="I1007" s="310"/>
      <c r="L1007" s="309"/>
      <c r="M1007" s="309"/>
      <c r="N1007" s="310"/>
      <c r="P1007" s="310"/>
    </row>
    <row r="1008" spans="3:16" s="25" customFormat="1" ht="12.75" customHeight="1" x14ac:dyDescent="0.25">
      <c r="C1008" s="310"/>
      <c r="E1008" s="310"/>
      <c r="F1008" s="309"/>
      <c r="G1008" s="309"/>
      <c r="H1008" s="310"/>
      <c r="I1008" s="310"/>
      <c r="L1008" s="309"/>
      <c r="M1008" s="309"/>
      <c r="N1008" s="310"/>
      <c r="P1008" s="310"/>
    </row>
    <row r="1009" spans="3:16" s="25" customFormat="1" ht="12.75" customHeight="1" x14ac:dyDescent="0.25">
      <c r="C1009" s="310"/>
      <c r="E1009" s="310"/>
      <c r="F1009" s="309"/>
      <c r="G1009" s="309"/>
      <c r="H1009" s="310"/>
      <c r="I1009" s="310"/>
      <c r="L1009" s="309"/>
      <c r="M1009" s="309"/>
      <c r="N1009" s="310"/>
      <c r="P1009" s="310"/>
    </row>
    <row r="1010" spans="3:16" s="25" customFormat="1" ht="12.75" customHeight="1" x14ac:dyDescent="0.25">
      <c r="C1010" s="310"/>
      <c r="E1010" s="310"/>
      <c r="F1010" s="309"/>
      <c r="G1010" s="309"/>
      <c r="H1010" s="310"/>
      <c r="I1010" s="310"/>
      <c r="L1010" s="309"/>
      <c r="M1010" s="309"/>
      <c r="N1010" s="310"/>
      <c r="P1010" s="310"/>
    </row>
    <row r="1011" spans="3:16" s="25" customFormat="1" ht="12.75" customHeight="1" x14ac:dyDescent="0.25">
      <c r="C1011" s="310"/>
      <c r="E1011" s="310"/>
      <c r="F1011" s="309"/>
      <c r="G1011" s="309"/>
      <c r="H1011" s="310"/>
      <c r="I1011" s="310"/>
      <c r="L1011" s="309"/>
      <c r="M1011" s="309"/>
      <c r="N1011" s="310"/>
      <c r="P1011" s="310"/>
    </row>
    <row r="1012" spans="3:16" s="25" customFormat="1" ht="12.75" customHeight="1" x14ac:dyDescent="0.25">
      <c r="C1012" s="310"/>
      <c r="E1012" s="310"/>
      <c r="F1012" s="309"/>
      <c r="G1012" s="309"/>
      <c r="H1012" s="310"/>
      <c r="I1012" s="310"/>
      <c r="L1012" s="309"/>
      <c r="M1012" s="309"/>
      <c r="N1012" s="310"/>
      <c r="P1012" s="310"/>
    </row>
    <row r="1013" spans="3:16" s="25" customFormat="1" ht="12.75" customHeight="1" x14ac:dyDescent="0.25">
      <c r="C1013" s="310"/>
      <c r="E1013" s="310"/>
      <c r="F1013" s="309"/>
      <c r="G1013" s="309"/>
      <c r="H1013" s="310"/>
      <c r="I1013" s="310"/>
      <c r="L1013" s="309"/>
      <c r="M1013" s="309"/>
      <c r="N1013" s="310"/>
      <c r="P1013" s="310"/>
    </row>
    <row r="1014" spans="3:16" s="25" customFormat="1" ht="12.75" customHeight="1" x14ac:dyDescent="0.25">
      <c r="C1014" s="310"/>
      <c r="E1014" s="310"/>
      <c r="F1014" s="309"/>
      <c r="G1014" s="309"/>
      <c r="H1014" s="310"/>
      <c r="I1014" s="310"/>
      <c r="L1014" s="309"/>
      <c r="M1014" s="309"/>
      <c r="N1014" s="310"/>
      <c r="P1014" s="310"/>
    </row>
    <row r="1015" spans="3:16" s="25" customFormat="1" ht="12.75" customHeight="1" x14ac:dyDescent="0.25">
      <c r="C1015" s="310"/>
      <c r="E1015" s="310"/>
      <c r="F1015" s="309"/>
      <c r="G1015" s="309"/>
      <c r="H1015" s="310"/>
      <c r="I1015" s="310"/>
      <c r="L1015" s="309"/>
      <c r="M1015" s="309"/>
      <c r="N1015" s="310"/>
      <c r="P1015" s="310"/>
    </row>
    <row r="1016" spans="3:16" s="25" customFormat="1" ht="12.75" customHeight="1" x14ac:dyDescent="0.25">
      <c r="C1016" s="310"/>
      <c r="E1016" s="310"/>
      <c r="F1016" s="309"/>
      <c r="G1016" s="309"/>
      <c r="H1016" s="310"/>
      <c r="I1016" s="310"/>
      <c r="L1016" s="309"/>
      <c r="M1016" s="309"/>
      <c r="N1016" s="310"/>
      <c r="P1016" s="310"/>
    </row>
    <row r="1017" spans="3:16" s="25" customFormat="1" ht="12.75" customHeight="1" x14ac:dyDescent="0.25">
      <c r="C1017" s="310"/>
      <c r="E1017" s="310"/>
      <c r="F1017" s="309"/>
      <c r="G1017" s="309"/>
      <c r="H1017" s="310"/>
      <c r="I1017" s="310"/>
      <c r="L1017" s="309"/>
      <c r="M1017" s="309"/>
      <c r="N1017" s="310"/>
      <c r="P1017" s="310"/>
    </row>
    <row r="1018" spans="3:16" s="25" customFormat="1" ht="12.75" customHeight="1" x14ac:dyDescent="0.25">
      <c r="C1018" s="310"/>
      <c r="E1018" s="310"/>
      <c r="F1018" s="309"/>
      <c r="G1018" s="309"/>
      <c r="H1018" s="310"/>
      <c r="I1018" s="310"/>
      <c r="L1018" s="309"/>
      <c r="M1018" s="309"/>
      <c r="N1018" s="310"/>
      <c r="P1018" s="310"/>
    </row>
    <row r="1019" spans="3:16" s="25" customFormat="1" ht="12.75" customHeight="1" x14ac:dyDescent="0.25">
      <c r="C1019" s="310"/>
      <c r="E1019" s="310"/>
      <c r="F1019" s="309"/>
      <c r="G1019" s="309"/>
      <c r="H1019" s="310"/>
      <c r="I1019" s="310"/>
      <c r="L1019" s="309"/>
      <c r="M1019" s="309"/>
      <c r="N1019" s="310"/>
      <c r="P1019" s="310"/>
    </row>
    <row r="1020" spans="3:16" s="25" customFormat="1" ht="12.75" customHeight="1" x14ac:dyDescent="0.25">
      <c r="C1020" s="310"/>
      <c r="E1020" s="310"/>
      <c r="F1020" s="309"/>
      <c r="G1020" s="309"/>
      <c r="H1020" s="310"/>
      <c r="I1020" s="310"/>
      <c r="L1020" s="309"/>
      <c r="M1020" s="309"/>
      <c r="N1020" s="310"/>
      <c r="P1020" s="310"/>
    </row>
    <row r="1021" spans="3:16" s="25" customFormat="1" ht="12.75" customHeight="1" x14ac:dyDescent="0.25">
      <c r="C1021" s="310"/>
      <c r="E1021" s="310"/>
      <c r="F1021" s="309"/>
      <c r="G1021" s="309"/>
      <c r="H1021" s="310"/>
      <c r="I1021" s="310"/>
      <c r="L1021" s="309"/>
      <c r="M1021" s="309"/>
      <c r="N1021" s="310"/>
      <c r="P1021" s="310"/>
    </row>
    <row r="1022" spans="3:16" s="25" customFormat="1" ht="12.75" customHeight="1" x14ac:dyDescent="0.25">
      <c r="C1022" s="310"/>
      <c r="E1022" s="310"/>
      <c r="F1022" s="309"/>
      <c r="G1022" s="309"/>
      <c r="H1022" s="310"/>
      <c r="I1022" s="310"/>
      <c r="L1022" s="309"/>
      <c r="M1022" s="309"/>
      <c r="N1022" s="310"/>
      <c r="P1022" s="310"/>
    </row>
    <row r="1023" spans="3:16" s="25" customFormat="1" ht="12.75" customHeight="1" x14ac:dyDescent="0.25">
      <c r="C1023" s="310"/>
      <c r="E1023" s="310"/>
      <c r="F1023" s="309"/>
      <c r="G1023" s="309"/>
      <c r="H1023" s="310"/>
      <c r="I1023" s="310"/>
      <c r="L1023" s="309"/>
      <c r="M1023" s="309"/>
      <c r="N1023" s="310"/>
      <c r="P1023" s="310"/>
    </row>
    <row r="1024" spans="3:16" s="25" customFormat="1" ht="12.75" customHeight="1" x14ac:dyDescent="0.25">
      <c r="C1024" s="310"/>
      <c r="E1024" s="310"/>
      <c r="F1024" s="309"/>
      <c r="G1024" s="309"/>
      <c r="H1024" s="310"/>
      <c r="I1024" s="310"/>
      <c r="L1024" s="309"/>
      <c r="M1024" s="309"/>
      <c r="N1024" s="310"/>
      <c r="P1024" s="310"/>
    </row>
    <row r="1025" spans="3:16" s="25" customFormat="1" ht="12.75" customHeight="1" x14ac:dyDescent="0.25">
      <c r="C1025" s="310"/>
      <c r="E1025" s="310"/>
      <c r="F1025" s="309"/>
      <c r="G1025" s="309"/>
      <c r="H1025" s="310"/>
      <c r="I1025" s="310"/>
      <c r="L1025" s="309"/>
      <c r="M1025" s="309"/>
      <c r="N1025" s="310"/>
      <c r="P1025" s="310"/>
    </row>
    <row r="1026" spans="3:16" s="25" customFormat="1" ht="12.75" customHeight="1" x14ac:dyDescent="0.25">
      <c r="C1026" s="310"/>
      <c r="E1026" s="310"/>
      <c r="F1026" s="309"/>
      <c r="G1026" s="309"/>
      <c r="H1026" s="310"/>
      <c r="I1026" s="310"/>
      <c r="L1026" s="309"/>
      <c r="M1026" s="309"/>
      <c r="N1026" s="310"/>
      <c r="P1026" s="310"/>
    </row>
    <row r="1027" spans="3:16" s="25" customFormat="1" ht="12.75" customHeight="1" x14ac:dyDescent="0.25">
      <c r="C1027" s="310"/>
      <c r="E1027" s="310"/>
      <c r="F1027" s="309"/>
      <c r="G1027" s="309"/>
      <c r="H1027" s="310"/>
      <c r="I1027" s="310"/>
      <c r="L1027" s="309"/>
      <c r="M1027" s="309"/>
      <c r="N1027" s="310"/>
      <c r="P1027" s="310"/>
    </row>
    <row r="1028" spans="3:16" s="25" customFormat="1" ht="12.75" customHeight="1" x14ac:dyDescent="0.25">
      <c r="C1028" s="310"/>
      <c r="E1028" s="310"/>
      <c r="F1028" s="309"/>
      <c r="G1028" s="309"/>
      <c r="H1028" s="310"/>
      <c r="I1028" s="310"/>
      <c r="L1028" s="309"/>
      <c r="M1028" s="309"/>
      <c r="N1028" s="310"/>
      <c r="P1028" s="310"/>
    </row>
    <row r="1029" spans="3:16" s="25" customFormat="1" ht="12.75" customHeight="1" x14ac:dyDescent="0.25">
      <c r="C1029" s="310"/>
      <c r="E1029" s="310"/>
      <c r="F1029" s="309"/>
      <c r="G1029" s="309"/>
      <c r="H1029" s="310"/>
      <c r="I1029" s="310"/>
      <c r="L1029" s="309"/>
      <c r="M1029" s="309"/>
      <c r="N1029" s="310"/>
      <c r="P1029" s="310"/>
    </row>
    <row r="1030" spans="3:16" s="25" customFormat="1" ht="12.75" customHeight="1" x14ac:dyDescent="0.25">
      <c r="C1030" s="310"/>
      <c r="E1030" s="310"/>
      <c r="F1030" s="309"/>
      <c r="G1030" s="309"/>
      <c r="H1030" s="310"/>
      <c r="I1030" s="310"/>
      <c r="L1030" s="309"/>
      <c r="M1030" s="309"/>
      <c r="N1030" s="310"/>
      <c r="P1030" s="310"/>
    </row>
    <row r="1031" spans="3:16" s="25" customFormat="1" ht="12.75" customHeight="1" x14ac:dyDescent="0.25">
      <c r="C1031" s="310"/>
      <c r="E1031" s="310"/>
      <c r="F1031" s="309"/>
      <c r="G1031" s="309"/>
      <c r="H1031" s="310"/>
      <c r="I1031" s="310"/>
      <c r="L1031" s="309"/>
      <c r="M1031" s="309"/>
      <c r="N1031" s="310"/>
      <c r="P1031" s="310"/>
    </row>
    <row r="1032" spans="3:16" s="25" customFormat="1" ht="12.75" customHeight="1" x14ac:dyDescent="0.25">
      <c r="C1032" s="310"/>
      <c r="E1032" s="310"/>
      <c r="F1032" s="309"/>
      <c r="G1032" s="309"/>
      <c r="H1032" s="310"/>
      <c r="I1032" s="310"/>
      <c r="L1032" s="309"/>
      <c r="M1032" s="309"/>
      <c r="N1032" s="310"/>
      <c r="P1032" s="310"/>
    </row>
    <row r="1033" spans="3:16" s="25" customFormat="1" ht="12.75" customHeight="1" x14ac:dyDescent="0.25">
      <c r="C1033" s="310"/>
      <c r="E1033" s="310"/>
      <c r="F1033" s="309"/>
      <c r="G1033" s="309"/>
      <c r="H1033" s="310"/>
      <c r="I1033" s="310"/>
      <c r="L1033" s="309"/>
      <c r="M1033" s="309"/>
      <c r="N1033" s="310"/>
      <c r="P1033" s="310"/>
    </row>
    <row r="1034" spans="3:16" s="25" customFormat="1" ht="12.75" customHeight="1" x14ac:dyDescent="0.25">
      <c r="C1034" s="310"/>
      <c r="E1034" s="310"/>
      <c r="F1034" s="309"/>
      <c r="G1034" s="309"/>
      <c r="H1034" s="310"/>
      <c r="I1034" s="310"/>
      <c r="L1034" s="309"/>
      <c r="M1034" s="309"/>
      <c r="N1034" s="310"/>
      <c r="P1034" s="310"/>
    </row>
    <row r="1035" spans="3:16" s="25" customFormat="1" ht="12.75" customHeight="1" x14ac:dyDescent="0.25">
      <c r="C1035" s="310"/>
      <c r="E1035" s="310"/>
      <c r="F1035" s="309"/>
      <c r="G1035" s="309"/>
      <c r="H1035" s="310"/>
      <c r="I1035" s="310"/>
      <c r="L1035" s="309"/>
      <c r="M1035" s="309"/>
      <c r="N1035" s="310"/>
      <c r="P1035" s="310"/>
    </row>
    <row r="1036" spans="3:16" s="25" customFormat="1" ht="12.75" customHeight="1" x14ac:dyDescent="0.25">
      <c r="C1036" s="310"/>
      <c r="E1036" s="310"/>
      <c r="F1036" s="309"/>
      <c r="G1036" s="309"/>
      <c r="H1036" s="310"/>
      <c r="I1036" s="310"/>
      <c r="L1036" s="309"/>
      <c r="M1036" s="309"/>
      <c r="N1036" s="310"/>
      <c r="P1036" s="310"/>
    </row>
    <row r="1037" spans="3:16" s="25" customFormat="1" ht="12.75" customHeight="1" x14ac:dyDescent="0.25">
      <c r="C1037" s="310"/>
      <c r="E1037" s="310"/>
      <c r="F1037" s="309"/>
      <c r="G1037" s="309"/>
      <c r="H1037" s="310"/>
      <c r="I1037" s="310"/>
      <c r="L1037" s="309"/>
      <c r="M1037" s="309"/>
      <c r="N1037" s="310"/>
      <c r="P1037" s="310"/>
    </row>
    <row r="1038" spans="3:16" s="25" customFormat="1" ht="12.75" customHeight="1" x14ac:dyDescent="0.25">
      <c r="C1038" s="310"/>
      <c r="E1038" s="310"/>
      <c r="F1038" s="309"/>
      <c r="G1038" s="309"/>
      <c r="H1038" s="310"/>
      <c r="I1038" s="310"/>
      <c r="L1038" s="309"/>
      <c r="M1038" s="309"/>
      <c r="N1038" s="310"/>
      <c r="P1038" s="310"/>
    </row>
    <row r="1039" spans="3:16" s="25" customFormat="1" ht="12.75" customHeight="1" x14ac:dyDescent="0.25">
      <c r="C1039" s="310"/>
      <c r="E1039" s="310"/>
      <c r="F1039" s="309"/>
      <c r="G1039" s="309"/>
      <c r="H1039" s="310"/>
      <c r="I1039" s="310"/>
      <c r="L1039" s="309"/>
      <c r="M1039" s="309"/>
      <c r="N1039" s="310"/>
      <c r="P1039" s="310"/>
    </row>
    <row r="1040" spans="3:16" s="25" customFormat="1" ht="12.75" customHeight="1" x14ac:dyDescent="0.25">
      <c r="C1040" s="310"/>
      <c r="E1040" s="310"/>
      <c r="F1040" s="309"/>
      <c r="G1040" s="309"/>
      <c r="H1040" s="310"/>
      <c r="I1040" s="310"/>
      <c r="L1040" s="309"/>
      <c r="M1040" s="309"/>
      <c r="N1040" s="310"/>
      <c r="P1040" s="310"/>
    </row>
    <row r="1041" spans="3:16" s="25" customFormat="1" ht="12.75" customHeight="1" x14ac:dyDescent="0.25">
      <c r="C1041" s="310"/>
      <c r="E1041" s="310"/>
      <c r="F1041" s="309"/>
      <c r="G1041" s="309"/>
      <c r="H1041" s="310"/>
      <c r="I1041" s="310"/>
      <c r="L1041" s="309"/>
      <c r="M1041" s="309"/>
      <c r="N1041" s="310"/>
      <c r="P1041" s="310"/>
    </row>
    <row r="1042" spans="3:16" s="25" customFormat="1" ht="12.75" customHeight="1" x14ac:dyDescent="0.25">
      <c r="C1042" s="310"/>
      <c r="E1042" s="310"/>
      <c r="F1042" s="309"/>
      <c r="G1042" s="309"/>
      <c r="H1042" s="310"/>
      <c r="I1042" s="310"/>
      <c r="L1042" s="309"/>
      <c r="M1042" s="309"/>
      <c r="N1042" s="310"/>
      <c r="P1042" s="310"/>
    </row>
    <row r="1043" spans="3:16" s="25" customFormat="1" ht="12.75" customHeight="1" x14ac:dyDescent="0.25">
      <c r="C1043" s="310"/>
      <c r="E1043" s="310"/>
      <c r="F1043" s="309"/>
      <c r="G1043" s="309"/>
      <c r="H1043" s="310"/>
      <c r="I1043" s="310"/>
      <c r="L1043" s="309"/>
      <c r="M1043" s="309"/>
      <c r="N1043" s="310"/>
      <c r="P1043" s="310"/>
    </row>
    <row r="1044" spans="3:16" s="25" customFormat="1" ht="12.75" customHeight="1" x14ac:dyDescent="0.25">
      <c r="C1044" s="310"/>
      <c r="E1044" s="310"/>
      <c r="F1044" s="309"/>
      <c r="G1044" s="309"/>
      <c r="H1044" s="310"/>
      <c r="I1044" s="310"/>
      <c r="L1044" s="309"/>
      <c r="M1044" s="309"/>
      <c r="N1044" s="310"/>
      <c r="P1044" s="310"/>
    </row>
    <row r="1045" spans="3:16" s="25" customFormat="1" ht="12.75" customHeight="1" x14ac:dyDescent="0.25">
      <c r="C1045" s="310"/>
      <c r="E1045" s="310"/>
      <c r="F1045" s="309"/>
      <c r="G1045" s="309"/>
      <c r="H1045" s="310"/>
      <c r="I1045" s="310"/>
      <c r="L1045" s="309"/>
      <c r="M1045" s="309"/>
      <c r="N1045" s="310"/>
      <c r="P1045" s="310"/>
    </row>
    <row r="1046" spans="3:16" s="25" customFormat="1" ht="12.75" customHeight="1" x14ac:dyDescent="0.25">
      <c r="C1046" s="310"/>
      <c r="E1046" s="310"/>
      <c r="F1046" s="309"/>
      <c r="G1046" s="309"/>
      <c r="H1046" s="310"/>
      <c r="I1046" s="310"/>
      <c r="L1046" s="309"/>
      <c r="M1046" s="309"/>
      <c r="N1046" s="310"/>
      <c r="P1046" s="310"/>
    </row>
    <row r="1047" spans="3:16" s="25" customFormat="1" ht="12.75" customHeight="1" x14ac:dyDescent="0.25">
      <c r="C1047" s="310"/>
      <c r="E1047" s="310"/>
      <c r="F1047" s="309"/>
      <c r="G1047" s="309"/>
      <c r="H1047" s="310"/>
      <c r="I1047" s="310"/>
      <c r="L1047" s="309"/>
      <c r="M1047" s="309"/>
      <c r="N1047" s="310"/>
      <c r="P1047" s="310"/>
    </row>
    <row r="1048" spans="3:16" s="25" customFormat="1" ht="12.75" customHeight="1" x14ac:dyDescent="0.25">
      <c r="C1048" s="310"/>
      <c r="E1048" s="310"/>
      <c r="F1048" s="309"/>
      <c r="G1048" s="309"/>
      <c r="H1048" s="310"/>
      <c r="I1048" s="310"/>
      <c r="L1048" s="309"/>
      <c r="M1048" s="309"/>
      <c r="N1048" s="310"/>
      <c r="P1048" s="310"/>
    </row>
    <row r="1049" spans="3:16" s="25" customFormat="1" ht="12.75" customHeight="1" x14ac:dyDescent="0.25">
      <c r="C1049" s="310"/>
      <c r="E1049" s="310"/>
      <c r="F1049" s="309"/>
      <c r="G1049" s="309"/>
      <c r="H1049" s="310"/>
      <c r="I1049" s="310"/>
      <c r="L1049" s="309"/>
      <c r="M1049" s="309"/>
      <c r="N1049" s="310"/>
      <c r="P1049" s="310"/>
    </row>
    <row r="1050" spans="3:16" s="25" customFormat="1" ht="12.75" customHeight="1" x14ac:dyDescent="0.25">
      <c r="C1050" s="310"/>
      <c r="E1050" s="310"/>
      <c r="F1050" s="309"/>
      <c r="G1050" s="309"/>
      <c r="H1050" s="310"/>
      <c r="I1050" s="310"/>
      <c r="L1050" s="309"/>
      <c r="M1050" s="309"/>
      <c r="N1050" s="310"/>
      <c r="P1050" s="310"/>
    </row>
    <row r="1051" spans="3:16" s="25" customFormat="1" ht="12.75" customHeight="1" x14ac:dyDescent="0.25">
      <c r="C1051" s="310"/>
      <c r="E1051" s="310"/>
      <c r="F1051" s="309"/>
      <c r="G1051" s="309"/>
      <c r="H1051" s="310"/>
      <c r="I1051" s="310"/>
      <c r="L1051" s="309"/>
      <c r="M1051" s="309"/>
      <c r="N1051" s="310"/>
      <c r="P1051" s="310"/>
    </row>
    <row r="1052" spans="3:16" s="25" customFormat="1" ht="12.75" customHeight="1" x14ac:dyDescent="0.25">
      <c r="C1052" s="310"/>
      <c r="E1052" s="310"/>
      <c r="F1052" s="309"/>
      <c r="G1052" s="309"/>
      <c r="H1052" s="310"/>
      <c r="I1052" s="310"/>
      <c r="L1052" s="309"/>
      <c r="M1052" s="309"/>
      <c r="N1052" s="310"/>
      <c r="P1052" s="310"/>
    </row>
    <row r="1053" spans="3:16" s="25" customFormat="1" ht="12.75" customHeight="1" x14ac:dyDescent="0.25">
      <c r="C1053" s="310"/>
      <c r="E1053" s="310"/>
      <c r="F1053" s="309"/>
      <c r="G1053" s="309"/>
      <c r="H1053" s="310"/>
      <c r="I1053" s="310"/>
      <c r="L1053" s="309"/>
      <c r="M1053" s="309"/>
      <c r="N1053" s="310"/>
      <c r="P1053" s="310"/>
    </row>
    <row r="1054" spans="3:16" s="25" customFormat="1" ht="12.75" customHeight="1" x14ac:dyDescent="0.25">
      <c r="C1054" s="310"/>
      <c r="E1054" s="310"/>
      <c r="F1054" s="309"/>
      <c r="G1054" s="309"/>
      <c r="H1054" s="310"/>
      <c r="I1054" s="310"/>
      <c r="L1054" s="309"/>
      <c r="M1054" s="309"/>
      <c r="N1054" s="310"/>
      <c r="P1054" s="310"/>
    </row>
    <row r="1055" spans="3:16" s="25" customFormat="1" ht="12.75" customHeight="1" x14ac:dyDescent="0.25">
      <c r="C1055" s="310"/>
      <c r="E1055" s="310"/>
      <c r="F1055" s="309"/>
      <c r="G1055" s="309"/>
      <c r="H1055" s="310"/>
      <c r="I1055" s="310"/>
      <c r="L1055" s="309"/>
      <c r="M1055" s="309"/>
      <c r="N1055" s="310"/>
      <c r="P1055" s="310"/>
    </row>
    <row r="1056" spans="3:16" s="25" customFormat="1" ht="12.75" customHeight="1" x14ac:dyDescent="0.25">
      <c r="C1056" s="310"/>
      <c r="E1056" s="310"/>
      <c r="F1056" s="309"/>
      <c r="G1056" s="309"/>
      <c r="H1056" s="310"/>
      <c r="I1056" s="310"/>
      <c r="L1056" s="309"/>
      <c r="M1056" s="309"/>
      <c r="N1056" s="310"/>
      <c r="P1056" s="310"/>
    </row>
    <row r="1057" spans="3:16" s="25" customFormat="1" ht="12.75" customHeight="1" x14ac:dyDescent="0.25">
      <c r="C1057" s="310"/>
      <c r="E1057" s="310"/>
      <c r="F1057" s="309"/>
      <c r="G1057" s="309"/>
      <c r="H1057" s="310"/>
      <c r="I1057" s="310"/>
      <c r="L1057" s="309"/>
      <c r="M1057" s="309"/>
      <c r="N1057" s="310"/>
      <c r="P1057" s="310"/>
    </row>
    <row r="1058" spans="3:16" s="25" customFormat="1" ht="12.75" customHeight="1" x14ac:dyDescent="0.25">
      <c r="C1058" s="310"/>
      <c r="E1058" s="310"/>
      <c r="F1058" s="309"/>
      <c r="G1058" s="309"/>
      <c r="H1058" s="310"/>
      <c r="I1058" s="310"/>
      <c r="L1058" s="309"/>
      <c r="M1058" s="309"/>
      <c r="N1058" s="310"/>
      <c r="P1058" s="310"/>
    </row>
    <row r="1059" spans="3:16" s="25" customFormat="1" ht="12.75" customHeight="1" x14ac:dyDescent="0.25">
      <c r="C1059" s="310"/>
      <c r="E1059" s="310"/>
      <c r="F1059" s="309"/>
      <c r="G1059" s="309"/>
      <c r="H1059" s="310"/>
      <c r="I1059" s="310"/>
      <c r="L1059" s="309"/>
      <c r="M1059" s="309"/>
      <c r="N1059" s="310"/>
      <c r="P1059" s="310"/>
    </row>
    <row r="1060" spans="3:16" s="25" customFormat="1" ht="12.75" customHeight="1" x14ac:dyDescent="0.25">
      <c r="C1060" s="310"/>
      <c r="E1060" s="310"/>
      <c r="F1060" s="309"/>
      <c r="G1060" s="309"/>
      <c r="H1060" s="310"/>
      <c r="I1060" s="310"/>
      <c r="L1060" s="309"/>
      <c r="M1060" s="309"/>
      <c r="N1060" s="310"/>
      <c r="P1060" s="310"/>
    </row>
    <row r="1061" spans="3:16" s="25" customFormat="1" ht="12.75" customHeight="1" x14ac:dyDescent="0.25">
      <c r="C1061" s="310"/>
      <c r="E1061" s="310"/>
      <c r="F1061" s="309"/>
      <c r="G1061" s="309"/>
      <c r="H1061" s="310"/>
      <c r="I1061" s="310"/>
      <c r="L1061" s="309"/>
      <c r="M1061" s="309"/>
      <c r="N1061" s="310"/>
      <c r="P1061" s="310"/>
    </row>
    <row r="1062" spans="3:16" s="25" customFormat="1" ht="12.75" customHeight="1" x14ac:dyDescent="0.25">
      <c r="C1062" s="310"/>
      <c r="E1062" s="310"/>
      <c r="F1062" s="309"/>
      <c r="G1062" s="309"/>
      <c r="H1062" s="310"/>
      <c r="I1062" s="310"/>
      <c r="L1062" s="309"/>
      <c r="M1062" s="309"/>
      <c r="N1062" s="310"/>
      <c r="P1062" s="310"/>
    </row>
    <row r="1063" spans="3:16" s="25" customFormat="1" ht="12.75" customHeight="1" x14ac:dyDescent="0.25">
      <c r="C1063" s="310"/>
      <c r="E1063" s="310"/>
      <c r="F1063" s="309"/>
      <c r="G1063" s="309"/>
      <c r="H1063" s="310"/>
      <c r="I1063" s="310"/>
      <c r="L1063" s="309"/>
      <c r="M1063" s="309"/>
      <c r="N1063" s="310"/>
      <c r="P1063" s="310"/>
    </row>
    <row r="1064" spans="3:16" s="25" customFormat="1" ht="12.75" customHeight="1" x14ac:dyDescent="0.25">
      <c r="C1064" s="310"/>
      <c r="E1064" s="310"/>
      <c r="F1064" s="309"/>
      <c r="G1064" s="309"/>
      <c r="H1064" s="310"/>
      <c r="I1064" s="310"/>
      <c r="L1064" s="309"/>
      <c r="M1064" s="309"/>
      <c r="N1064" s="310"/>
      <c r="P1064" s="310"/>
    </row>
    <row r="1065" spans="3:16" s="25" customFormat="1" ht="12.75" customHeight="1" x14ac:dyDescent="0.25">
      <c r="C1065" s="310"/>
      <c r="E1065" s="310"/>
      <c r="F1065" s="309"/>
      <c r="G1065" s="309"/>
      <c r="H1065" s="310"/>
      <c r="I1065" s="310"/>
      <c r="L1065" s="309"/>
      <c r="M1065" s="309"/>
      <c r="N1065" s="310"/>
      <c r="P1065" s="310"/>
    </row>
    <row r="1066" spans="3:16" s="25" customFormat="1" ht="12.75" customHeight="1" x14ac:dyDescent="0.25">
      <c r="C1066" s="310"/>
      <c r="E1066" s="310"/>
      <c r="F1066" s="309"/>
      <c r="G1066" s="309"/>
      <c r="H1066" s="310"/>
      <c r="I1066" s="310"/>
      <c r="L1066" s="309"/>
      <c r="M1066" s="309"/>
      <c r="N1066" s="310"/>
      <c r="P1066" s="310"/>
    </row>
    <row r="1067" spans="3:16" s="25" customFormat="1" ht="12.75" customHeight="1" x14ac:dyDescent="0.25">
      <c r="C1067" s="310"/>
      <c r="E1067" s="310"/>
      <c r="F1067" s="309"/>
      <c r="G1067" s="309"/>
      <c r="H1067" s="310"/>
      <c r="I1067" s="310"/>
      <c r="L1067" s="309"/>
      <c r="M1067" s="309"/>
      <c r="N1067" s="310"/>
      <c r="P1067" s="310"/>
    </row>
    <row r="1068" spans="3:16" s="25" customFormat="1" ht="12.75" customHeight="1" x14ac:dyDescent="0.25">
      <c r="C1068" s="310"/>
      <c r="E1068" s="310"/>
      <c r="F1068" s="309"/>
      <c r="G1068" s="309"/>
      <c r="H1068" s="310"/>
      <c r="I1068" s="310"/>
      <c r="L1068" s="309"/>
      <c r="M1068" s="309"/>
      <c r="N1068" s="310"/>
      <c r="P1068" s="310"/>
    </row>
    <row r="1069" spans="3:16" s="25" customFormat="1" ht="12.75" customHeight="1" x14ac:dyDescent="0.25">
      <c r="C1069" s="310"/>
      <c r="E1069" s="310"/>
      <c r="F1069" s="309"/>
      <c r="G1069" s="309"/>
      <c r="H1069" s="310"/>
      <c r="I1069" s="310"/>
      <c r="L1069" s="309"/>
      <c r="M1069" s="309"/>
      <c r="N1069" s="310"/>
      <c r="P1069" s="310"/>
    </row>
    <row r="1070" spans="3:16" s="25" customFormat="1" ht="12.75" customHeight="1" x14ac:dyDescent="0.25">
      <c r="C1070" s="310"/>
      <c r="E1070" s="310"/>
      <c r="F1070" s="309"/>
      <c r="G1070" s="309"/>
      <c r="H1070" s="310"/>
      <c r="I1070" s="310"/>
      <c r="L1070" s="309"/>
      <c r="M1070" s="309"/>
      <c r="N1070" s="310"/>
      <c r="P1070" s="310"/>
    </row>
    <row r="1071" spans="3:16" s="25" customFormat="1" ht="12.75" customHeight="1" x14ac:dyDescent="0.25">
      <c r="C1071" s="310"/>
      <c r="E1071" s="310"/>
      <c r="F1071" s="309"/>
      <c r="G1071" s="309"/>
      <c r="H1071" s="310"/>
      <c r="I1071" s="310"/>
      <c r="L1071" s="309"/>
      <c r="M1071" s="309"/>
      <c r="N1071" s="310"/>
      <c r="P1071" s="310"/>
    </row>
    <row r="1072" spans="3:16" s="25" customFormat="1" ht="12.75" customHeight="1" x14ac:dyDescent="0.25">
      <c r="C1072" s="310"/>
      <c r="E1072" s="310"/>
      <c r="F1072" s="309"/>
      <c r="G1072" s="309"/>
      <c r="H1072" s="310"/>
      <c r="I1072" s="310"/>
      <c r="L1072" s="309"/>
      <c r="M1072" s="309"/>
      <c r="N1072" s="310"/>
      <c r="P1072" s="310"/>
    </row>
    <row r="1073" spans="3:16" s="25" customFormat="1" ht="12.75" customHeight="1" x14ac:dyDescent="0.25">
      <c r="C1073" s="310"/>
      <c r="E1073" s="310"/>
      <c r="F1073" s="309"/>
      <c r="G1073" s="309"/>
      <c r="H1073" s="310"/>
      <c r="I1073" s="310"/>
      <c r="L1073" s="309"/>
      <c r="M1073" s="309"/>
      <c r="N1073" s="310"/>
      <c r="P1073" s="310"/>
    </row>
    <row r="1074" spans="3:16" s="25" customFormat="1" ht="12.75" customHeight="1" x14ac:dyDescent="0.25">
      <c r="C1074" s="310"/>
      <c r="E1074" s="310"/>
      <c r="F1074" s="309"/>
      <c r="G1074" s="309"/>
      <c r="H1074" s="310"/>
      <c r="I1074" s="310"/>
      <c r="L1074" s="309"/>
      <c r="M1074" s="309"/>
      <c r="N1074" s="310"/>
      <c r="P1074" s="310"/>
    </row>
    <row r="1075" spans="3:16" s="25" customFormat="1" ht="12.75" customHeight="1" x14ac:dyDescent="0.25">
      <c r="C1075" s="310"/>
      <c r="E1075" s="310"/>
      <c r="F1075" s="309"/>
      <c r="G1075" s="309"/>
      <c r="H1075" s="310"/>
      <c r="I1075" s="310"/>
      <c r="L1075" s="309"/>
      <c r="M1075" s="309"/>
      <c r="N1075" s="310"/>
      <c r="P1075" s="310"/>
    </row>
    <row r="1076" spans="3:16" s="25" customFormat="1" ht="12.75" customHeight="1" x14ac:dyDescent="0.25">
      <c r="C1076" s="310"/>
      <c r="E1076" s="310"/>
      <c r="F1076" s="309"/>
      <c r="G1076" s="309"/>
      <c r="H1076" s="310"/>
      <c r="I1076" s="310"/>
      <c r="L1076" s="309"/>
      <c r="M1076" s="309"/>
      <c r="N1076" s="310"/>
      <c r="P1076" s="310"/>
    </row>
    <row r="1077" spans="3:16" s="25" customFormat="1" ht="12.75" customHeight="1" x14ac:dyDescent="0.25">
      <c r="C1077" s="310"/>
      <c r="E1077" s="310"/>
      <c r="F1077" s="309"/>
      <c r="G1077" s="309"/>
      <c r="H1077" s="310"/>
      <c r="I1077" s="310"/>
      <c r="L1077" s="309"/>
      <c r="M1077" s="309"/>
      <c r="N1077" s="310"/>
      <c r="P1077" s="310"/>
    </row>
    <row r="1078" spans="3:16" s="25" customFormat="1" ht="12.75" customHeight="1" x14ac:dyDescent="0.25">
      <c r="C1078" s="310"/>
      <c r="E1078" s="310"/>
      <c r="F1078" s="309"/>
      <c r="G1078" s="309"/>
      <c r="H1078" s="310"/>
      <c r="I1078" s="310"/>
      <c r="L1078" s="309"/>
      <c r="M1078" s="309"/>
      <c r="N1078" s="310"/>
      <c r="P1078" s="310"/>
    </row>
    <row r="1079" spans="3:16" s="25" customFormat="1" ht="12.75" customHeight="1" x14ac:dyDescent="0.25">
      <c r="C1079" s="310"/>
      <c r="E1079" s="310"/>
      <c r="F1079" s="309"/>
      <c r="G1079" s="309"/>
      <c r="H1079" s="310"/>
      <c r="I1079" s="310"/>
      <c r="L1079" s="309"/>
      <c r="M1079" s="309"/>
      <c r="N1079" s="310"/>
      <c r="P1079" s="310"/>
    </row>
    <row r="1080" spans="3:16" s="25" customFormat="1" ht="12.75" customHeight="1" x14ac:dyDescent="0.25">
      <c r="C1080" s="310"/>
      <c r="E1080" s="310"/>
      <c r="F1080" s="309"/>
      <c r="G1080" s="309"/>
      <c r="H1080" s="310"/>
      <c r="I1080" s="310"/>
      <c r="L1080" s="309"/>
      <c r="M1080" s="309"/>
      <c r="N1080" s="310"/>
      <c r="P1080" s="310"/>
    </row>
    <row r="1081" spans="3:16" s="25" customFormat="1" ht="12.75" customHeight="1" x14ac:dyDescent="0.25">
      <c r="C1081" s="310"/>
      <c r="E1081" s="310"/>
      <c r="F1081" s="309"/>
      <c r="G1081" s="309"/>
      <c r="H1081" s="310"/>
      <c r="I1081" s="310"/>
      <c r="L1081" s="309"/>
      <c r="M1081" s="309"/>
      <c r="N1081" s="310"/>
      <c r="P1081" s="310"/>
    </row>
    <row r="1082" spans="3:16" s="25" customFormat="1" ht="12.75" customHeight="1" x14ac:dyDescent="0.25">
      <c r="C1082" s="310"/>
      <c r="E1082" s="310"/>
      <c r="F1082" s="309"/>
      <c r="G1082" s="309"/>
      <c r="H1082" s="310"/>
      <c r="I1082" s="310"/>
      <c r="L1082" s="309"/>
      <c r="M1082" s="309"/>
      <c r="N1082" s="310"/>
      <c r="P1082" s="310"/>
    </row>
    <row r="1083" spans="3:16" s="25" customFormat="1" ht="12.75" customHeight="1" x14ac:dyDescent="0.25">
      <c r="C1083" s="310"/>
      <c r="E1083" s="310"/>
      <c r="F1083" s="309"/>
      <c r="G1083" s="309"/>
      <c r="H1083" s="310"/>
      <c r="I1083" s="310"/>
      <c r="L1083" s="309"/>
      <c r="M1083" s="309"/>
      <c r="N1083" s="310"/>
      <c r="P1083" s="310"/>
    </row>
    <row r="1084" spans="3:16" s="25" customFormat="1" ht="12.75" customHeight="1" x14ac:dyDescent="0.25">
      <c r="C1084" s="310"/>
      <c r="E1084" s="310"/>
      <c r="F1084" s="309"/>
      <c r="G1084" s="309"/>
      <c r="H1084" s="310"/>
      <c r="I1084" s="310"/>
      <c r="L1084" s="309"/>
      <c r="M1084" s="309"/>
      <c r="N1084" s="310"/>
      <c r="P1084" s="310"/>
    </row>
    <row r="1085" spans="3:16" s="25" customFormat="1" ht="12.75" customHeight="1" x14ac:dyDescent="0.25">
      <c r="C1085" s="310"/>
      <c r="E1085" s="310"/>
      <c r="F1085" s="309"/>
      <c r="G1085" s="309"/>
      <c r="H1085" s="310"/>
      <c r="I1085" s="310"/>
      <c r="L1085" s="309"/>
      <c r="M1085" s="309"/>
      <c r="N1085" s="310"/>
      <c r="P1085" s="310"/>
    </row>
    <row r="1086" spans="3:16" s="25" customFormat="1" ht="12.75" customHeight="1" x14ac:dyDescent="0.25">
      <c r="C1086" s="310"/>
      <c r="E1086" s="310"/>
      <c r="F1086" s="309"/>
      <c r="G1086" s="309"/>
      <c r="H1086" s="310"/>
      <c r="I1086" s="310"/>
      <c r="L1086" s="309"/>
      <c r="M1086" s="309"/>
      <c r="N1086" s="310"/>
      <c r="P1086" s="310"/>
    </row>
    <row r="1087" spans="3:16" s="25" customFormat="1" ht="12.75" customHeight="1" x14ac:dyDescent="0.25">
      <c r="C1087" s="310"/>
      <c r="E1087" s="310"/>
      <c r="F1087" s="309"/>
      <c r="G1087" s="309"/>
      <c r="H1087" s="310"/>
      <c r="I1087" s="310"/>
      <c r="L1087" s="309"/>
      <c r="M1087" s="309"/>
      <c r="N1087" s="310"/>
      <c r="P1087" s="310"/>
    </row>
    <row r="1088" spans="3:16" s="25" customFormat="1" ht="12.75" customHeight="1" x14ac:dyDescent="0.25">
      <c r="C1088" s="310"/>
      <c r="E1088" s="310"/>
      <c r="F1088" s="309"/>
      <c r="G1088" s="309"/>
      <c r="H1088" s="310"/>
      <c r="I1088" s="310"/>
      <c r="L1088" s="309"/>
      <c r="M1088" s="309"/>
      <c r="N1088" s="310"/>
      <c r="P1088" s="310"/>
    </row>
    <row r="1089" spans="3:16" s="25" customFormat="1" ht="12.75" customHeight="1" x14ac:dyDescent="0.25">
      <c r="C1089" s="310"/>
      <c r="E1089" s="310"/>
      <c r="F1089" s="309"/>
      <c r="G1089" s="309"/>
      <c r="H1089" s="310"/>
      <c r="I1089" s="310"/>
      <c r="L1089" s="309"/>
      <c r="M1089" s="309"/>
      <c r="N1089" s="310"/>
      <c r="P1089" s="310"/>
    </row>
    <row r="1090" spans="3:16" s="25" customFormat="1" ht="12.75" customHeight="1" x14ac:dyDescent="0.25">
      <c r="C1090" s="310"/>
      <c r="E1090" s="310"/>
      <c r="F1090" s="309"/>
      <c r="G1090" s="309"/>
      <c r="H1090" s="310"/>
      <c r="I1090" s="310"/>
      <c r="L1090" s="309"/>
      <c r="M1090" s="309"/>
      <c r="N1090" s="310"/>
      <c r="P1090" s="310"/>
    </row>
    <row r="1091" spans="3:16" s="25" customFormat="1" ht="12.75" customHeight="1" x14ac:dyDescent="0.25">
      <c r="C1091" s="310"/>
      <c r="E1091" s="310"/>
      <c r="F1091" s="309"/>
      <c r="G1091" s="309"/>
      <c r="H1091" s="310"/>
      <c r="I1091" s="310"/>
      <c r="L1091" s="309"/>
      <c r="M1091" s="309"/>
      <c r="N1091" s="310"/>
      <c r="P1091" s="310"/>
    </row>
    <row r="1092" spans="3:16" s="25" customFormat="1" ht="12.75" customHeight="1" x14ac:dyDescent="0.25">
      <c r="C1092" s="310"/>
      <c r="E1092" s="310"/>
      <c r="F1092" s="309"/>
      <c r="G1092" s="309"/>
      <c r="H1092" s="310"/>
      <c r="I1092" s="310"/>
      <c r="L1092" s="309"/>
      <c r="M1092" s="309"/>
      <c r="N1092" s="310"/>
      <c r="P1092" s="310"/>
    </row>
    <row r="1093" spans="3:16" s="25" customFormat="1" ht="12.75" customHeight="1" x14ac:dyDescent="0.25">
      <c r="C1093" s="310"/>
      <c r="E1093" s="310"/>
      <c r="F1093" s="309"/>
      <c r="G1093" s="309"/>
      <c r="H1093" s="310"/>
      <c r="I1093" s="310"/>
      <c r="L1093" s="309"/>
      <c r="M1093" s="309"/>
      <c r="N1093" s="310"/>
      <c r="P1093" s="310"/>
    </row>
    <row r="1094" spans="3:16" s="25" customFormat="1" ht="12.75" customHeight="1" x14ac:dyDescent="0.25">
      <c r="C1094" s="310"/>
      <c r="E1094" s="310"/>
      <c r="F1094" s="309"/>
      <c r="G1094" s="309"/>
      <c r="H1094" s="310"/>
      <c r="I1094" s="310"/>
      <c r="L1094" s="309"/>
      <c r="M1094" s="309"/>
      <c r="N1094" s="310"/>
      <c r="P1094" s="310"/>
    </row>
    <row r="1095" spans="3:16" s="25" customFormat="1" ht="12.75" customHeight="1" x14ac:dyDescent="0.25">
      <c r="C1095" s="310"/>
      <c r="E1095" s="310"/>
      <c r="F1095" s="309"/>
      <c r="G1095" s="309"/>
      <c r="H1095" s="310"/>
      <c r="I1095" s="310"/>
      <c r="L1095" s="309"/>
      <c r="M1095" s="309"/>
      <c r="N1095" s="310"/>
      <c r="P1095" s="310"/>
    </row>
    <row r="1096" spans="3:16" s="25" customFormat="1" ht="12.75" customHeight="1" x14ac:dyDescent="0.25">
      <c r="C1096" s="310"/>
      <c r="E1096" s="310"/>
      <c r="F1096" s="309"/>
      <c r="G1096" s="309"/>
      <c r="H1096" s="310"/>
      <c r="I1096" s="310"/>
      <c r="L1096" s="309"/>
      <c r="M1096" s="309"/>
      <c r="N1096" s="310"/>
      <c r="P1096" s="310"/>
    </row>
    <row r="1097" spans="3:16" s="25" customFormat="1" ht="12.75" customHeight="1" x14ac:dyDescent="0.25">
      <c r="C1097" s="310"/>
      <c r="E1097" s="310"/>
      <c r="F1097" s="309"/>
      <c r="G1097" s="309"/>
      <c r="H1097" s="310"/>
      <c r="I1097" s="310"/>
      <c r="L1097" s="309"/>
      <c r="M1097" s="309"/>
      <c r="N1097" s="310"/>
      <c r="P1097" s="310"/>
    </row>
    <row r="1098" spans="3:16" s="25" customFormat="1" ht="12.75" customHeight="1" x14ac:dyDescent="0.25">
      <c r="C1098" s="310"/>
      <c r="E1098" s="310"/>
      <c r="F1098" s="309"/>
      <c r="G1098" s="309"/>
      <c r="H1098" s="310"/>
      <c r="I1098" s="310"/>
      <c r="L1098" s="309"/>
      <c r="M1098" s="309"/>
      <c r="N1098" s="310"/>
      <c r="P1098" s="310"/>
    </row>
    <row r="1099" spans="3:16" s="25" customFormat="1" ht="12.75" customHeight="1" x14ac:dyDescent="0.25">
      <c r="C1099" s="310"/>
      <c r="E1099" s="310"/>
      <c r="F1099" s="309"/>
      <c r="G1099" s="309"/>
      <c r="H1099" s="310"/>
      <c r="I1099" s="310"/>
      <c r="L1099" s="309"/>
      <c r="M1099" s="309"/>
      <c r="N1099" s="310"/>
      <c r="P1099" s="310"/>
    </row>
    <row r="1100" spans="3:16" s="25" customFormat="1" ht="12.75" customHeight="1" x14ac:dyDescent="0.25">
      <c r="C1100" s="310"/>
      <c r="E1100" s="310"/>
      <c r="F1100" s="309"/>
      <c r="G1100" s="309"/>
      <c r="H1100" s="310"/>
      <c r="I1100" s="310"/>
      <c r="L1100" s="309"/>
      <c r="M1100" s="309"/>
      <c r="N1100" s="310"/>
      <c r="P1100" s="310"/>
    </row>
    <row r="1101" spans="3:16" s="25" customFormat="1" ht="12.75" customHeight="1" x14ac:dyDescent="0.25">
      <c r="C1101" s="310"/>
      <c r="E1101" s="310"/>
      <c r="F1101" s="309"/>
      <c r="G1101" s="309"/>
      <c r="H1101" s="310"/>
      <c r="I1101" s="310"/>
      <c r="L1101" s="309"/>
      <c r="M1101" s="309"/>
      <c r="N1101" s="310"/>
      <c r="P1101" s="310"/>
    </row>
    <row r="1102" spans="3:16" s="25" customFormat="1" ht="12.75" customHeight="1" x14ac:dyDescent="0.25">
      <c r="C1102" s="310"/>
      <c r="E1102" s="310"/>
      <c r="F1102" s="309"/>
      <c r="G1102" s="309"/>
      <c r="H1102" s="310"/>
      <c r="I1102" s="310"/>
      <c r="L1102" s="309"/>
      <c r="M1102" s="309"/>
      <c r="N1102" s="310"/>
      <c r="P1102" s="310"/>
    </row>
    <row r="1103" spans="3:16" s="25" customFormat="1" ht="12.75" customHeight="1" x14ac:dyDescent="0.25">
      <c r="C1103" s="310"/>
      <c r="E1103" s="310"/>
      <c r="F1103" s="309"/>
      <c r="G1103" s="309"/>
      <c r="H1103" s="310"/>
      <c r="I1103" s="310"/>
      <c r="L1103" s="309"/>
      <c r="M1103" s="309"/>
      <c r="N1103" s="310"/>
      <c r="P1103" s="310"/>
    </row>
    <row r="1104" spans="3:16" s="25" customFormat="1" ht="12.75" customHeight="1" x14ac:dyDescent="0.25">
      <c r="C1104" s="310"/>
      <c r="E1104" s="310"/>
      <c r="F1104" s="309"/>
      <c r="G1104" s="309"/>
      <c r="H1104" s="310"/>
      <c r="I1104" s="310"/>
      <c r="L1104" s="309"/>
      <c r="M1104" s="309"/>
      <c r="N1104" s="310"/>
      <c r="P1104" s="310"/>
    </row>
    <row r="1105" spans="3:16" s="25" customFormat="1" ht="12.75" customHeight="1" x14ac:dyDescent="0.25">
      <c r="C1105" s="310"/>
      <c r="E1105" s="310"/>
      <c r="F1105" s="309"/>
      <c r="G1105" s="309"/>
      <c r="H1105" s="310"/>
      <c r="I1105" s="310"/>
      <c r="L1105" s="309"/>
      <c r="M1105" s="309"/>
      <c r="N1105" s="310"/>
      <c r="P1105" s="310"/>
    </row>
    <row r="1106" spans="3:16" s="25" customFormat="1" ht="12.75" customHeight="1" x14ac:dyDescent="0.25">
      <c r="C1106" s="310"/>
      <c r="E1106" s="310"/>
      <c r="F1106" s="309"/>
      <c r="G1106" s="309"/>
      <c r="H1106" s="310"/>
      <c r="I1106" s="310"/>
      <c r="L1106" s="309"/>
      <c r="M1106" s="309"/>
      <c r="N1106" s="310"/>
      <c r="P1106" s="310"/>
    </row>
    <row r="1107" spans="3:16" s="25" customFormat="1" ht="12.75" customHeight="1" x14ac:dyDescent="0.25">
      <c r="C1107" s="310"/>
      <c r="E1107" s="310"/>
      <c r="F1107" s="309"/>
      <c r="G1107" s="309"/>
      <c r="H1107" s="310"/>
      <c r="I1107" s="310"/>
      <c r="L1107" s="309"/>
      <c r="M1107" s="309"/>
      <c r="N1107" s="310"/>
      <c r="P1107" s="310"/>
    </row>
    <row r="1108" spans="3:16" s="25" customFormat="1" ht="12.75" customHeight="1" x14ac:dyDescent="0.25">
      <c r="C1108" s="310"/>
      <c r="E1108" s="310"/>
      <c r="F1108" s="309"/>
      <c r="G1108" s="309"/>
      <c r="H1108" s="310"/>
      <c r="I1108" s="310"/>
      <c r="L1108" s="309"/>
      <c r="M1108" s="309"/>
      <c r="N1108" s="310"/>
      <c r="P1108" s="310"/>
    </row>
    <row r="1109" spans="3:16" s="25" customFormat="1" ht="12.75" customHeight="1" x14ac:dyDescent="0.25">
      <c r="C1109" s="310"/>
      <c r="E1109" s="310"/>
      <c r="F1109" s="309"/>
      <c r="G1109" s="309"/>
      <c r="H1109" s="310"/>
      <c r="I1109" s="310"/>
      <c r="L1109" s="309"/>
      <c r="M1109" s="309"/>
      <c r="N1109" s="310"/>
      <c r="P1109" s="310"/>
    </row>
    <row r="1110" spans="3:16" s="25" customFormat="1" ht="12.75" customHeight="1" x14ac:dyDescent="0.25">
      <c r="C1110" s="310"/>
      <c r="E1110" s="310"/>
      <c r="F1110" s="309"/>
      <c r="G1110" s="309"/>
      <c r="H1110" s="310"/>
      <c r="I1110" s="310"/>
      <c r="L1110" s="309"/>
      <c r="M1110" s="309"/>
      <c r="N1110" s="310"/>
      <c r="P1110" s="310"/>
    </row>
    <row r="1111" spans="3:16" s="25" customFormat="1" ht="12.75" customHeight="1" x14ac:dyDescent="0.25">
      <c r="C1111" s="310"/>
      <c r="E1111" s="310"/>
      <c r="F1111" s="309"/>
      <c r="G1111" s="309"/>
      <c r="H1111" s="310"/>
      <c r="I1111" s="310"/>
      <c r="L1111" s="309"/>
      <c r="M1111" s="309"/>
      <c r="N1111" s="310"/>
      <c r="P1111" s="310"/>
    </row>
    <row r="1112" spans="3:16" s="25" customFormat="1" ht="12.75" customHeight="1" x14ac:dyDescent="0.25">
      <c r="C1112" s="310"/>
      <c r="E1112" s="310"/>
      <c r="F1112" s="309"/>
      <c r="G1112" s="309"/>
      <c r="H1112" s="310"/>
      <c r="I1112" s="310"/>
      <c r="L1112" s="309"/>
      <c r="M1112" s="309"/>
      <c r="N1112" s="310"/>
      <c r="P1112" s="310"/>
    </row>
    <row r="1113" spans="3:16" s="25" customFormat="1" ht="12.75" customHeight="1" x14ac:dyDescent="0.25">
      <c r="C1113" s="310"/>
      <c r="E1113" s="310"/>
      <c r="F1113" s="309"/>
      <c r="G1113" s="309"/>
      <c r="H1113" s="310"/>
      <c r="I1113" s="310"/>
      <c r="L1113" s="309"/>
      <c r="M1113" s="309"/>
      <c r="N1113" s="310"/>
      <c r="P1113" s="310"/>
    </row>
    <row r="1114" spans="3:16" s="25" customFormat="1" ht="12.75" customHeight="1" x14ac:dyDescent="0.25">
      <c r="C1114" s="310"/>
      <c r="E1114" s="310"/>
      <c r="F1114" s="309"/>
      <c r="G1114" s="309"/>
      <c r="H1114" s="310"/>
      <c r="I1114" s="310"/>
      <c r="L1114" s="309"/>
      <c r="M1114" s="309"/>
      <c r="N1114" s="310"/>
      <c r="P1114" s="310"/>
    </row>
    <row r="1115" spans="3:16" s="25" customFormat="1" ht="12.75" customHeight="1" x14ac:dyDescent="0.25">
      <c r="C1115" s="310"/>
      <c r="E1115" s="310"/>
      <c r="F1115" s="309"/>
      <c r="G1115" s="309"/>
      <c r="H1115" s="310"/>
      <c r="I1115" s="310"/>
      <c r="L1115" s="309"/>
      <c r="M1115" s="309"/>
      <c r="N1115" s="310"/>
      <c r="P1115" s="310"/>
    </row>
    <row r="1116" spans="3:16" s="25" customFormat="1" ht="12.75" customHeight="1" x14ac:dyDescent="0.25">
      <c r="C1116" s="310"/>
      <c r="E1116" s="310"/>
      <c r="F1116" s="309"/>
      <c r="G1116" s="309"/>
      <c r="H1116" s="310"/>
      <c r="I1116" s="310"/>
      <c r="L1116" s="309"/>
      <c r="M1116" s="309"/>
      <c r="N1116" s="310"/>
      <c r="P1116" s="310"/>
    </row>
    <row r="1117" spans="3:16" s="25" customFormat="1" ht="12.75" customHeight="1" x14ac:dyDescent="0.25">
      <c r="C1117" s="310"/>
      <c r="E1117" s="310"/>
      <c r="F1117" s="309"/>
      <c r="G1117" s="309"/>
      <c r="H1117" s="310"/>
      <c r="I1117" s="310"/>
      <c r="L1117" s="309"/>
      <c r="M1117" s="309"/>
      <c r="N1117" s="310"/>
      <c r="P1117" s="310"/>
    </row>
    <row r="1118" spans="3:16" s="25" customFormat="1" ht="12.75" customHeight="1" x14ac:dyDescent="0.25">
      <c r="C1118" s="310"/>
      <c r="E1118" s="310"/>
      <c r="F1118" s="309"/>
      <c r="G1118" s="309"/>
      <c r="H1118" s="310"/>
      <c r="I1118" s="310"/>
      <c r="L1118" s="309"/>
      <c r="M1118" s="309"/>
      <c r="N1118" s="310"/>
      <c r="P1118" s="310"/>
    </row>
    <row r="1119" spans="3:16" s="25" customFormat="1" ht="12.75" customHeight="1" x14ac:dyDescent="0.25">
      <c r="C1119" s="310"/>
      <c r="E1119" s="310"/>
      <c r="F1119" s="309"/>
      <c r="G1119" s="309"/>
      <c r="H1119" s="310"/>
      <c r="I1119" s="310"/>
      <c r="L1119" s="309"/>
      <c r="M1119" s="309"/>
      <c r="N1119" s="310"/>
      <c r="P1119" s="310"/>
    </row>
    <row r="1120" spans="3:16" s="25" customFormat="1" ht="12.75" customHeight="1" x14ac:dyDescent="0.25">
      <c r="C1120" s="310"/>
      <c r="E1120" s="310"/>
      <c r="F1120" s="309"/>
      <c r="G1120" s="309"/>
      <c r="H1120" s="310"/>
      <c r="I1120" s="310"/>
      <c r="L1120" s="309"/>
      <c r="M1120" s="309"/>
      <c r="N1120" s="310"/>
      <c r="P1120" s="310"/>
    </row>
    <row r="1121" spans="3:16" s="25" customFormat="1" ht="12.75" customHeight="1" x14ac:dyDescent="0.25">
      <c r="C1121" s="310"/>
      <c r="E1121" s="310"/>
      <c r="F1121" s="309"/>
      <c r="G1121" s="309"/>
      <c r="H1121" s="310"/>
      <c r="I1121" s="310"/>
      <c r="L1121" s="309"/>
      <c r="M1121" s="309"/>
      <c r="N1121" s="310"/>
      <c r="P1121" s="310"/>
    </row>
    <row r="1122" spans="3:16" s="25" customFormat="1" ht="12.75" customHeight="1" x14ac:dyDescent="0.25">
      <c r="C1122" s="310"/>
      <c r="E1122" s="310"/>
      <c r="F1122" s="309"/>
      <c r="G1122" s="309"/>
      <c r="H1122" s="310"/>
      <c r="I1122" s="310"/>
      <c r="L1122" s="309"/>
      <c r="M1122" s="309"/>
      <c r="N1122" s="310"/>
      <c r="P1122" s="310"/>
    </row>
    <row r="1123" spans="3:16" s="25" customFormat="1" ht="12.75" customHeight="1" x14ac:dyDescent="0.25">
      <c r="C1123" s="310"/>
      <c r="E1123" s="310"/>
      <c r="F1123" s="309"/>
      <c r="G1123" s="309"/>
      <c r="H1123" s="310"/>
      <c r="I1123" s="310"/>
      <c r="L1123" s="309"/>
      <c r="M1123" s="309"/>
      <c r="N1123" s="310"/>
      <c r="P1123" s="310"/>
    </row>
    <row r="1124" spans="3:16" s="25" customFormat="1" ht="12.75" customHeight="1" x14ac:dyDescent="0.25">
      <c r="C1124" s="310"/>
      <c r="E1124" s="310"/>
      <c r="F1124" s="309"/>
      <c r="G1124" s="309"/>
      <c r="H1124" s="310"/>
      <c r="I1124" s="310"/>
      <c r="L1124" s="309"/>
      <c r="M1124" s="309"/>
      <c r="N1124" s="310"/>
      <c r="P1124" s="310"/>
    </row>
    <row r="1125" spans="3:16" s="25" customFormat="1" ht="12.75" customHeight="1" x14ac:dyDescent="0.25">
      <c r="C1125" s="310"/>
      <c r="E1125" s="310"/>
      <c r="F1125" s="309"/>
      <c r="G1125" s="309"/>
      <c r="H1125" s="310"/>
      <c r="I1125" s="310"/>
      <c r="L1125" s="309"/>
      <c r="M1125" s="309"/>
      <c r="N1125" s="310"/>
      <c r="P1125" s="310"/>
    </row>
    <row r="1126" spans="3:16" s="25" customFormat="1" ht="12.75" customHeight="1" x14ac:dyDescent="0.25">
      <c r="C1126" s="310"/>
      <c r="E1126" s="310"/>
      <c r="F1126" s="309"/>
      <c r="G1126" s="309"/>
      <c r="H1126" s="310"/>
      <c r="I1126" s="310"/>
      <c r="L1126" s="309"/>
      <c r="M1126" s="309"/>
      <c r="N1126" s="310"/>
      <c r="P1126" s="310"/>
    </row>
    <row r="1127" spans="3:16" s="25" customFormat="1" ht="12.75" customHeight="1" x14ac:dyDescent="0.25">
      <c r="C1127" s="310"/>
      <c r="E1127" s="310"/>
      <c r="F1127" s="309"/>
      <c r="G1127" s="309"/>
      <c r="H1127" s="310"/>
      <c r="I1127" s="310"/>
      <c r="L1127" s="309"/>
      <c r="M1127" s="309"/>
      <c r="N1127" s="310"/>
      <c r="P1127" s="310"/>
    </row>
    <row r="1128" spans="3:16" s="25" customFormat="1" ht="12.75" customHeight="1" x14ac:dyDescent="0.25">
      <c r="C1128" s="310"/>
      <c r="E1128" s="310"/>
      <c r="F1128" s="309"/>
      <c r="G1128" s="309"/>
      <c r="H1128" s="310"/>
      <c r="I1128" s="310"/>
      <c r="L1128" s="309"/>
      <c r="M1128" s="309"/>
      <c r="N1128" s="310"/>
      <c r="P1128" s="310"/>
    </row>
    <row r="1129" spans="3:16" s="25" customFormat="1" ht="12.75" customHeight="1" x14ac:dyDescent="0.25">
      <c r="C1129" s="310"/>
      <c r="E1129" s="310"/>
      <c r="F1129" s="309"/>
      <c r="G1129" s="309"/>
      <c r="H1129" s="310"/>
      <c r="I1129" s="310"/>
      <c r="L1129" s="309"/>
      <c r="M1129" s="309"/>
      <c r="N1129" s="310"/>
      <c r="P1129" s="310"/>
    </row>
    <row r="1130" spans="3:16" s="25" customFormat="1" ht="12.75" customHeight="1" x14ac:dyDescent="0.25">
      <c r="C1130" s="310"/>
      <c r="E1130" s="310"/>
      <c r="F1130" s="309"/>
      <c r="G1130" s="309"/>
      <c r="H1130" s="310"/>
      <c r="I1130" s="310"/>
      <c r="L1130" s="309"/>
      <c r="M1130" s="309"/>
      <c r="N1130" s="310"/>
      <c r="P1130" s="310"/>
    </row>
    <row r="1131" spans="3:16" s="25" customFormat="1" ht="12.75" customHeight="1" x14ac:dyDescent="0.25">
      <c r="C1131" s="310"/>
      <c r="E1131" s="310"/>
      <c r="F1131" s="309"/>
      <c r="G1131" s="309"/>
      <c r="H1131" s="310"/>
      <c r="I1131" s="310"/>
      <c r="L1131" s="309"/>
      <c r="M1131" s="309"/>
      <c r="N1131" s="310"/>
      <c r="P1131" s="310"/>
    </row>
    <row r="1132" spans="3:16" s="25" customFormat="1" ht="12.75" customHeight="1" x14ac:dyDescent="0.25">
      <c r="C1132" s="310"/>
      <c r="E1132" s="310"/>
      <c r="F1132" s="309"/>
      <c r="G1132" s="309"/>
      <c r="H1132" s="310"/>
      <c r="I1132" s="310"/>
      <c r="L1132" s="309"/>
      <c r="M1132" s="309"/>
      <c r="N1132" s="310"/>
      <c r="P1132" s="310"/>
    </row>
    <row r="1133" spans="3:16" s="25" customFormat="1" ht="12.75" customHeight="1" x14ac:dyDescent="0.25">
      <c r="C1133" s="310"/>
      <c r="E1133" s="310"/>
      <c r="F1133" s="309"/>
      <c r="G1133" s="309"/>
      <c r="H1133" s="310"/>
      <c r="I1133" s="310"/>
      <c r="L1133" s="309"/>
      <c r="M1133" s="309"/>
      <c r="N1133" s="310"/>
      <c r="P1133" s="310"/>
    </row>
    <row r="1134" spans="3:16" s="25" customFormat="1" ht="12.75" customHeight="1" x14ac:dyDescent="0.25">
      <c r="C1134" s="310"/>
      <c r="E1134" s="310"/>
      <c r="F1134" s="309"/>
      <c r="G1134" s="309"/>
      <c r="H1134" s="310"/>
      <c r="I1134" s="310"/>
      <c r="L1134" s="309"/>
      <c r="M1134" s="309"/>
      <c r="N1134" s="310"/>
      <c r="P1134" s="310"/>
    </row>
    <row r="1135" spans="3:16" s="25" customFormat="1" ht="12.75" customHeight="1" x14ac:dyDescent="0.25">
      <c r="C1135" s="310"/>
      <c r="E1135" s="310"/>
      <c r="F1135" s="309"/>
      <c r="G1135" s="309"/>
      <c r="H1135" s="310"/>
      <c r="I1135" s="310"/>
      <c r="L1135" s="309"/>
      <c r="M1135" s="309"/>
      <c r="N1135" s="310"/>
      <c r="P1135" s="310"/>
    </row>
    <row r="1136" spans="3:16" s="25" customFormat="1" ht="12.75" customHeight="1" x14ac:dyDescent="0.25">
      <c r="C1136" s="310"/>
      <c r="E1136" s="310"/>
      <c r="F1136" s="309"/>
      <c r="G1136" s="309"/>
      <c r="H1136" s="310"/>
      <c r="I1136" s="310"/>
      <c r="L1136" s="309"/>
      <c r="M1136" s="309"/>
      <c r="N1136" s="310"/>
      <c r="P1136" s="310"/>
    </row>
    <row r="1137" spans="3:16" s="25" customFormat="1" ht="12.75" customHeight="1" x14ac:dyDescent="0.25">
      <c r="C1137" s="310"/>
      <c r="E1137" s="310"/>
      <c r="F1137" s="309"/>
      <c r="G1137" s="309"/>
      <c r="H1137" s="310"/>
      <c r="I1137" s="310"/>
      <c r="L1137" s="309"/>
      <c r="M1137" s="309"/>
      <c r="N1137" s="310"/>
      <c r="P1137" s="310"/>
    </row>
    <row r="1138" spans="3:16" s="25" customFormat="1" ht="12.75" customHeight="1" x14ac:dyDescent="0.25">
      <c r="C1138" s="310"/>
      <c r="E1138" s="310"/>
      <c r="F1138" s="309"/>
      <c r="G1138" s="309"/>
      <c r="H1138" s="310"/>
      <c r="I1138" s="310"/>
      <c r="L1138" s="309"/>
      <c r="M1138" s="309"/>
      <c r="N1138" s="310"/>
      <c r="P1138" s="310"/>
    </row>
    <row r="1139" spans="3:16" s="25" customFormat="1" ht="12.75" customHeight="1" x14ac:dyDescent="0.25">
      <c r="C1139" s="310"/>
      <c r="E1139" s="310"/>
      <c r="F1139" s="309"/>
      <c r="G1139" s="309"/>
      <c r="H1139" s="310"/>
      <c r="I1139" s="310"/>
      <c r="L1139" s="309"/>
      <c r="M1139" s="309"/>
      <c r="N1139" s="310"/>
      <c r="P1139" s="310"/>
    </row>
    <row r="1140" spans="3:16" s="25" customFormat="1" ht="12.75" customHeight="1" x14ac:dyDescent="0.25">
      <c r="C1140" s="310"/>
      <c r="E1140" s="310"/>
      <c r="F1140" s="309"/>
      <c r="G1140" s="309"/>
      <c r="H1140" s="310"/>
      <c r="I1140" s="310"/>
      <c r="L1140" s="309"/>
      <c r="M1140" s="309"/>
      <c r="N1140" s="310"/>
      <c r="P1140" s="310"/>
    </row>
    <row r="1141" spans="3:16" s="25" customFormat="1" ht="12.75" customHeight="1" x14ac:dyDescent="0.25">
      <c r="C1141" s="310"/>
      <c r="E1141" s="310"/>
      <c r="F1141" s="309"/>
      <c r="G1141" s="309"/>
      <c r="H1141" s="310"/>
      <c r="I1141" s="310"/>
      <c r="L1141" s="309"/>
      <c r="M1141" s="309"/>
      <c r="N1141" s="310"/>
      <c r="P1141" s="310"/>
    </row>
    <row r="1142" spans="3:16" s="25" customFormat="1" ht="12.75" customHeight="1" x14ac:dyDescent="0.25">
      <c r="C1142" s="310"/>
      <c r="E1142" s="310"/>
      <c r="F1142" s="309"/>
      <c r="G1142" s="309"/>
      <c r="H1142" s="310"/>
      <c r="I1142" s="310"/>
      <c r="L1142" s="309"/>
      <c r="M1142" s="309"/>
      <c r="N1142" s="310"/>
      <c r="P1142" s="310"/>
    </row>
    <row r="1143" spans="3:16" s="25" customFormat="1" ht="12.75" customHeight="1" x14ac:dyDescent="0.25">
      <c r="C1143" s="310"/>
      <c r="E1143" s="310"/>
      <c r="F1143" s="309"/>
      <c r="G1143" s="309"/>
      <c r="H1143" s="310"/>
      <c r="I1143" s="310"/>
      <c r="L1143" s="309"/>
      <c r="M1143" s="309"/>
      <c r="N1143" s="310"/>
      <c r="P1143" s="310"/>
    </row>
    <row r="1144" spans="3:16" s="25" customFormat="1" ht="12.75" customHeight="1" x14ac:dyDescent="0.25">
      <c r="C1144" s="310"/>
      <c r="E1144" s="310"/>
      <c r="F1144" s="309"/>
      <c r="G1144" s="309"/>
      <c r="H1144" s="310"/>
      <c r="I1144" s="310"/>
      <c r="L1144" s="309"/>
      <c r="M1144" s="309"/>
      <c r="N1144" s="310"/>
      <c r="P1144" s="310"/>
    </row>
    <row r="1145" spans="3:16" s="25" customFormat="1" ht="12.75" customHeight="1" x14ac:dyDescent="0.25">
      <c r="C1145" s="310"/>
      <c r="E1145" s="310"/>
      <c r="F1145" s="309"/>
      <c r="G1145" s="309"/>
      <c r="H1145" s="310"/>
      <c r="I1145" s="310"/>
      <c r="L1145" s="309"/>
      <c r="M1145" s="309"/>
      <c r="N1145" s="310"/>
      <c r="P1145" s="310"/>
    </row>
    <row r="1146" spans="3:16" s="25" customFormat="1" ht="12.75" customHeight="1" x14ac:dyDescent="0.25">
      <c r="C1146" s="310"/>
      <c r="E1146" s="310"/>
      <c r="F1146" s="309"/>
      <c r="G1146" s="309"/>
      <c r="H1146" s="310"/>
      <c r="I1146" s="310"/>
      <c r="L1146" s="309"/>
      <c r="M1146" s="309"/>
      <c r="N1146" s="310"/>
      <c r="P1146" s="310"/>
    </row>
    <row r="1147" spans="3:16" s="25" customFormat="1" ht="12.75" customHeight="1" x14ac:dyDescent="0.25">
      <c r="C1147" s="310"/>
      <c r="E1147" s="310"/>
      <c r="F1147" s="309"/>
      <c r="G1147" s="309"/>
      <c r="H1147" s="310"/>
      <c r="I1147" s="310"/>
      <c r="L1147" s="309"/>
      <c r="M1147" s="309"/>
      <c r="N1147" s="310"/>
      <c r="P1147" s="310"/>
    </row>
    <row r="1148" spans="3:16" s="25" customFormat="1" ht="12.75" customHeight="1" x14ac:dyDescent="0.25">
      <c r="C1148" s="310"/>
      <c r="E1148" s="310"/>
      <c r="F1148" s="309"/>
      <c r="G1148" s="309"/>
      <c r="H1148" s="310"/>
      <c r="I1148" s="310"/>
      <c r="L1148" s="309"/>
      <c r="M1148" s="309"/>
      <c r="N1148" s="310"/>
      <c r="P1148" s="310"/>
    </row>
    <row r="1149" spans="3:16" s="25" customFormat="1" ht="12.75" customHeight="1" x14ac:dyDescent="0.25">
      <c r="C1149" s="310"/>
      <c r="E1149" s="310"/>
      <c r="F1149" s="309"/>
      <c r="G1149" s="309"/>
      <c r="H1149" s="310"/>
      <c r="I1149" s="310"/>
      <c r="L1149" s="309"/>
      <c r="M1149" s="309"/>
      <c r="N1149" s="310"/>
      <c r="P1149" s="310"/>
    </row>
    <row r="1150" spans="3:16" s="25" customFormat="1" ht="12.75" customHeight="1" x14ac:dyDescent="0.25">
      <c r="C1150" s="310"/>
      <c r="E1150" s="310"/>
      <c r="F1150" s="309"/>
      <c r="G1150" s="309"/>
      <c r="H1150" s="310"/>
      <c r="I1150" s="310"/>
      <c r="L1150" s="309"/>
      <c r="M1150" s="309"/>
      <c r="N1150" s="310"/>
      <c r="P1150" s="310"/>
    </row>
    <row r="1151" spans="3:16" s="25" customFormat="1" ht="12.75" customHeight="1" x14ac:dyDescent="0.25">
      <c r="C1151" s="310"/>
      <c r="E1151" s="310"/>
      <c r="F1151" s="309"/>
      <c r="G1151" s="309"/>
      <c r="H1151" s="310"/>
      <c r="I1151" s="310"/>
      <c r="L1151" s="309"/>
      <c r="M1151" s="309"/>
      <c r="N1151" s="310"/>
      <c r="P1151" s="310"/>
    </row>
    <row r="1152" spans="3:16" s="25" customFormat="1" ht="12.75" customHeight="1" x14ac:dyDescent="0.25">
      <c r="C1152" s="310"/>
      <c r="E1152" s="310"/>
      <c r="F1152" s="309"/>
      <c r="G1152" s="309"/>
      <c r="H1152" s="310"/>
      <c r="I1152" s="310"/>
      <c r="L1152" s="309"/>
      <c r="M1152" s="309"/>
      <c r="N1152" s="310"/>
      <c r="P1152" s="310"/>
    </row>
    <row r="1153" spans="3:16" s="25" customFormat="1" ht="12.75" customHeight="1" x14ac:dyDescent="0.25">
      <c r="C1153" s="310"/>
      <c r="E1153" s="310"/>
      <c r="F1153" s="309"/>
      <c r="G1153" s="309"/>
      <c r="H1153" s="310"/>
      <c r="I1153" s="310"/>
      <c r="L1153" s="309"/>
      <c r="M1153" s="309"/>
      <c r="N1153" s="310"/>
      <c r="P1153" s="310"/>
    </row>
    <row r="1154" spans="3:16" s="25" customFormat="1" ht="12.75" customHeight="1" x14ac:dyDescent="0.25">
      <c r="C1154" s="310"/>
      <c r="E1154" s="310"/>
      <c r="F1154" s="309"/>
      <c r="G1154" s="309"/>
      <c r="H1154" s="310"/>
      <c r="I1154" s="310"/>
      <c r="L1154" s="309"/>
      <c r="M1154" s="309"/>
      <c r="N1154" s="310"/>
      <c r="P1154" s="310"/>
    </row>
    <row r="1155" spans="3:16" s="25" customFormat="1" ht="12.75" customHeight="1" x14ac:dyDescent="0.25">
      <c r="C1155" s="310"/>
      <c r="E1155" s="310"/>
      <c r="F1155" s="309"/>
      <c r="G1155" s="309"/>
      <c r="H1155" s="310"/>
      <c r="I1155" s="310"/>
      <c r="L1155" s="309"/>
      <c r="M1155" s="309"/>
      <c r="N1155" s="310"/>
      <c r="P1155" s="310"/>
    </row>
    <row r="1156" spans="3:16" s="25" customFormat="1" ht="12.75" customHeight="1" x14ac:dyDescent="0.25">
      <c r="C1156" s="310"/>
      <c r="E1156" s="310"/>
      <c r="F1156" s="309"/>
      <c r="G1156" s="309"/>
      <c r="H1156" s="310"/>
      <c r="I1156" s="310"/>
      <c r="L1156" s="309"/>
      <c r="M1156" s="309"/>
      <c r="N1156" s="310"/>
      <c r="P1156" s="310"/>
    </row>
    <row r="1157" spans="3:16" s="25" customFormat="1" ht="12.75" customHeight="1" x14ac:dyDescent="0.25">
      <c r="C1157" s="310"/>
      <c r="E1157" s="310"/>
      <c r="F1157" s="309"/>
      <c r="G1157" s="309"/>
      <c r="H1157" s="310"/>
      <c r="I1157" s="310"/>
      <c r="L1157" s="309"/>
      <c r="M1157" s="309"/>
      <c r="N1157" s="310"/>
      <c r="P1157" s="310"/>
    </row>
    <row r="1158" spans="3:16" s="25" customFormat="1" ht="12.75" customHeight="1" x14ac:dyDescent="0.25">
      <c r="C1158" s="310"/>
      <c r="E1158" s="310"/>
      <c r="F1158" s="309"/>
      <c r="G1158" s="309"/>
      <c r="H1158" s="310"/>
      <c r="I1158" s="310"/>
      <c r="L1158" s="309"/>
      <c r="M1158" s="309"/>
      <c r="N1158" s="310"/>
      <c r="P1158" s="310"/>
    </row>
    <row r="1159" spans="3:16" s="25" customFormat="1" ht="12.75" customHeight="1" x14ac:dyDescent="0.25">
      <c r="C1159" s="310"/>
      <c r="E1159" s="310"/>
      <c r="F1159" s="309"/>
      <c r="G1159" s="309"/>
      <c r="H1159" s="310"/>
      <c r="I1159" s="310"/>
      <c r="L1159" s="309"/>
      <c r="M1159" s="309"/>
      <c r="N1159" s="310"/>
      <c r="P1159" s="310"/>
    </row>
    <row r="1160" spans="3:16" s="25" customFormat="1" ht="12.75" customHeight="1" x14ac:dyDescent="0.25">
      <c r="C1160" s="310"/>
      <c r="E1160" s="310"/>
      <c r="F1160" s="309"/>
      <c r="G1160" s="309"/>
      <c r="H1160" s="310"/>
      <c r="I1160" s="310"/>
      <c r="L1160" s="309"/>
      <c r="M1160" s="309"/>
      <c r="N1160" s="310"/>
      <c r="P1160" s="310"/>
    </row>
    <row r="1161" spans="3:16" s="25" customFormat="1" ht="12.75" customHeight="1" x14ac:dyDescent="0.25">
      <c r="C1161" s="310"/>
      <c r="E1161" s="310"/>
      <c r="F1161" s="309"/>
      <c r="G1161" s="309"/>
      <c r="H1161" s="310"/>
      <c r="I1161" s="310"/>
      <c r="L1161" s="309"/>
      <c r="M1161" s="309"/>
      <c r="N1161" s="310"/>
      <c r="P1161" s="310"/>
    </row>
    <row r="1162" spans="3:16" s="25" customFormat="1" ht="12.75" customHeight="1" x14ac:dyDescent="0.25">
      <c r="C1162" s="310"/>
      <c r="E1162" s="310"/>
      <c r="F1162" s="309"/>
      <c r="G1162" s="309"/>
      <c r="H1162" s="310"/>
      <c r="I1162" s="310"/>
      <c r="L1162" s="309"/>
      <c r="M1162" s="309"/>
      <c r="N1162" s="310"/>
      <c r="P1162" s="310"/>
    </row>
    <row r="1163" spans="3:16" s="25" customFormat="1" ht="12.75" customHeight="1" x14ac:dyDescent="0.25">
      <c r="C1163" s="310"/>
      <c r="E1163" s="310"/>
      <c r="F1163" s="309"/>
      <c r="G1163" s="309"/>
      <c r="H1163" s="310"/>
      <c r="I1163" s="310"/>
      <c r="L1163" s="309"/>
      <c r="M1163" s="309"/>
      <c r="N1163" s="310"/>
      <c r="P1163" s="310"/>
    </row>
    <row r="1164" spans="3:16" s="25" customFormat="1" ht="12.75" customHeight="1" x14ac:dyDescent="0.25">
      <c r="C1164" s="310"/>
      <c r="E1164" s="310"/>
      <c r="F1164" s="309"/>
      <c r="G1164" s="309"/>
      <c r="H1164" s="310"/>
      <c r="I1164" s="310"/>
      <c r="L1164" s="309"/>
      <c r="M1164" s="309"/>
      <c r="N1164" s="310"/>
      <c r="P1164" s="310"/>
    </row>
    <row r="1165" spans="3:16" s="25" customFormat="1" ht="12.75" customHeight="1" x14ac:dyDescent="0.25">
      <c r="C1165" s="310"/>
      <c r="E1165" s="310"/>
      <c r="F1165" s="309"/>
      <c r="G1165" s="309"/>
      <c r="H1165" s="310"/>
      <c r="I1165" s="310"/>
      <c r="L1165" s="309"/>
      <c r="M1165" s="309"/>
      <c r="N1165" s="310"/>
      <c r="P1165" s="310"/>
    </row>
    <row r="1166" spans="3:16" s="25" customFormat="1" ht="12.75" customHeight="1" x14ac:dyDescent="0.25">
      <c r="C1166" s="310"/>
      <c r="E1166" s="310"/>
      <c r="F1166" s="309"/>
      <c r="G1166" s="309"/>
      <c r="H1166" s="310"/>
      <c r="I1166" s="310"/>
      <c r="L1166" s="309"/>
      <c r="M1166" s="309"/>
      <c r="N1166" s="310"/>
      <c r="P1166" s="310"/>
    </row>
    <row r="1167" spans="3:16" s="25" customFormat="1" ht="12.75" customHeight="1" x14ac:dyDescent="0.25">
      <c r="C1167" s="310"/>
      <c r="E1167" s="310"/>
      <c r="F1167" s="309"/>
      <c r="G1167" s="309"/>
      <c r="H1167" s="310"/>
      <c r="I1167" s="310"/>
      <c r="L1167" s="309"/>
      <c r="M1167" s="309"/>
      <c r="N1167" s="310"/>
      <c r="P1167" s="310"/>
    </row>
    <row r="1168" spans="3:16" s="25" customFormat="1" ht="12.75" customHeight="1" x14ac:dyDescent="0.25">
      <c r="C1168" s="310"/>
      <c r="E1168" s="310"/>
      <c r="F1168" s="309"/>
      <c r="G1168" s="309"/>
      <c r="H1168" s="310"/>
      <c r="I1168" s="310"/>
      <c r="L1168" s="309"/>
      <c r="M1168" s="309"/>
      <c r="N1168" s="310"/>
      <c r="P1168" s="310"/>
    </row>
    <row r="1169" spans="3:16" s="25" customFormat="1" ht="12.75" customHeight="1" x14ac:dyDescent="0.25">
      <c r="C1169" s="310"/>
      <c r="E1169" s="310"/>
      <c r="F1169" s="309"/>
      <c r="G1169" s="309"/>
      <c r="H1169" s="310"/>
      <c r="I1169" s="310"/>
      <c r="L1169" s="309"/>
      <c r="M1169" s="309"/>
      <c r="N1169" s="310"/>
      <c r="P1169" s="310"/>
    </row>
    <row r="1170" spans="3:16" s="25" customFormat="1" ht="12.75" customHeight="1" x14ac:dyDescent="0.25">
      <c r="C1170" s="310"/>
      <c r="E1170" s="310"/>
      <c r="F1170" s="309"/>
      <c r="G1170" s="309"/>
      <c r="H1170" s="310"/>
      <c r="I1170" s="310"/>
      <c r="L1170" s="309"/>
      <c r="M1170" s="309"/>
      <c r="N1170" s="310"/>
      <c r="P1170" s="310"/>
    </row>
    <row r="1171" spans="3:16" s="25" customFormat="1" ht="12.75" customHeight="1" x14ac:dyDescent="0.25">
      <c r="C1171" s="310"/>
      <c r="E1171" s="310"/>
      <c r="F1171" s="309"/>
      <c r="G1171" s="309"/>
      <c r="H1171" s="310"/>
      <c r="I1171" s="310"/>
      <c r="L1171" s="309"/>
      <c r="M1171" s="309"/>
      <c r="N1171" s="310"/>
      <c r="P1171" s="310"/>
    </row>
    <row r="1172" spans="3:16" s="25" customFormat="1" ht="12.75" customHeight="1" x14ac:dyDescent="0.25">
      <c r="C1172" s="310"/>
      <c r="E1172" s="310"/>
      <c r="F1172" s="309"/>
      <c r="G1172" s="309"/>
      <c r="H1172" s="310"/>
      <c r="I1172" s="310"/>
      <c r="L1172" s="309"/>
      <c r="M1172" s="309"/>
      <c r="N1172" s="310"/>
      <c r="P1172" s="310"/>
    </row>
    <row r="1173" spans="3:16" s="25" customFormat="1" ht="12.75" customHeight="1" x14ac:dyDescent="0.25">
      <c r="C1173" s="310"/>
      <c r="E1173" s="310"/>
      <c r="F1173" s="309"/>
      <c r="G1173" s="309"/>
      <c r="H1173" s="310"/>
      <c r="I1173" s="310"/>
      <c r="L1173" s="309"/>
      <c r="M1173" s="309"/>
      <c r="N1173" s="310"/>
      <c r="P1173" s="310"/>
    </row>
    <row r="1174" spans="3:16" s="25" customFormat="1" ht="12.75" customHeight="1" x14ac:dyDescent="0.25">
      <c r="C1174" s="310"/>
      <c r="E1174" s="310"/>
      <c r="F1174" s="309"/>
      <c r="G1174" s="309"/>
      <c r="H1174" s="310"/>
      <c r="I1174" s="310"/>
      <c r="L1174" s="309"/>
      <c r="M1174" s="309"/>
      <c r="N1174" s="310"/>
      <c r="P1174" s="310"/>
    </row>
    <row r="1175" spans="3:16" s="25" customFormat="1" ht="12.75" customHeight="1" x14ac:dyDescent="0.25">
      <c r="C1175" s="310"/>
      <c r="E1175" s="310"/>
      <c r="F1175" s="309"/>
      <c r="G1175" s="309"/>
      <c r="H1175" s="310"/>
      <c r="I1175" s="310"/>
      <c r="L1175" s="309"/>
      <c r="M1175" s="309"/>
      <c r="N1175" s="310"/>
      <c r="P1175" s="310"/>
    </row>
    <row r="1176" spans="3:16" s="25" customFormat="1" ht="12.75" customHeight="1" x14ac:dyDescent="0.25">
      <c r="C1176" s="310"/>
      <c r="E1176" s="310"/>
      <c r="F1176" s="309"/>
      <c r="G1176" s="309"/>
      <c r="H1176" s="310"/>
      <c r="I1176" s="310"/>
      <c r="L1176" s="309"/>
      <c r="M1176" s="309"/>
      <c r="N1176" s="310"/>
      <c r="P1176" s="310"/>
    </row>
    <row r="1177" spans="3:16" s="25" customFormat="1" ht="12.75" customHeight="1" x14ac:dyDescent="0.25">
      <c r="C1177" s="310"/>
      <c r="E1177" s="310"/>
      <c r="F1177" s="309"/>
      <c r="G1177" s="309"/>
      <c r="H1177" s="310"/>
      <c r="I1177" s="310"/>
      <c r="L1177" s="309"/>
      <c r="M1177" s="309"/>
      <c r="N1177" s="310"/>
      <c r="P1177" s="310"/>
    </row>
    <row r="1178" spans="3:16" s="25" customFormat="1" ht="12.75" customHeight="1" x14ac:dyDescent="0.25">
      <c r="C1178" s="310"/>
      <c r="E1178" s="310"/>
      <c r="F1178" s="309"/>
      <c r="G1178" s="309"/>
      <c r="H1178" s="310"/>
      <c r="I1178" s="310"/>
      <c r="L1178" s="309"/>
      <c r="M1178" s="309"/>
      <c r="N1178" s="310"/>
      <c r="P1178" s="310"/>
    </row>
    <row r="1179" spans="3:16" s="25" customFormat="1" ht="12.75" customHeight="1" x14ac:dyDescent="0.25">
      <c r="C1179" s="310"/>
      <c r="E1179" s="310"/>
      <c r="F1179" s="309"/>
      <c r="G1179" s="309"/>
      <c r="H1179" s="310"/>
      <c r="I1179" s="310"/>
      <c r="L1179" s="309"/>
      <c r="M1179" s="309"/>
      <c r="N1179" s="310"/>
      <c r="P1179" s="310"/>
    </row>
    <row r="1180" spans="3:16" s="25" customFormat="1" ht="12.75" customHeight="1" x14ac:dyDescent="0.25">
      <c r="C1180" s="310"/>
      <c r="E1180" s="310"/>
      <c r="F1180" s="309"/>
      <c r="G1180" s="309"/>
      <c r="H1180" s="310"/>
      <c r="I1180" s="310"/>
      <c r="L1180" s="309"/>
      <c r="M1180" s="309"/>
      <c r="N1180" s="310"/>
      <c r="P1180" s="310"/>
    </row>
    <row r="1181" spans="3:16" s="25" customFormat="1" ht="12.75" customHeight="1" x14ac:dyDescent="0.25">
      <c r="C1181" s="310"/>
      <c r="E1181" s="310"/>
      <c r="F1181" s="309"/>
      <c r="G1181" s="309"/>
      <c r="H1181" s="310"/>
      <c r="I1181" s="310"/>
      <c r="L1181" s="309"/>
      <c r="M1181" s="309"/>
      <c r="N1181" s="310"/>
      <c r="P1181" s="310"/>
    </row>
    <row r="1182" spans="3:16" s="25" customFormat="1" ht="12.75" customHeight="1" x14ac:dyDescent="0.25">
      <c r="C1182" s="310"/>
      <c r="E1182" s="310"/>
      <c r="F1182" s="309"/>
      <c r="G1182" s="309"/>
      <c r="H1182" s="310"/>
      <c r="I1182" s="310"/>
      <c r="L1182" s="309"/>
      <c r="M1182" s="309"/>
      <c r="N1182" s="310"/>
      <c r="P1182" s="310"/>
    </row>
    <row r="1183" spans="3:16" s="25" customFormat="1" ht="12.75" customHeight="1" x14ac:dyDescent="0.25">
      <c r="C1183" s="310"/>
      <c r="E1183" s="310"/>
      <c r="F1183" s="309"/>
      <c r="G1183" s="309"/>
      <c r="H1183" s="310"/>
      <c r="I1183" s="310"/>
      <c r="L1183" s="309"/>
      <c r="M1183" s="309"/>
      <c r="N1183" s="310"/>
      <c r="P1183" s="310"/>
    </row>
    <row r="1184" spans="3:16" s="25" customFormat="1" ht="12.75" customHeight="1" x14ac:dyDescent="0.25">
      <c r="C1184" s="310"/>
      <c r="E1184" s="310"/>
      <c r="F1184" s="309"/>
      <c r="G1184" s="309"/>
      <c r="H1184" s="310"/>
      <c r="I1184" s="310"/>
      <c r="L1184" s="309"/>
      <c r="M1184" s="309"/>
      <c r="N1184" s="310"/>
      <c r="P1184" s="310"/>
    </row>
    <row r="1185" spans="3:16" s="25" customFormat="1" ht="12.75" customHeight="1" x14ac:dyDescent="0.25">
      <c r="C1185" s="310"/>
      <c r="E1185" s="310"/>
      <c r="F1185" s="309"/>
      <c r="G1185" s="309"/>
      <c r="H1185" s="310"/>
      <c r="I1185" s="310"/>
      <c r="L1185" s="309"/>
      <c r="M1185" s="309"/>
      <c r="N1185" s="310"/>
      <c r="P1185" s="310"/>
    </row>
    <row r="1186" spans="3:16" s="25" customFormat="1" ht="12.75" customHeight="1" x14ac:dyDescent="0.25">
      <c r="C1186" s="310"/>
      <c r="E1186" s="310"/>
      <c r="F1186" s="309"/>
      <c r="G1186" s="309"/>
      <c r="H1186" s="310"/>
      <c r="I1186" s="310"/>
      <c r="L1186" s="309"/>
      <c r="M1186" s="309"/>
      <c r="N1186" s="310"/>
      <c r="P1186" s="310"/>
    </row>
    <row r="1187" spans="3:16" s="25" customFormat="1" ht="12.75" customHeight="1" x14ac:dyDescent="0.25">
      <c r="C1187" s="310"/>
      <c r="E1187" s="310"/>
      <c r="F1187" s="309"/>
      <c r="G1187" s="309"/>
      <c r="H1187" s="310"/>
      <c r="I1187" s="310"/>
      <c r="L1187" s="309"/>
      <c r="M1187" s="309"/>
      <c r="N1187" s="310"/>
      <c r="P1187" s="310"/>
    </row>
    <row r="1188" spans="3:16" s="25" customFormat="1" ht="12.75" customHeight="1" x14ac:dyDescent="0.25">
      <c r="C1188" s="310"/>
      <c r="E1188" s="310"/>
      <c r="F1188" s="309"/>
      <c r="G1188" s="309"/>
      <c r="H1188" s="310"/>
      <c r="I1188" s="310"/>
      <c r="L1188" s="309"/>
      <c r="M1188" s="309"/>
      <c r="N1188" s="310"/>
      <c r="P1188" s="310"/>
    </row>
    <row r="1189" spans="3:16" s="25" customFormat="1" ht="12.75" customHeight="1" x14ac:dyDescent="0.25">
      <c r="C1189" s="310"/>
      <c r="E1189" s="310"/>
      <c r="F1189" s="309"/>
      <c r="G1189" s="309"/>
      <c r="H1189" s="310"/>
      <c r="I1189" s="310"/>
      <c r="L1189" s="309"/>
      <c r="M1189" s="309"/>
      <c r="N1189" s="310"/>
      <c r="P1189" s="310"/>
    </row>
    <row r="1190" spans="3:16" s="25" customFormat="1" ht="12.75" customHeight="1" x14ac:dyDescent="0.25">
      <c r="C1190" s="310"/>
      <c r="E1190" s="310"/>
      <c r="F1190" s="309"/>
      <c r="G1190" s="309"/>
      <c r="H1190" s="310"/>
      <c r="I1190" s="310"/>
      <c r="L1190" s="309"/>
      <c r="M1190" s="309"/>
      <c r="N1190" s="310"/>
      <c r="P1190" s="310"/>
    </row>
    <row r="1191" spans="3:16" s="25" customFormat="1" ht="12.75" customHeight="1" x14ac:dyDescent="0.25">
      <c r="C1191" s="310"/>
      <c r="E1191" s="310"/>
      <c r="F1191" s="309"/>
      <c r="G1191" s="309"/>
      <c r="H1191" s="310"/>
      <c r="I1191" s="310"/>
      <c r="L1191" s="309"/>
      <c r="M1191" s="309"/>
      <c r="N1191" s="310"/>
      <c r="P1191" s="310"/>
    </row>
    <row r="1192" spans="3:16" s="25" customFormat="1" ht="12.75" customHeight="1" x14ac:dyDescent="0.25">
      <c r="C1192" s="310"/>
      <c r="E1192" s="310"/>
      <c r="F1192" s="309"/>
      <c r="G1192" s="309"/>
      <c r="H1192" s="310"/>
      <c r="I1192" s="310"/>
      <c r="L1192" s="309"/>
      <c r="M1192" s="309"/>
      <c r="N1192" s="310"/>
      <c r="P1192" s="310"/>
    </row>
    <row r="1193" spans="3:16" s="25" customFormat="1" ht="12.75" customHeight="1" x14ac:dyDescent="0.25">
      <c r="C1193" s="310"/>
      <c r="E1193" s="310"/>
      <c r="F1193" s="309"/>
      <c r="G1193" s="309"/>
      <c r="H1193" s="310"/>
      <c r="I1193" s="310"/>
      <c r="L1193" s="309"/>
      <c r="M1193" s="309"/>
      <c r="N1193" s="310"/>
      <c r="P1193" s="310"/>
    </row>
    <row r="1194" spans="3:16" s="25" customFormat="1" ht="12.75" customHeight="1" x14ac:dyDescent="0.25">
      <c r="C1194" s="310"/>
      <c r="E1194" s="310"/>
      <c r="F1194" s="309"/>
      <c r="G1194" s="309"/>
      <c r="H1194" s="310"/>
      <c r="I1194" s="310"/>
      <c r="L1194" s="309"/>
      <c r="M1194" s="309"/>
      <c r="N1194" s="310"/>
      <c r="P1194" s="310"/>
    </row>
    <row r="1195" spans="3:16" s="25" customFormat="1" ht="12.75" customHeight="1" x14ac:dyDescent="0.25">
      <c r="C1195" s="310"/>
      <c r="E1195" s="310"/>
      <c r="F1195" s="309"/>
      <c r="G1195" s="309"/>
      <c r="H1195" s="310"/>
      <c r="I1195" s="310"/>
      <c r="L1195" s="309"/>
      <c r="M1195" s="309"/>
      <c r="N1195" s="310"/>
      <c r="P1195" s="310"/>
    </row>
    <row r="1196" spans="3:16" s="25" customFormat="1" ht="12.75" customHeight="1" x14ac:dyDescent="0.25">
      <c r="C1196" s="310"/>
      <c r="E1196" s="310"/>
      <c r="F1196" s="309"/>
      <c r="G1196" s="309"/>
      <c r="H1196" s="310"/>
      <c r="I1196" s="310"/>
      <c r="L1196" s="309"/>
      <c r="M1196" s="309"/>
      <c r="N1196" s="310"/>
      <c r="P1196" s="310"/>
    </row>
    <row r="1197" spans="3:16" s="25" customFormat="1" ht="12.75" customHeight="1" x14ac:dyDescent="0.25">
      <c r="C1197" s="310"/>
      <c r="E1197" s="310"/>
      <c r="F1197" s="309"/>
      <c r="G1197" s="309"/>
      <c r="H1197" s="310"/>
      <c r="I1197" s="310"/>
      <c r="L1197" s="309"/>
      <c r="M1197" s="309"/>
      <c r="N1197" s="310"/>
      <c r="P1197" s="310"/>
    </row>
    <row r="1198" spans="3:16" s="25" customFormat="1" ht="12.75" customHeight="1" x14ac:dyDescent="0.25">
      <c r="C1198" s="310"/>
      <c r="E1198" s="310"/>
      <c r="F1198" s="309"/>
      <c r="G1198" s="309"/>
      <c r="H1198" s="310"/>
      <c r="I1198" s="310"/>
      <c r="L1198" s="309"/>
      <c r="M1198" s="309"/>
      <c r="N1198" s="310"/>
      <c r="P1198" s="310"/>
    </row>
    <row r="1199" spans="3:16" s="25" customFormat="1" ht="12.75" customHeight="1" x14ac:dyDescent="0.25">
      <c r="C1199" s="310"/>
      <c r="E1199" s="310"/>
      <c r="F1199" s="309"/>
      <c r="G1199" s="309"/>
      <c r="H1199" s="310"/>
      <c r="I1199" s="310"/>
      <c r="L1199" s="309"/>
      <c r="M1199" s="309"/>
      <c r="N1199" s="310"/>
      <c r="P1199" s="310"/>
    </row>
    <row r="1200" spans="3:16" s="25" customFormat="1" ht="12.75" customHeight="1" x14ac:dyDescent="0.25">
      <c r="C1200" s="310"/>
      <c r="E1200" s="310"/>
      <c r="F1200" s="309"/>
      <c r="G1200" s="309"/>
      <c r="H1200" s="310"/>
      <c r="I1200" s="310"/>
      <c r="L1200" s="309"/>
      <c r="M1200" s="309"/>
      <c r="N1200" s="310"/>
      <c r="P1200" s="310"/>
    </row>
    <row r="1201" spans="3:16" s="25" customFormat="1" ht="12.75" customHeight="1" x14ac:dyDescent="0.25">
      <c r="C1201" s="310"/>
      <c r="E1201" s="310"/>
      <c r="F1201" s="309"/>
      <c r="G1201" s="309"/>
      <c r="H1201" s="310"/>
      <c r="I1201" s="310"/>
      <c r="L1201" s="309"/>
      <c r="M1201" s="309"/>
      <c r="N1201" s="310"/>
      <c r="P1201" s="310"/>
    </row>
    <row r="1202" spans="3:16" s="25" customFormat="1" ht="12.75" customHeight="1" x14ac:dyDescent="0.25">
      <c r="C1202" s="310"/>
      <c r="E1202" s="310"/>
      <c r="F1202" s="309"/>
      <c r="G1202" s="309"/>
      <c r="H1202" s="310"/>
      <c r="I1202" s="310"/>
      <c r="L1202" s="309"/>
      <c r="M1202" s="309"/>
      <c r="N1202" s="310"/>
      <c r="P1202" s="310"/>
    </row>
    <row r="1203" spans="3:16" s="25" customFormat="1" ht="12.75" customHeight="1" x14ac:dyDescent="0.25">
      <c r="C1203" s="310"/>
      <c r="E1203" s="310"/>
      <c r="F1203" s="309"/>
      <c r="G1203" s="309"/>
      <c r="H1203" s="310"/>
      <c r="I1203" s="310"/>
      <c r="L1203" s="309"/>
      <c r="M1203" s="309"/>
      <c r="N1203" s="310"/>
      <c r="P1203" s="310"/>
    </row>
    <row r="1204" spans="3:16" s="25" customFormat="1" ht="12.75" customHeight="1" x14ac:dyDescent="0.25">
      <c r="C1204" s="310"/>
      <c r="E1204" s="310"/>
      <c r="F1204" s="309"/>
      <c r="G1204" s="309"/>
      <c r="H1204" s="310"/>
      <c r="I1204" s="310"/>
      <c r="L1204" s="309"/>
      <c r="M1204" s="309"/>
      <c r="N1204" s="310"/>
      <c r="P1204" s="310"/>
    </row>
    <row r="1205" spans="3:16" s="25" customFormat="1" ht="12.75" customHeight="1" x14ac:dyDescent="0.25">
      <c r="C1205" s="310"/>
      <c r="E1205" s="310"/>
      <c r="F1205" s="309"/>
      <c r="G1205" s="309"/>
      <c r="H1205" s="310"/>
      <c r="I1205" s="310"/>
      <c r="L1205" s="309"/>
      <c r="M1205" s="309"/>
      <c r="N1205" s="310"/>
      <c r="P1205" s="310"/>
    </row>
    <row r="1206" spans="3:16" s="25" customFormat="1" ht="12.75" customHeight="1" x14ac:dyDescent="0.25">
      <c r="C1206" s="310"/>
      <c r="E1206" s="310"/>
      <c r="F1206" s="309"/>
      <c r="G1206" s="309"/>
      <c r="H1206" s="310"/>
      <c r="I1206" s="310"/>
      <c r="L1206" s="309"/>
      <c r="M1206" s="309"/>
      <c r="N1206" s="310"/>
      <c r="P1206" s="310"/>
    </row>
    <row r="1207" spans="3:16" s="25" customFormat="1" ht="12.75" customHeight="1" x14ac:dyDescent="0.25">
      <c r="C1207" s="310"/>
      <c r="E1207" s="310"/>
      <c r="F1207" s="309"/>
      <c r="G1207" s="309"/>
      <c r="H1207" s="310"/>
      <c r="I1207" s="310"/>
      <c r="L1207" s="309"/>
      <c r="M1207" s="309"/>
      <c r="N1207" s="310"/>
      <c r="P1207" s="310"/>
    </row>
    <row r="1208" spans="3:16" s="25" customFormat="1" ht="12.75" customHeight="1" x14ac:dyDescent="0.25">
      <c r="C1208" s="310"/>
      <c r="E1208" s="310"/>
      <c r="F1208" s="309"/>
      <c r="G1208" s="309"/>
      <c r="H1208" s="310"/>
      <c r="I1208" s="310"/>
      <c r="L1208" s="309"/>
      <c r="M1208" s="309"/>
      <c r="N1208" s="310"/>
      <c r="P1208" s="310"/>
    </row>
    <row r="1209" spans="3:16" s="25" customFormat="1" ht="12.75" customHeight="1" x14ac:dyDescent="0.25">
      <c r="C1209" s="310"/>
      <c r="E1209" s="310"/>
      <c r="F1209" s="309"/>
      <c r="G1209" s="309"/>
      <c r="H1209" s="310"/>
      <c r="I1209" s="310"/>
      <c r="L1209" s="309"/>
      <c r="M1209" s="309"/>
      <c r="N1209" s="310"/>
      <c r="P1209" s="310"/>
    </row>
    <row r="1210" spans="3:16" s="25" customFormat="1" ht="12.75" customHeight="1" x14ac:dyDescent="0.25">
      <c r="C1210" s="310"/>
      <c r="E1210" s="310"/>
      <c r="F1210" s="309"/>
      <c r="G1210" s="309"/>
      <c r="H1210" s="310"/>
      <c r="I1210" s="310"/>
      <c r="L1210" s="309"/>
      <c r="M1210" s="309"/>
      <c r="N1210" s="310"/>
      <c r="P1210" s="310"/>
    </row>
    <row r="1211" spans="3:16" s="25" customFormat="1" ht="12.75" customHeight="1" x14ac:dyDescent="0.25">
      <c r="C1211" s="310"/>
      <c r="E1211" s="310"/>
      <c r="F1211" s="309"/>
      <c r="G1211" s="309"/>
      <c r="H1211" s="310"/>
      <c r="I1211" s="310"/>
      <c r="L1211" s="309"/>
      <c r="M1211" s="309"/>
      <c r="N1211" s="310"/>
      <c r="P1211" s="310"/>
    </row>
    <row r="1212" spans="3:16" s="25" customFormat="1" ht="12.75" customHeight="1" x14ac:dyDescent="0.25">
      <c r="C1212" s="310"/>
      <c r="E1212" s="310"/>
      <c r="F1212" s="309"/>
      <c r="G1212" s="309"/>
      <c r="H1212" s="310"/>
      <c r="I1212" s="310"/>
      <c r="L1212" s="309"/>
      <c r="M1212" s="309"/>
      <c r="N1212" s="310"/>
      <c r="P1212" s="310"/>
    </row>
    <row r="1213" spans="3:16" s="25" customFormat="1" ht="12.75" customHeight="1" x14ac:dyDescent="0.25">
      <c r="C1213" s="310"/>
      <c r="E1213" s="310"/>
      <c r="F1213" s="309"/>
      <c r="G1213" s="309"/>
      <c r="H1213" s="310"/>
      <c r="I1213" s="310"/>
      <c r="L1213" s="309"/>
      <c r="M1213" s="309"/>
      <c r="N1213" s="310"/>
      <c r="P1213" s="310"/>
    </row>
    <row r="1214" spans="3:16" s="25" customFormat="1" ht="12.75" customHeight="1" x14ac:dyDescent="0.25">
      <c r="C1214" s="310"/>
      <c r="E1214" s="310"/>
      <c r="F1214" s="309"/>
      <c r="G1214" s="309"/>
      <c r="H1214" s="310"/>
      <c r="I1214" s="310"/>
      <c r="L1214" s="309"/>
      <c r="M1214" s="309"/>
      <c r="N1214" s="310"/>
      <c r="P1214" s="310"/>
    </row>
    <row r="1215" spans="3:16" s="25" customFormat="1" ht="12.75" customHeight="1" x14ac:dyDescent="0.25">
      <c r="C1215" s="310"/>
      <c r="E1215" s="310"/>
      <c r="F1215" s="309"/>
      <c r="G1215" s="309"/>
      <c r="H1215" s="310"/>
      <c r="I1215" s="310"/>
      <c r="L1215" s="309"/>
      <c r="M1215" s="309"/>
      <c r="N1215" s="310"/>
      <c r="P1215" s="310"/>
    </row>
    <row r="1216" spans="3:16" s="25" customFormat="1" ht="12.75" customHeight="1" x14ac:dyDescent="0.25">
      <c r="C1216" s="310"/>
      <c r="E1216" s="310"/>
      <c r="F1216" s="309"/>
      <c r="G1216" s="309"/>
      <c r="H1216" s="310"/>
      <c r="I1216" s="310"/>
      <c r="L1216" s="309"/>
      <c r="M1216" s="309"/>
      <c r="N1216" s="310"/>
      <c r="P1216" s="310"/>
    </row>
    <row r="1217" spans="3:16" s="25" customFormat="1" ht="12.75" customHeight="1" x14ac:dyDescent="0.25">
      <c r="C1217" s="310"/>
      <c r="E1217" s="310"/>
      <c r="F1217" s="309"/>
      <c r="G1217" s="309"/>
      <c r="H1217" s="310"/>
      <c r="I1217" s="310"/>
      <c r="L1217" s="309"/>
      <c r="M1217" s="309"/>
      <c r="N1217" s="310"/>
      <c r="P1217" s="310"/>
    </row>
    <row r="1218" spans="3:16" s="25" customFormat="1" ht="12.75" customHeight="1" x14ac:dyDescent="0.25">
      <c r="C1218" s="310"/>
      <c r="E1218" s="310"/>
      <c r="F1218" s="309"/>
      <c r="G1218" s="309"/>
      <c r="H1218" s="310"/>
      <c r="I1218" s="310"/>
      <c r="L1218" s="309"/>
      <c r="M1218" s="309"/>
      <c r="N1218" s="310"/>
      <c r="P1218" s="310"/>
    </row>
    <row r="1219" spans="3:16" s="25" customFormat="1" ht="12.75" customHeight="1" x14ac:dyDescent="0.25">
      <c r="C1219" s="310"/>
      <c r="E1219" s="310"/>
      <c r="F1219" s="309"/>
      <c r="G1219" s="309"/>
      <c r="H1219" s="310"/>
      <c r="I1219" s="310"/>
      <c r="L1219" s="309"/>
      <c r="M1219" s="309"/>
      <c r="N1219" s="310"/>
      <c r="P1219" s="310"/>
    </row>
    <row r="1220" spans="3:16" s="25" customFormat="1" ht="12.75" customHeight="1" x14ac:dyDescent="0.25">
      <c r="C1220" s="310"/>
      <c r="E1220" s="310"/>
      <c r="F1220" s="309"/>
      <c r="G1220" s="309"/>
      <c r="H1220" s="310"/>
      <c r="I1220" s="310"/>
      <c r="L1220" s="309"/>
      <c r="M1220" s="309"/>
      <c r="N1220" s="310"/>
      <c r="P1220" s="310"/>
    </row>
    <row r="1221" spans="3:16" s="25" customFormat="1" ht="12.75" customHeight="1" x14ac:dyDescent="0.25">
      <c r="C1221" s="310"/>
      <c r="E1221" s="310"/>
      <c r="F1221" s="309"/>
      <c r="G1221" s="309"/>
      <c r="H1221" s="310"/>
      <c r="I1221" s="310"/>
      <c r="L1221" s="309"/>
      <c r="M1221" s="309"/>
      <c r="N1221" s="310"/>
      <c r="P1221" s="310"/>
    </row>
    <row r="1222" spans="3:16" s="25" customFormat="1" ht="12.75" customHeight="1" x14ac:dyDescent="0.25">
      <c r="C1222" s="310"/>
      <c r="E1222" s="310"/>
      <c r="F1222" s="309"/>
      <c r="G1222" s="309"/>
      <c r="H1222" s="310"/>
      <c r="I1222" s="310"/>
      <c r="L1222" s="309"/>
      <c r="M1222" s="309"/>
      <c r="N1222" s="310"/>
      <c r="P1222" s="310"/>
    </row>
    <row r="1223" spans="3:16" s="25" customFormat="1" ht="12.75" customHeight="1" x14ac:dyDescent="0.25">
      <c r="C1223" s="310"/>
      <c r="E1223" s="310"/>
      <c r="F1223" s="309"/>
      <c r="G1223" s="309"/>
      <c r="H1223" s="310"/>
      <c r="I1223" s="310"/>
      <c r="L1223" s="309"/>
      <c r="M1223" s="309"/>
      <c r="N1223" s="310"/>
      <c r="P1223" s="310"/>
    </row>
    <row r="1224" spans="3:16" s="25" customFormat="1" ht="12.75" customHeight="1" x14ac:dyDescent="0.25">
      <c r="C1224" s="310"/>
      <c r="E1224" s="310"/>
      <c r="F1224" s="309"/>
      <c r="G1224" s="309"/>
      <c r="H1224" s="310"/>
      <c r="I1224" s="310"/>
      <c r="L1224" s="309"/>
      <c r="M1224" s="309"/>
      <c r="N1224" s="310"/>
      <c r="P1224" s="310"/>
    </row>
    <row r="1225" spans="3:16" s="25" customFormat="1" ht="12.75" customHeight="1" x14ac:dyDescent="0.25">
      <c r="C1225" s="310"/>
      <c r="E1225" s="310"/>
      <c r="F1225" s="309"/>
      <c r="G1225" s="309"/>
      <c r="H1225" s="310"/>
      <c r="I1225" s="310"/>
      <c r="L1225" s="309"/>
      <c r="M1225" s="309"/>
      <c r="N1225" s="310"/>
      <c r="P1225" s="310"/>
    </row>
    <row r="1226" spans="3:16" s="25" customFormat="1" ht="12.75" customHeight="1" x14ac:dyDescent="0.25">
      <c r="C1226" s="310"/>
      <c r="E1226" s="310"/>
      <c r="F1226" s="309"/>
      <c r="G1226" s="309"/>
      <c r="H1226" s="310"/>
      <c r="I1226" s="310"/>
      <c r="L1226" s="309"/>
      <c r="M1226" s="309"/>
      <c r="N1226" s="310"/>
      <c r="P1226" s="310"/>
    </row>
    <row r="1227" spans="3:16" s="25" customFormat="1" ht="12.75" customHeight="1" x14ac:dyDescent="0.25">
      <c r="C1227" s="310"/>
      <c r="E1227" s="310"/>
      <c r="F1227" s="309"/>
      <c r="G1227" s="309"/>
      <c r="H1227" s="310"/>
      <c r="I1227" s="310"/>
      <c r="L1227" s="309"/>
      <c r="M1227" s="309"/>
      <c r="N1227" s="310"/>
      <c r="P1227" s="310"/>
    </row>
    <row r="1228" spans="3:16" s="25" customFormat="1" ht="12.75" customHeight="1" x14ac:dyDescent="0.25">
      <c r="C1228" s="310"/>
      <c r="E1228" s="310"/>
      <c r="F1228" s="309"/>
      <c r="G1228" s="309"/>
      <c r="H1228" s="310"/>
      <c r="I1228" s="310"/>
      <c r="L1228" s="309"/>
      <c r="M1228" s="309"/>
      <c r="N1228" s="310"/>
      <c r="P1228" s="310"/>
    </row>
    <row r="1229" spans="3:16" s="25" customFormat="1" ht="12.75" customHeight="1" x14ac:dyDescent="0.25">
      <c r="C1229" s="310"/>
      <c r="E1229" s="310"/>
      <c r="F1229" s="309"/>
      <c r="G1229" s="309"/>
      <c r="H1229" s="310"/>
      <c r="I1229" s="310"/>
      <c r="L1229" s="309"/>
      <c r="M1229" s="309"/>
      <c r="N1229" s="310"/>
      <c r="P1229" s="310"/>
    </row>
    <row r="1230" spans="3:16" s="25" customFormat="1" ht="12.75" customHeight="1" x14ac:dyDescent="0.25">
      <c r="C1230" s="310"/>
      <c r="E1230" s="310"/>
      <c r="F1230" s="309"/>
      <c r="G1230" s="309"/>
      <c r="H1230" s="310"/>
      <c r="I1230" s="310"/>
      <c r="L1230" s="309"/>
      <c r="M1230" s="309"/>
      <c r="N1230" s="310"/>
      <c r="P1230" s="310"/>
    </row>
    <row r="1231" spans="3:16" s="25" customFormat="1" ht="12.75" customHeight="1" x14ac:dyDescent="0.25">
      <c r="C1231" s="310"/>
      <c r="E1231" s="310"/>
      <c r="F1231" s="309"/>
      <c r="G1231" s="309"/>
      <c r="H1231" s="310"/>
      <c r="I1231" s="310"/>
      <c r="L1231" s="309"/>
      <c r="M1231" s="309"/>
      <c r="N1231" s="310"/>
      <c r="P1231" s="310"/>
    </row>
    <row r="1232" spans="3:16" s="25" customFormat="1" ht="12.75" customHeight="1" x14ac:dyDescent="0.25">
      <c r="C1232" s="310"/>
      <c r="E1232" s="310"/>
      <c r="F1232" s="309"/>
      <c r="G1232" s="309"/>
      <c r="H1232" s="310"/>
      <c r="I1232" s="310"/>
      <c r="L1232" s="309"/>
      <c r="M1232" s="309"/>
      <c r="N1232" s="310"/>
      <c r="P1232" s="310"/>
    </row>
    <row r="1233" spans="3:16" s="25" customFormat="1" ht="12.75" customHeight="1" x14ac:dyDescent="0.25">
      <c r="C1233" s="310"/>
      <c r="E1233" s="310"/>
      <c r="F1233" s="309"/>
      <c r="G1233" s="309"/>
      <c r="H1233" s="310"/>
      <c r="I1233" s="310"/>
      <c r="L1233" s="309"/>
      <c r="M1233" s="309"/>
      <c r="N1233" s="310"/>
      <c r="P1233" s="310"/>
    </row>
    <row r="1234" spans="3:16" s="25" customFormat="1" ht="12.75" customHeight="1" x14ac:dyDescent="0.25">
      <c r="C1234" s="310"/>
      <c r="E1234" s="310"/>
      <c r="F1234" s="309"/>
      <c r="G1234" s="309"/>
      <c r="H1234" s="310"/>
      <c r="I1234" s="310"/>
      <c r="L1234" s="309"/>
      <c r="M1234" s="309"/>
      <c r="N1234" s="310"/>
      <c r="P1234" s="310"/>
    </row>
    <row r="1235" spans="3:16" s="25" customFormat="1" ht="12.75" customHeight="1" x14ac:dyDescent="0.25">
      <c r="C1235" s="310"/>
      <c r="E1235" s="310"/>
      <c r="F1235" s="309"/>
      <c r="G1235" s="309"/>
      <c r="H1235" s="310"/>
      <c r="I1235" s="310"/>
      <c r="L1235" s="309"/>
      <c r="M1235" s="309"/>
      <c r="N1235" s="310"/>
      <c r="P1235" s="310"/>
    </row>
    <row r="1236" spans="3:16" s="25" customFormat="1" ht="12.75" customHeight="1" x14ac:dyDescent="0.25">
      <c r="C1236" s="310"/>
      <c r="E1236" s="310"/>
      <c r="F1236" s="309"/>
      <c r="G1236" s="309"/>
      <c r="H1236" s="310"/>
      <c r="I1236" s="310"/>
      <c r="L1236" s="309"/>
      <c r="M1236" s="309"/>
      <c r="N1236" s="310"/>
      <c r="P1236" s="310"/>
    </row>
    <row r="1237" spans="3:16" s="25" customFormat="1" ht="12.75" customHeight="1" x14ac:dyDescent="0.25">
      <c r="C1237" s="310"/>
      <c r="E1237" s="310"/>
      <c r="F1237" s="309"/>
      <c r="G1237" s="309"/>
      <c r="H1237" s="310"/>
      <c r="I1237" s="310"/>
      <c r="L1237" s="309"/>
      <c r="M1237" s="309"/>
      <c r="N1237" s="310"/>
      <c r="P1237" s="310"/>
    </row>
    <row r="1238" spans="3:16" s="25" customFormat="1" ht="12.75" customHeight="1" x14ac:dyDescent="0.25">
      <c r="C1238" s="310"/>
      <c r="E1238" s="310"/>
      <c r="F1238" s="309"/>
      <c r="G1238" s="309"/>
      <c r="H1238" s="310"/>
      <c r="I1238" s="310"/>
      <c r="L1238" s="309"/>
      <c r="M1238" s="309"/>
      <c r="N1238" s="310"/>
      <c r="P1238" s="310"/>
    </row>
    <row r="1239" spans="3:16" s="25" customFormat="1" ht="12.75" customHeight="1" x14ac:dyDescent="0.25">
      <c r="C1239" s="310"/>
      <c r="E1239" s="310"/>
      <c r="F1239" s="309"/>
      <c r="G1239" s="309"/>
      <c r="H1239" s="310"/>
      <c r="I1239" s="310"/>
      <c r="L1239" s="309"/>
      <c r="M1239" s="309"/>
      <c r="N1239" s="310"/>
      <c r="P1239" s="310"/>
    </row>
    <row r="1240" spans="3:16" s="25" customFormat="1" ht="12.75" customHeight="1" x14ac:dyDescent="0.25">
      <c r="C1240" s="310"/>
      <c r="E1240" s="310"/>
      <c r="F1240" s="309"/>
      <c r="G1240" s="309"/>
      <c r="H1240" s="310"/>
      <c r="I1240" s="310"/>
      <c r="L1240" s="309"/>
      <c r="M1240" s="309"/>
      <c r="N1240" s="310"/>
      <c r="P1240" s="310"/>
    </row>
    <row r="1241" spans="3:16" s="25" customFormat="1" ht="12.75" customHeight="1" x14ac:dyDescent="0.25">
      <c r="C1241" s="310"/>
      <c r="E1241" s="310"/>
      <c r="F1241" s="309"/>
      <c r="G1241" s="309"/>
      <c r="H1241" s="310"/>
      <c r="I1241" s="310"/>
      <c r="L1241" s="309"/>
      <c r="M1241" s="309"/>
      <c r="N1241" s="310"/>
      <c r="P1241" s="310"/>
    </row>
    <row r="1242" spans="3:16" s="25" customFormat="1" ht="12.75" customHeight="1" x14ac:dyDescent="0.25">
      <c r="C1242" s="310"/>
      <c r="E1242" s="310"/>
      <c r="F1242" s="309"/>
      <c r="G1242" s="309"/>
      <c r="H1242" s="310"/>
      <c r="I1242" s="310"/>
      <c r="L1242" s="309"/>
      <c r="M1242" s="309"/>
      <c r="N1242" s="310"/>
      <c r="P1242" s="310"/>
    </row>
    <row r="1243" spans="3:16" s="25" customFormat="1" ht="12.75" customHeight="1" x14ac:dyDescent="0.25">
      <c r="C1243" s="310"/>
      <c r="E1243" s="310"/>
      <c r="F1243" s="309"/>
      <c r="G1243" s="309"/>
      <c r="H1243" s="310"/>
      <c r="I1243" s="310"/>
      <c r="L1243" s="309"/>
      <c r="M1243" s="309"/>
      <c r="N1243" s="310"/>
      <c r="P1243" s="310"/>
    </row>
    <row r="1244" spans="3:16" s="25" customFormat="1" ht="12.75" customHeight="1" x14ac:dyDescent="0.25">
      <c r="C1244" s="310"/>
      <c r="E1244" s="310"/>
      <c r="F1244" s="309"/>
      <c r="G1244" s="309"/>
      <c r="H1244" s="310"/>
      <c r="I1244" s="310"/>
      <c r="L1244" s="309"/>
      <c r="M1244" s="309"/>
      <c r="N1244" s="310"/>
      <c r="P1244" s="310"/>
    </row>
    <row r="1245" spans="3:16" s="25" customFormat="1" ht="12.75" customHeight="1" x14ac:dyDescent="0.25">
      <c r="C1245" s="310"/>
      <c r="E1245" s="310"/>
      <c r="F1245" s="309"/>
      <c r="G1245" s="309"/>
      <c r="H1245" s="310"/>
      <c r="I1245" s="310"/>
      <c r="L1245" s="309"/>
      <c r="M1245" s="309"/>
      <c r="N1245" s="310"/>
      <c r="P1245" s="310"/>
    </row>
    <row r="1246" spans="3:16" s="25" customFormat="1" ht="12.75" customHeight="1" x14ac:dyDescent="0.25">
      <c r="C1246" s="310"/>
      <c r="E1246" s="310"/>
      <c r="F1246" s="309"/>
      <c r="G1246" s="309"/>
      <c r="H1246" s="310"/>
      <c r="I1246" s="310"/>
      <c r="L1246" s="309"/>
      <c r="M1246" s="309"/>
      <c r="N1246" s="310"/>
      <c r="P1246" s="310"/>
    </row>
    <row r="1247" spans="3:16" s="25" customFormat="1" ht="12.75" customHeight="1" x14ac:dyDescent="0.25">
      <c r="C1247" s="310"/>
      <c r="E1247" s="310"/>
      <c r="F1247" s="309"/>
      <c r="G1247" s="309"/>
      <c r="H1247" s="310"/>
      <c r="I1247" s="310"/>
      <c r="L1247" s="309"/>
      <c r="M1247" s="309"/>
      <c r="N1247" s="310"/>
      <c r="P1247" s="310"/>
    </row>
    <row r="1248" spans="3:16" s="25" customFormat="1" ht="12.75" customHeight="1" x14ac:dyDescent="0.25">
      <c r="C1248" s="310"/>
      <c r="E1248" s="310"/>
      <c r="F1248" s="309"/>
      <c r="G1248" s="309"/>
      <c r="H1248" s="310"/>
      <c r="I1248" s="310"/>
      <c r="L1248" s="309"/>
      <c r="M1248" s="309"/>
      <c r="N1248" s="310"/>
      <c r="P1248" s="310"/>
    </row>
    <row r="1249" spans="3:16" s="25" customFormat="1" ht="12.75" customHeight="1" x14ac:dyDescent="0.25">
      <c r="C1249" s="310"/>
      <c r="E1249" s="310"/>
      <c r="F1249" s="309"/>
      <c r="G1249" s="309"/>
      <c r="H1249" s="310"/>
      <c r="I1249" s="310"/>
      <c r="L1249" s="309"/>
      <c r="M1249" s="309"/>
      <c r="N1249" s="310"/>
      <c r="P1249" s="310"/>
    </row>
    <row r="1250" spans="3:16" s="25" customFormat="1" ht="12.75" customHeight="1" x14ac:dyDescent="0.25">
      <c r="C1250" s="310"/>
      <c r="E1250" s="310"/>
      <c r="F1250" s="309"/>
      <c r="G1250" s="309"/>
      <c r="H1250" s="310"/>
      <c r="I1250" s="310"/>
      <c r="L1250" s="309"/>
      <c r="M1250" s="309"/>
      <c r="N1250" s="310"/>
      <c r="P1250" s="310"/>
    </row>
    <row r="1251" spans="3:16" s="25" customFormat="1" ht="12.75" customHeight="1" x14ac:dyDescent="0.25">
      <c r="C1251" s="310"/>
      <c r="E1251" s="310"/>
      <c r="F1251" s="309"/>
      <c r="G1251" s="309"/>
      <c r="H1251" s="310"/>
      <c r="I1251" s="310"/>
      <c r="L1251" s="309"/>
      <c r="M1251" s="309"/>
      <c r="N1251" s="310"/>
      <c r="P1251" s="310"/>
    </row>
    <row r="1252" spans="3:16" s="25" customFormat="1" ht="12.75" customHeight="1" x14ac:dyDescent="0.25">
      <c r="C1252" s="310"/>
      <c r="E1252" s="310"/>
      <c r="F1252" s="309"/>
      <c r="G1252" s="309"/>
      <c r="H1252" s="310"/>
      <c r="I1252" s="310"/>
      <c r="L1252" s="309"/>
      <c r="M1252" s="309"/>
      <c r="N1252" s="310"/>
      <c r="P1252" s="310"/>
    </row>
    <row r="1253" spans="3:16" s="25" customFormat="1" ht="12.75" customHeight="1" x14ac:dyDescent="0.25">
      <c r="C1253" s="310"/>
      <c r="E1253" s="310"/>
      <c r="F1253" s="309"/>
      <c r="G1253" s="309"/>
      <c r="H1253" s="310"/>
      <c r="I1253" s="310"/>
      <c r="L1253" s="309"/>
      <c r="M1253" s="309"/>
      <c r="N1253" s="310"/>
      <c r="P1253" s="310"/>
    </row>
    <row r="1254" spans="3:16" s="25" customFormat="1" ht="12.75" customHeight="1" x14ac:dyDescent="0.25">
      <c r="C1254" s="310"/>
      <c r="E1254" s="310"/>
      <c r="F1254" s="309"/>
      <c r="G1254" s="309"/>
      <c r="H1254" s="310"/>
      <c r="I1254" s="310"/>
      <c r="L1254" s="309"/>
      <c r="M1254" s="309"/>
      <c r="N1254" s="310"/>
      <c r="P1254" s="310"/>
    </row>
    <row r="1255" spans="3:16" s="25" customFormat="1" ht="12.75" customHeight="1" x14ac:dyDescent="0.25">
      <c r="C1255" s="310"/>
      <c r="E1255" s="310"/>
      <c r="F1255" s="309"/>
      <c r="G1255" s="309"/>
      <c r="H1255" s="310"/>
      <c r="I1255" s="310"/>
      <c r="L1255" s="309"/>
      <c r="M1255" s="309"/>
      <c r="N1255" s="310"/>
      <c r="P1255" s="310"/>
    </row>
    <row r="1256" spans="3:16" s="25" customFormat="1" ht="12.75" customHeight="1" x14ac:dyDescent="0.25">
      <c r="C1256" s="310"/>
      <c r="E1256" s="310"/>
      <c r="F1256" s="309"/>
      <c r="G1256" s="309"/>
      <c r="H1256" s="310"/>
      <c r="I1256" s="310"/>
      <c r="L1256" s="309"/>
      <c r="M1256" s="309"/>
      <c r="N1256" s="310"/>
      <c r="P1256" s="310"/>
    </row>
    <row r="1257" spans="3:16" s="25" customFormat="1" ht="12.75" customHeight="1" x14ac:dyDescent="0.25">
      <c r="C1257" s="310"/>
      <c r="E1257" s="310"/>
      <c r="F1257" s="309"/>
      <c r="G1257" s="309"/>
      <c r="H1257" s="310"/>
      <c r="I1257" s="310"/>
      <c r="L1257" s="309"/>
      <c r="M1257" s="309"/>
      <c r="N1257" s="310"/>
      <c r="P1257" s="310"/>
    </row>
    <row r="1258" spans="3:16" s="25" customFormat="1" ht="12.75" customHeight="1" x14ac:dyDescent="0.25">
      <c r="C1258" s="310"/>
      <c r="E1258" s="310"/>
      <c r="F1258" s="309"/>
      <c r="G1258" s="309"/>
      <c r="H1258" s="310"/>
      <c r="I1258" s="310"/>
      <c r="L1258" s="309"/>
      <c r="M1258" s="309"/>
      <c r="N1258" s="310"/>
      <c r="P1258" s="310"/>
    </row>
    <row r="1259" spans="3:16" s="25" customFormat="1" ht="12.75" customHeight="1" x14ac:dyDescent="0.25">
      <c r="C1259" s="310"/>
      <c r="E1259" s="310"/>
      <c r="F1259" s="309"/>
      <c r="G1259" s="309"/>
      <c r="H1259" s="310"/>
      <c r="I1259" s="310"/>
      <c r="L1259" s="309"/>
      <c r="M1259" s="309"/>
      <c r="N1259" s="310"/>
      <c r="P1259" s="310"/>
    </row>
    <row r="1260" spans="3:16" s="25" customFormat="1" ht="12.75" customHeight="1" x14ac:dyDescent="0.25">
      <c r="C1260" s="310"/>
      <c r="E1260" s="310"/>
      <c r="F1260" s="309"/>
      <c r="G1260" s="309"/>
      <c r="H1260" s="310"/>
      <c r="I1260" s="310"/>
      <c r="L1260" s="309"/>
      <c r="M1260" s="309"/>
      <c r="N1260" s="310"/>
      <c r="P1260" s="310"/>
    </row>
    <row r="1261" spans="3:16" s="25" customFormat="1" ht="12.75" customHeight="1" x14ac:dyDescent="0.25">
      <c r="C1261" s="310"/>
      <c r="E1261" s="310"/>
      <c r="F1261" s="309"/>
      <c r="G1261" s="309"/>
      <c r="H1261" s="310"/>
      <c r="I1261" s="310"/>
      <c r="L1261" s="309"/>
      <c r="M1261" s="309"/>
      <c r="N1261" s="310"/>
      <c r="P1261" s="310"/>
    </row>
    <row r="1262" spans="3:16" s="25" customFormat="1" ht="12.75" customHeight="1" x14ac:dyDescent="0.25">
      <c r="C1262" s="310"/>
      <c r="E1262" s="310"/>
      <c r="F1262" s="309"/>
      <c r="G1262" s="309"/>
      <c r="H1262" s="310"/>
      <c r="I1262" s="310"/>
      <c r="L1262" s="309"/>
      <c r="M1262" s="309"/>
      <c r="N1262" s="310"/>
      <c r="P1262" s="310"/>
    </row>
    <row r="1263" spans="3:16" s="25" customFormat="1" ht="12.75" customHeight="1" x14ac:dyDescent="0.25">
      <c r="C1263" s="310"/>
      <c r="E1263" s="310"/>
      <c r="F1263" s="309"/>
      <c r="G1263" s="309"/>
      <c r="H1263" s="310"/>
      <c r="I1263" s="310"/>
      <c r="L1263" s="309"/>
      <c r="M1263" s="309"/>
      <c r="N1263" s="310"/>
      <c r="P1263" s="310"/>
    </row>
    <row r="1264" spans="3:16" s="25" customFormat="1" ht="12.75" customHeight="1" x14ac:dyDescent="0.25">
      <c r="C1264" s="310"/>
      <c r="E1264" s="310"/>
      <c r="F1264" s="309"/>
      <c r="G1264" s="309"/>
      <c r="H1264" s="310"/>
      <c r="I1264" s="310"/>
      <c r="L1264" s="309"/>
      <c r="M1264" s="309"/>
      <c r="N1264" s="310"/>
      <c r="P1264" s="310"/>
    </row>
    <row r="1265" spans="3:16" s="25" customFormat="1" ht="12.75" customHeight="1" x14ac:dyDescent="0.25">
      <c r="C1265" s="310"/>
      <c r="E1265" s="310"/>
      <c r="F1265" s="309"/>
      <c r="G1265" s="309"/>
      <c r="H1265" s="310"/>
      <c r="I1265" s="310"/>
      <c r="L1265" s="309"/>
      <c r="M1265" s="309"/>
      <c r="N1265" s="310"/>
      <c r="P1265" s="310"/>
    </row>
    <row r="1266" spans="3:16" s="25" customFormat="1" ht="12.75" customHeight="1" x14ac:dyDescent="0.25">
      <c r="C1266" s="310"/>
      <c r="E1266" s="310"/>
      <c r="F1266" s="309"/>
      <c r="G1266" s="309"/>
      <c r="H1266" s="310"/>
      <c r="I1266" s="310"/>
      <c r="L1266" s="309"/>
      <c r="M1266" s="309"/>
      <c r="N1266" s="310"/>
      <c r="P1266" s="310"/>
    </row>
    <row r="1267" spans="3:16" s="25" customFormat="1" ht="12.75" customHeight="1" x14ac:dyDescent="0.25">
      <c r="C1267" s="310"/>
      <c r="E1267" s="310"/>
      <c r="F1267" s="309"/>
      <c r="G1267" s="309"/>
      <c r="H1267" s="310"/>
      <c r="I1267" s="310"/>
      <c r="L1267" s="309"/>
      <c r="M1267" s="309"/>
      <c r="N1267" s="310"/>
      <c r="P1267" s="310"/>
    </row>
    <row r="1268" spans="3:16" s="25" customFormat="1" ht="12.75" customHeight="1" x14ac:dyDescent="0.25">
      <c r="C1268" s="310"/>
      <c r="E1268" s="310"/>
      <c r="F1268" s="309"/>
      <c r="G1268" s="309"/>
      <c r="H1268" s="310"/>
      <c r="I1268" s="310"/>
      <c r="L1268" s="309"/>
      <c r="M1268" s="309"/>
      <c r="N1268" s="310"/>
      <c r="P1268" s="310"/>
    </row>
    <row r="1269" spans="3:16" s="25" customFormat="1" ht="12.75" customHeight="1" x14ac:dyDescent="0.25">
      <c r="C1269" s="310"/>
      <c r="E1269" s="310"/>
      <c r="F1269" s="309"/>
      <c r="G1269" s="309"/>
      <c r="H1269" s="310"/>
      <c r="I1269" s="310"/>
      <c r="L1269" s="309"/>
      <c r="M1269" s="309"/>
      <c r="N1269" s="310"/>
      <c r="P1269" s="310"/>
    </row>
    <row r="1270" spans="3:16" s="25" customFormat="1" ht="12.75" customHeight="1" x14ac:dyDescent="0.25">
      <c r="C1270" s="310"/>
      <c r="E1270" s="310"/>
      <c r="F1270" s="309"/>
      <c r="G1270" s="309"/>
      <c r="H1270" s="310"/>
      <c r="I1270" s="310"/>
      <c r="L1270" s="309"/>
      <c r="M1270" s="309"/>
      <c r="N1270" s="310"/>
      <c r="P1270" s="310"/>
    </row>
    <row r="1271" spans="3:16" s="25" customFormat="1" ht="12.75" customHeight="1" x14ac:dyDescent="0.25">
      <c r="C1271" s="310"/>
      <c r="E1271" s="310"/>
      <c r="F1271" s="309"/>
      <c r="G1271" s="309"/>
      <c r="H1271" s="310"/>
      <c r="I1271" s="310"/>
      <c r="L1271" s="309"/>
      <c r="M1271" s="309"/>
      <c r="N1271" s="310"/>
      <c r="P1271" s="310"/>
    </row>
    <row r="1272" spans="3:16" s="25" customFormat="1" ht="12.75" customHeight="1" x14ac:dyDescent="0.25">
      <c r="C1272" s="310"/>
      <c r="E1272" s="310"/>
      <c r="F1272" s="309"/>
      <c r="G1272" s="309"/>
      <c r="H1272" s="310"/>
      <c r="I1272" s="310"/>
      <c r="L1272" s="309"/>
      <c r="M1272" s="309"/>
      <c r="N1272" s="310"/>
      <c r="P1272" s="310"/>
    </row>
    <row r="1273" spans="3:16" s="25" customFormat="1" ht="12.75" customHeight="1" x14ac:dyDescent="0.25">
      <c r="C1273" s="310"/>
      <c r="E1273" s="310"/>
      <c r="F1273" s="309"/>
      <c r="G1273" s="309"/>
      <c r="H1273" s="310"/>
      <c r="I1273" s="310"/>
      <c r="L1273" s="309"/>
      <c r="M1273" s="309"/>
      <c r="N1273" s="310"/>
      <c r="P1273" s="310"/>
    </row>
    <row r="1274" spans="3:16" s="25" customFormat="1" ht="12.75" customHeight="1" x14ac:dyDescent="0.25">
      <c r="C1274" s="310"/>
      <c r="E1274" s="310"/>
      <c r="F1274" s="309"/>
      <c r="G1274" s="309"/>
      <c r="H1274" s="310"/>
      <c r="I1274" s="310"/>
      <c r="L1274" s="309"/>
      <c r="M1274" s="309"/>
      <c r="N1274" s="310"/>
      <c r="P1274" s="310"/>
    </row>
    <row r="1275" spans="3:16" s="25" customFormat="1" ht="12.75" customHeight="1" x14ac:dyDescent="0.25">
      <c r="C1275" s="310"/>
      <c r="E1275" s="310"/>
      <c r="F1275" s="309"/>
      <c r="G1275" s="309"/>
      <c r="H1275" s="310"/>
      <c r="I1275" s="310"/>
      <c r="L1275" s="309"/>
      <c r="M1275" s="309"/>
      <c r="N1275" s="310"/>
      <c r="P1275" s="310"/>
    </row>
    <row r="1276" spans="3:16" s="25" customFormat="1" ht="12.75" customHeight="1" x14ac:dyDescent="0.25">
      <c r="C1276" s="310"/>
      <c r="E1276" s="310"/>
      <c r="F1276" s="309"/>
      <c r="G1276" s="309"/>
      <c r="H1276" s="310"/>
      <c r="I1276" s="310"/>
      <c r="L1276" s="309"/>
      <c r="M1276" s="309"/>
      <c r="N1276" s="310"/>
      <c r="P1276" s="310"/>
    </row>
    <row r="1277" spans="3:16" s="25" customFormat="1" ht="12.75" customHeight="1" x14ac:dyDescent="0.25">
      <c r="C1277" s="310"/>
      <c r="E1277" s="310"/>
      <c r="F1277" s="309"/>
      <c r="G1277" s="309"/>
      <c r="H1277" s="310"/>
      <c r="I1277" s="310"/>
      <c r="L1277" s="309"/>
      <c r="M1277" s="309"/>
      <c r="N1277" s="310"/>
      <c r="P1277" s="310"/>
    </row>
    <row r="1278" spans="3:16" s="25" customFormat="1" ht="12.75" customHeight="1" x14ac:dyDescent="0.25">
      <c r="C1278" s="310"/>
      <c r="E1278" s="310"/>
      <c r="F1278" s="309"/>
      <c r="G1278" s="309"/>
      <c r="H1278" s="310"/>
      <c r="I1278" s="310"/>
      <c r="L1278" s="309"/>
      <c r="M1278" s="309"/>
      <c r="N1278" s="310"/>
      <c r="P1278" s="310"/>
    </row>
    <row r="1279" spans="3:16" s="25" customFormat="1" ht="12.75" customHeight="1" x14ac:dyDescent="0.25">
      <c r="C1279" s="310"/>
      <c r="E1279" s="310"/>
      <c r="F1279" s="309"/>
      <c r="G1279" s="309"/>
      <c r="H1279" s="310"/>
      <c r="I1279" s="310"/>
      <c r="L1279" s="309"/>
      <c r="M1279" s="309"/>
      <c r="N1279" s="310"/>
      <c r="P1279" s="310"/>
    </row>
    <row r="1280" spans="3:16" s="25" customFormat="1" ht="12.75" customHeight="1" x14ac:dyDescent="0.25">
      <c r="C1280" s="310"/>
      <c r="E1280" s="310"/>
      <c r="F1280" s="309"/>
      <c r="G1280" s="309"/>
      <c r="H1280" s="310"/>
      <c r="I1280" s="310"/>
      <c r="L1280" s="309"/>
      <c r="M1280" s="309"/>
      <c r="N1280" s="310"/>
      <c r="P1280" s="310"/>
    </row>
    <row r="1281" spans="3:16" s="25" customFormat="1" ht="12.75" customHeight="1" x14ac:dyDescent="0.25">
      <c r="C1281" s="310"/>
      <c r="E1281" s="310"/>
      <c r="F1281" s="309"/>
      <c r="G1281" s="309"/>
      <c r="H1281" s="310"/>
      <c r="I1281" s="310"/>
      <c r="L1281" s="309"/>
      <c r="M1281" s="309"/>
      <c r="N1281" s="310"/>
      <c r="P1281" s="310"/>
    </row>
    <row r="1282" spans="3:16" s="25" customFormat="1" ht="12.75" customHeight="1" x14ac:dyDescent="0.25">
      <c r="C1282" s="310"/>
      <c r="E1282" s="310"/>
      <c r="F1282" s="309"/>
      <c r="G1282" s="309"/>
      <c r="H1282" s="310"/>
      <c r="I1282" s="310"/>
      <c r="L1282" s="309"/>
      <c r="M1282" s="309"/>
      <c r="N1282" s="310"/>
      <c r="P1282" s="310"/>
    </row>
    <row r="1283" spans="3:16" s="25" customFormat="1" ht="12.75" customHeight="1" x14ac:dyDescent="0.25">
      <c r="C1283" s="310"/>
      <c r="E1283" s="310"/>
      <c r="F1283" s="309"/>
      <c r="G1283" s="309"/>
      <c r="H1283" s="310"/>
      <c r="I1283" s="310"/>
      <c r="L1283" s="309"/>
      <c r="M1283" s="309"/>
      <c r="N1283" s="310"/>
      <c r="P1283" s="310"/>
    </row>
    <row r="1284" spans="3:16" s="25" customFormat="1" ht="12.75" customHeight="1" x14ac:dyDescent="0.25">
      <c r="C1284" s="310"/>
      <c r="E1284" s="310"/>
      <c r="F1284" s="309"/>
      <c r="G1284" s="309"/>
      <c r="H1284" s="310"/>
      <c r="I1284" s="310"/>
      <c r="L1284" s="309"/>
      <c r="M1284" s="309"/>
      <c r="N1284" s="310"/>
      <c r="P1284" s="310"/>
    </row>
    <row r="1285" spans="3:16" s="25" customFormat="1" ht="12.75" customHeight="1" x14ac:dyDescent="0.25">
      <c r="C1285" s="310"/>
      <c r="E1285" s="310"/>
      <c r="F1285" s="309"/>
      <c r="G1285" s="309"/>
      <c r="H1285" s="310"/>
      <c r="I1285" s="310"/>
      <c r="L1285" s="309"/>
      <c r="M1285" s="309"/>
      <c r="N1285" s="310"/>
      <c r="P1285" s="310"/>
    </row>
    <row r="1286" spans="3:16" s="25" customFormat="1" ht="12.75" customHeight="1" x14ac:dyDescent="0.25">
      <c r="C1286" s="310"/>
      <c r="E1286" s="310"/>
      <c r="F1286" s="309"/>
      <c r="G1286" s="309"/>
      <c r="H1286" s="310"/>
      <c r="I1286" s="310"/>
      <c r="L1286" s="309"/>
      <c r="M1286" s="309"/>
      <c r="N1286" s="310"/>
      <c r="P1286" s="310"/>
    </row>
    <row r="1287" spans="3:16" s="25" customFormat="1" ht="12.75" customHeight="1" x14ac:dyDescent="0.25">
      <c r="C1287" s="310"/>
      <c r="E1287" s="310"/>
      <c r="F1287" s="309"/>
      <c r="G1287" s="309"/>
      <c r="H1287" s="310"/>
      <c r="I1287" s="310"/>
      <c r="L1287" s="309"/>
      <c r="M1287" s="309"/>
      <c r="N1287" s="310"/>
      <c r="P1287" s="310"/>
    </row>
    <row r="1288" spans="3:16" s="25" customFormat="1" ht="12.75" customHeight="1" x14ac:dyDescent="0.25">
      <c r="C1288" s="310"/>
      <c r="E1288" s="310"/>
      <c r="F1288" s="309"/>
      <c r="G1288" s="309"/>
      <c r="H1288" s="310"/>
      <c r="I1288" s="310"/>
      <c r="L1288" s="309"/>
      <c r="M1288" s="309"/>
      <c r="N1288" s="310"/>
      <c r="P1288" s="310"/>
    </row>
    <row r="1289" spans="3:16" s="25" customFormat="1" ht="12.75" customHeight="1" x14ac:dyDescent="0.25">
      <c r="C1289" s="310"/>
      <c r="E1289" s="310"/>
      <c r="F1289" s="309"/>
      <c r="G1289" s="309"/>
      <c r="H1289" s="310"/>
      <c r="I1289" s="310"/>
      <c r="L1289" s="309"/>
      <c r="M1289" s="309"/>
      <c r="N1289" s="310"/>
      <c r="P1289" s="310"/>
    </row>
    <row r="1290" spans="3:16" s="25" customFormat="1" ht="12.75" customHeight="1" x14ac:dyDescent="0.25">
      <c r="C1290" s="310"/>
      <c r="E1290" s="310"/>
      <c r="F1290" s="309"/>
      <c r="G1290" s="309"/>
      <c r="H1290" s="310"/>
      <c r="I1290" s="310"/>
      <c r="L1290" s="309"/>
      <c r="M1290" s="309"/>
      <c r="N1290" s="310"/>
      <c r="P1290" s="310"/>
    </row>
    <row r="1291" spans="3:16" s="25" customFormat="1" ht="12.75" customHeight="1" x14ac:dyDescent="0.25">
      <c r="C1291" s="310"/>
      <c r="E1291" s="310"/>
      <c r="F1291" s="309"/>
      <c r="G1291" s="309"/>
      <c r="H1291" s="310"/>
      <c r="I1291" s="310"/>
      <c r="L1291" s="309"/>
      <c r="M1291" s="309"/>
      <c r="N1291" s="310"/>
      <c r="P1291" s="310"/>
    </row>
    <row r="1292" spans="3:16" s="25" customFormat="1" ht="12.75" customHeight="1" x14ac:dyDescent="0.25">
      <c r="C1292" s="310"/>
      <c r="E1292" s="310"/>
      <c r="F1292" s="309"/>
      <c r="G1292" s="309"/>
      <c r="H1292" s="310"/>
      <c r="I1292" s="310"/>
      <c r="L1292" s="309"/>
      <c r="M1292" s="309"/>
      <c r="N1292" s="310"/>
      <c r="P1292" s="310"/>
    </row>
    <row r="1293" spans="3:16" s="25" customFormat="1" ht="12.75" customHeight="1" x14ac:dyDescent="0.25">
      <c r="C1293" s="310"/>
      <c r="E1293" s="310"/>
      <c r="F1293" s="309"/>
      <c r="G1293" s="309"/>
      <c r="H1293" s="310"/>
      <c r="I1293" s="310"/>
      <c r="L1293" s="309"/>
      <c r="M1293" s="309"/>
      <c r="N1293" s="310"/>
      <c r="P1293" s="310"/>
    </row>
    <row r="1294" spans="3:16" s="25" customFormat="1" ht="12.75" customHeight="1" x14ac:dyDescent="0.25">
      <c r="C1294" s="310"/>
      <c r="E1294" s="310"/>
      <c r="F1294" s="309"/>
      <c r="G1294" s="309"/>
      <c r="H1294" s="310"/>
      <c r="I1294" s="310"/>
      <c r="L1294" s="309"/>
      <c r="M1294" s="309"/>
      <c r="N1294" s="310"/>
      <c r="P1294" s="310"/>
    </row>
    <row r="1295" spans="3:16" s="25" customFormat="1" ht="12.75" customHeight="1" x14ac:dyDescent="0.25">
      <c r="C1295" s="310"/>
      <c r="E1295" s="310"/>
      <c r="F1295" s="309"/>
      <c r="G1295" s="309"/>
      <c r="H1295" s="310"/>
      <c r="I1295" s="310"/>
      <c r="L1295" s="309"/>
      <c r="M1295" s="309"/>
      <c r="N1295" s="310"/>
      <c r="P1295" s="310"/>
    </row>
    <row r="1296" spans="3:16" s="25" customFormat="1" ht="12.75" customHeight="1" x14ac:dyDescent="0.25">
      <c r="C1296" s="310"/>
      <c r="E1296" s="310"/>
      <c r="F1296" s="309"/>
      <c r="G1296" s="309"/>
      <c r="H1296" s="310"/>
      <c r="I1296" s="310"/>
      <c r="L1296" s="309"/>
      <c r="M1296" s="309"/>
      <c r="N1296" s="310"/>
      <c r="P1296" s="310"/>
    </row>
    <row r="1297" spans="3:16" s="25" customFormat="1" ht="12.75" customHeight="1" x14ac:dyDescent="0.25">
      <c r="C1297" s="310"/>
      <c r="E1297" s="310"/>
      <c r="F1297" s="309"/>
      <c r="G1297" s="309"/>
      <c r="H1297" s="310"/>
      <c r="I1297" s="310"/>
      <c r="L1297" s="309"/>
      <c r="M1297" s="309"/>
      <c r="N1297" s="310"/>
      <c r="P1297" s="310"/>
    </row>
    <row r="1298" spans="3:16" s="25" customFormat="1" ht="12.75" customHeight="1" x14ac:dyDescent="0.25">
      <c r="C1298" s="310"/>
      <c r="E1298" s="310"/>
      <c r="F1298" s="309"/>
      <c r="G1298" s="309"/>
      <c r="H1298" s="310"/>
      <c r="I1298" s="310"/>
      <c r="L1298" s="309"/>
      <c r="M1298" s="309"/>
      <c r="N1298" s="310"/>
      <c r="P1298" s="310"/>
    </row>
    <row r="1299" spans="3:16" s="25" customFormat="1" ht="12.75" customHeight="1" x14ac:dyDescent="0.25">
      <c r="C1299" s="310"/>
      <c r="E1299" s="310"/>
      <c r="F1299" s="309"/>
      <c r="G1299" s="309"/>
      <c r="H1299" s="310"/>
      <c r="I1299" s="310"/>
      <c r="L1299" s="309"/>
      <c r="M1299" s="309"/>
      <c r="N1299" s="310"/>
      <c r="P1299" s="310"/>
    </row>
    <row r="1300" spans="3:16" s="25" customFormat="1" ht="12.75" customHeight="1" x14ac:dyDescent="0.25">
      <c r="C1300" s="310"/>
      <c r="E1300" s="310"/>
      <c r="F1300" s="309"/>
      <c r="G1300" s="309"/>
      <c r="H1300" s="310"/>
      <c r="I1300" s="310"/>
      <c r="L1300" s="309"/>
      <c r="M1300" s="309"/>
      <c r="N1300" s="310"/>
      <c r="P1300" s="310"/>
    </row>
    <row r="1301" spans="3:16" s="25" customFormat="1" ht="12.75" customHeight="1" x14ac:dyDescent="0.25">
      <c r="C1301" s="310"/>
      <c r="E1301" s="310"/>
      <c r="F1301" s="309"/>
      <c r="G1301" s="309"/>
      <c r="H1301" s="310"/>
      <c r="I1301" s="310"/>
      <c r="L1301" s="309"/>
      <c r="M1301" s="309"/>
      <c r="N1301" s="310"/>
      <c r="P1301" s="310"/>
    </row>
    <row r="1302" spans="3:16" s="25" customFormat="1" ht="12.75" customHeight="1" x14ac:dyDescent="0.25">
      <c r="C1302" s="310"/>
      <c r="E1302" s="310"/>
      <c r="F1302" s="309"/>
      <c r="G1302" s="309"/>
      <c r="H1302" s="310"/>
      <c r="I1302" s="310"/>
      <c r="L1302" s="309"/>
      <c r="M1302" s="309"/>
      <c r="N1302" s="310"/>
      <c r="P1302" s="310"/>
    </row>
    <row r="1303" spans="3:16" s="25" customFormat="1" ht="12.75" customHeight="1" x14ac:dyDescent="0.25">
      <c r="C1303" s="310"/>
      <c r="E1303" s="310"/>
      <c r="F1303" s="309"/>
      <c r="G1303" s="309"/>
      <c r="H1303" s="310"/>
      <c r="I1303" s="310"/>
      <c r="L1303" s="309"/>
      <c r="M1303" s="309"/>
      <c r="N1303" s="310"/>
      <c r="P1303" s="310"/>
    </row>
    <row r="1304" spans="3:16" s="25" customFormat="1" ht="12.75" customHeight="1" x14ac:dyDescent="0.25">
      <c r="C1304" s="310"/>
      <c r="E1304" s="310"/>
      <c r="F1304" s="309"/>
      <c r="G1304" s="309"/>
      <c r="H1304" s="310"/>
      <c r="I1304" s="310"/>
      <c r="L1304" s="309"/>
      <c r="M1304" s="309"/>
      <c r="N1304" s="310"/>
      <c r="P1304" s="310"/>
    </row>
    <row r="1305" spans="3:16" s="25" customFormat="1" ht="12.75" customHeight="1" x14ac:dyDescent="0.25">
      <c r="C1305" s="310"/>
      <c r="E1305" s="310"/>
      <c r="F1305" s="309"/>
      <c r="G1305" s="309"/>
      <c r="H1305" s="310"/>
      <c r="I1305" s="310"/>
      <c r="L1305" s="309"/>
      <c r="M1305" s="309"/>
      <c r="N1305" s="310"/>
      <c r="P1305" s="310"/>
    </row>
    <row r="1306" spans="3:16" s="25" customFormat="1" ht="12.75" customHeight="1" x14ac:dyDescent="0.25">
      <c r="C1306" s="310"/>
      <c r="E1306" s="310"/>
      <c r="F1306" s="309"/>
      <c r="G1306" s="309"/>
      <c r="H1306" s="310"/>
      <c r="I1306" s="310"/>
      <c r="L1306" s="309"/>
      <c r="M1306" s="309"/>
      <c r="N1306" s="310"/>
      <c r="P1306" s="310"/>
    </row>
    <row r="1307" spans="3:16" s="25" customFormat="1" ht="12.75" customHeight="1" x14ac:dyDescent="0.25">
      <c r="C1307" s="310"/>
      <c r="E1307" s="310"/>
      <c r="F1307" s="309"/>
      <c r="G1307" s="309"/>
      <c r="H1307" s="310"/>
      <c r="I1307" s="310"/>
      <c r="L1307" s="309"/>
      <c r="M1307" s="309"/>
      <c r="N1307" s="310"/>
      <c r="P1307" s="310"/>
    </row>
    <row r="1308" spans="3:16" s="25" customFormat="1" ht="12.75" customHeight="1" x14ac:dyDescent="0.25">
      <c r="C1308" s="310"/>
      <c r="E1308" s="310"/>
      <c r="F1308" s="309"/>
      <c r="G1308" s="309"/>
      <c r="H1308" s="310"/>
      <c r="I1308" s="310"/>
      <c r="L1308" s="309"/>
      <c r="M1308" s="309"/>
      <c r="N1308" s="310"/>
      <c r="P1308" s="310"/>
    </row>
    <row r="1309" spans="3:16" s="25" customFormat="1" ht="12.75" customHeight="1" x14ac:dyDescent="0.25">
      <c r="C1309" s="310"/>
      <c r="E1309" s="310"/>
      <c r="F1309" s="309"/>
      <c r="G1309" s="309"/>
      <c r="H1309" s="310"/>
      <c r="I1309" s="310"/>
      <c r="L1309" s="309"/>
      <c r="M1309" s="309"/>
      <c r="N1309" s="310"/>
      <c r="P1309" s="310"/>
    </row>
    <row r="1310" spans="3:16" s="25" customFormat="1" ht="12.75" customHeight="1" x14ac:dyDescent="0.25">
      <c r="C1310" s="310"/>
      <c r="E1310" s="310"/>
      <c r="F1310" s="309"/>
      <c r="G1310" s="309"/>
      <c r="H1310" s="310"/>
      <c r="I1310" s="310"/>
      <c r="L1310" s="309"/>
      <c r="M1310" s="309"/>
      <c r="N1310" s="310"/>
      <c r="P1310" s="310"/>
    </row>
    <row r="1311" spans="3:16" s="25" customFormat="1" ht="12.75" customHeight="1" x14ac:dyDescent="0.25">
      <c r="C1311" s="310"/>
      <c r="E1311" s="310"/>
      <c r="F1311" s="309"/>
      <c r="G1311" s="309"/>
      <c r="H1311" s="310"/>
      <c r="I1311" s="310"/>
      <c r="L1311" s="309"/>
      <c r="M1311" s="309"/>
      <c r="N1311" s="310"/>
      <c r="P1311" s="310"/>
    </row>
    <row r="1312" spans="3:16" s="25" customFormat="1" ht="12.75" customHeight="1" x14ac:dyDescent="0.25">
      <c r="C1312" s="310"/>
      <c r="E1312" s="310"/>
      <c r="F1312" s="309"/>
      <c r="G1312" s="309"/>
      <c r="H1312" s="310"/>
      <c r="I1312" s="310"/>
      <c r="L1312" s="309"/>
      <c r="M1312" s="309"/>
      <c r="N1312" s="310"/>
      <c r="P1312" s="310"/>
    </row>
    <row r="1313" spans="3:16" s="25" customFormat="1" ht="12.75" customHeight="1" x14ac:dyDescent="0.25">
      <c r="C1313" s="310"/>
      <c r="E1313" s="310"/>
      <c r="F1313" s="309"/>
      <c r="G1313" s="309"/>
      <c r="H1313" s="310"/>
      <c r="I1313" s="310"/>
      <c r="L1313" s="309"/>
      <c r="M1313" s="309"/>
      <c r="N1313" s="310"/>
      <c r="P1313" s="310"/>
    </row>
    <row r="1314" spans="3:16" s="25" customFormat="1" ht="12.75" customHeight="1" x14ac:dyDescent="0.25">
      <c r="C1314" s="310"/>
      <c r="E1314" s="310"/>
      <c r="F1314" s="309"/>
      <c r="G1314" s="309"/>
      <c r="H1314" s="310"/>
      <c r="I1314" s="310"/>
      <c r="L1314" s="309"/>
      <c r="M1314" s="309"/>
      <c r="N1314" s="310"/>
      <c r="P1314" s="310"/>
    </row>
    <row r="1315" spans="3:16" s="25" customFormat="1" ht="12.75" customHeight="1" x14ac:dyDescent="0.25">
      <c r="C1315" s="310"/>
      <c r="E1315" s="310"/>
      <c r="F1315" s="309"/>
      <c r="G1315" s="309"/>
      <c r="H1315" s="310"/>
      <c r="I1315" s="310"/>
      <c r="L1315" s="309"/>
      <c r="M1315" s="309"/>
      <c r="N1315" s="310"/>
      <c r="P1315" s="310"/>
    </row>
    <row r="1316" spans="3:16" s="25" customFormat="1" ht="12.75" customHeight="1" x14ac:dyDescent="0.25">
      <c r="C1316" s="310"/>
      <c r="E1316" s="310"/>
      <c r="F1316" s="309"/>
      <c r="G1316" s="309"/>
      <c r="H1316" s="310"/>
      <c r="I1316" s="310"/>
      <c r="L1316" s="309"/>
      <c r="M1316" s="309"/>
      <c r="N1316" s="310"/>
      <c r="P1316" s="310"/>
    </row>
    <row r="1317" spans="3:16" s="25" customFormat="1" ht="12.75" customHeight="1" x14ac:dyDescent="0.25">
      <c r="C1317" s="310"/>
      <c r="E1317" s="310"/>
      <c r="F1317" s="309"/>
      <c r="G1317" s="309"/>
      <c r="H1317" s="310"/>
      <c r="I1317" s="310"/>
      <c r="L1317" s="309"/>
      <c r="M1317" s="309"/>
      <c r="N1317" s="310"/>
      <c r="P1317" s="310"/>
    </row>
    <row r="1318" spans="3:16" s="25" customFormat="1" ht="12.75" customHeight="1" x14ac:dyDescent="0.25">
      <c r="C1318" s="310"/>
      <c r="E1318" s="310"/>
      <c r="F1318" s="309"/>
      <c r="G1318" s="309"/>
      <c r="H1318" s="310"/>
      <c r="I1318" s="310"/>
      <c r="L1318" s="309"/>
      <c r="M1318" s="309"/>
      <c r="N1318" s="310"/>
      <c r="P1318" s="310"/>
    </row>
    <row r="1319" spans="3:16" s="25" customFormat="1" ht="12.75" customHeight="1" x14ac:dyDescent="0.25">
      <c r="C1319" s="310"/>
      <c r="E1319" s="310"/>
      <c r="F1319" s="309"/>
      <c r="G1319" s="309"/>
      <c r="H1319" s="310"/>
      <c r="I1319" s="310"/>
      <c r="L1319" s="309"/>
      <c r="M1319" s="309"/>
      <c r="N1319" s="310"/>
      <c r="P1319" s="310"/>
    </row>
    <row r="1320" spans="3:16" s="25" customFormat="1" ht="12.75" customHeight="1" x14ac:dyDescent="0.25">
      <c r="C1320" s="310"/>
      <c r="E1320" s="310"/>
      <c r="F1320" s="309"/>
      <c r="G1320" s="309"/>
      <c r="H1320" s="310"/>
      <c r="I1320" s="310"/>
      <c r="L1320" s="309"/>
      <c r="M1320" s="309"/>
      <c r="N1320" s="310"/>
      <c r="P1320" s="310"/>
    </row>
    <row r="1321" spans="3:16" s="25" customFormat="1" ht="12.75" customHeight="1" x14ac:dyDescent="0.25">
      <c r="C1321" s="310"/>
      <c r="E1321" s="310"/>
      <c r="F1321" s="309"/>
      <c r="G1321" s="309"/>
      <c r="H1321" s="310"/>
      <c r="I1321" s="310"/>
      <c r="L1321" s="309"/>
      <c r="M1321" s="309"/>
      <c r="N1321" s="310"/>
      <c r="P1321" s="310"/>
    </row>
    <row r="1322" spans="3:16" s="25" customFormat="1" ht="12.75" customHeight="1" x14ac:dyDescent="0.25">
      <c r="C1322" s="310"/>
      <c r="E1322" s="310"/>
      <c r="F1322" s="309"/>
      <c r="G1322" s="309"/>
      <c r="H1322" s="310"/>
      <c r="I1322" s="310"/>
      <c r="L1322" s="309"/>
      <c r="M1322" s="309"/>
      <c r="N1322" s="310"/>
      <c r="P1322" s="310"/>
    </row>
    <row r="1323" spans="3:16" s="25" customFormat="1" ht="12.75" customHeight="1" x14ac:dyDescent="0.25">
      <c r="C1323" s="310"/>
      <c r="E1323" s="310"/>
      <c r="F1323" s="309"/>
      <c r="G1323" s="309"/>
      <c r="H1323" s="310"/>
      <c r="I1323" s="310"/>
      <c r="L1323" s="309"/>
      <c r="M1323" s="309"/>
      <c r="N1323" s="310"/>
      <c r="P1323" s="310"/>
    </row>
    <row r="1324" spans="3:16" s="25" customFormat="1" ht="12.75" customHeight="1" x14ac:dyDescent="0.25">
      <c r="C1324" s="310"/>
      <c r="E1324" s="310"/>
      <c r="F1324" s="309"/>
      <c r="G1324" s="309"/>
      <c r="H1324" s="310"/>
      <c r="I1324" s="310"/>
      <c r="L1324" s="309"/>
      <c r="M1324" s="309"/>
      <c r="N1324" s="310"/>
      <c r="P1324" s="310"/>
    </row>
    <row r="1325" spans="3:16" s="25" customFormat="1" ht="12.75" customHeight="1" x14ac:dyDescent="0.25">
      <c r="C1325" s="310"/>
      <c r="E1325" s="310"/>
      <c r="F1325" s="309"/>
      <c r="G1325" s="309"/>
      <c r="H1325" s="310"/>
      <c r="I1325" s="310"/>
      <c r="L1325" s="309"/>
      <c r="M1325" s="309"/>
      <c r="N1325" s="310"/>
      <c r="P1325" s="310"/>
    </row>
    <row r="1326" spans="3:16" s="25" customFormat="1" ht="12.75" customHeight="1" x14ac:dyDescent="0.25">
      <c r="C1326" s="310"/>
      <c r="E1326" s="310"/>
      <c r="F1326" s="309"/>
      <c r="G1326" s="309"/>
      <c r="H1326" s="310"/>
      <c r="I1326" s="310"/>
      <c r="L1326" s="309"/>
      <c r="M1326" s="309"/>
      <c r="N1326" s="310"/>
      <c r="P1326" s="310"/>
    </row>
    <row r="1327" spans="3:16" s="25" customFormat="1" ht="12.75" customHeight="1" x14ac:dyDescent="0.25">
      <c r="C1327" s="310"/>
      <c r="E1327" s="310"/>
      <c r="F1327" s="309"/>
      <c r="G1327" s="309"/>
      <c r="H1327" s="310"/>
      <c r="I1327" s="310"/>
      <c r="L1327" s="309"/>
      <c r="M1327" s="309"/>
      <c r="N1327" s="310"/>
      <c r="P1327" s="310"/>
    </row>
    <row r="1328" spans="3:16" s="25" customFormat="1" ht="12.75" customHeight="1" x14ac:dyDescent="0.25">
      <c r="C1328" s="310"/>
      <c r="E1328" s="310"/>
      <c r="F1328" s="309"/>
      <c r="G1328" s="309"/>
      <c r="H1328" s="310"/>
      <c r="I1328" s="310"/>
      <c r="L1328" s="309"/>
      <c r="M1328" s="309"/>
      <c r="N1328" s="310"/>
      <c r="P1328" s="310"/>
    </row>
    <row r="1329" spans="3:16" s="25" customFormat="1" ht="12.75" customHeight="1" x14ac:dyDescent="0.25">
      <c r="C1329" s="310"/>
      <c r="E1329" s="310"/>
      <c r="F1329" s="309"/>
      <c r="G1329" s="309"/>
      <c r="H1329" s="310"/>
      <c r="I1329" s="310"/>
      <c r="L1329" s="309"/>
      <c r="M1329" s="309"/>
      <c r="N1329" s="310"/>
      <c r="P1329" s="310"/>
    </row>
    <row r="1330" spans="3:16" s="25" customFormat="1" ht="12.75" customHeight="1" x14ac:dyDescent="0.25">
      <c r="C1330" s="310"/>
      <c r="E1330" s="310"/>
      <c r="F1330" s="309"/>
      <c r="G1330" s="309"/>
      <c r="H1330" s="310"/>
      <c r="I1330" s="310"/>
      <c r="L1330" s="309"/>
      <c r="M1330" s="309"/>
      <c r="N1330" s="310"/>
      <c r="P1330" s="310"/>
    </row>
    <row r="1331" spans="3:16" s="25" customFormat="1" ht="12.75" customHeight="1" x14ac:dyDescent="0.25">
      <c r="C1331" s="310"/>
      <c r="E1331" s="310"/>
      <c r="F1331" s="309"/>
      <c r="G1331" s="309"/>
      <c r="H1331" s="310"/>
      <c r="I1331" s="310"/>
      <c r="L1331" s="309"/>
      <c r="M1331" s="309"/>
      <c r="N1331" s="310"/>
      <c r="P1331" s="310"/>
    </row>
    <row r="1332" spans="3:16" s="25" customFormat="1" ht="12.75" customHeight="1" x14ac:dyDescent="0.25">
      <c r="C1332" s="310"/>
      <c r="E1332" s="310"/>
      <c r="F1332" s="309"/>
      <c r="G1332" s="309"/>
      <c r="H1332" s="310"/>
      <c r="I1332" s="310"/>
      <c r="L1332" s="309"/>
      <c r="M1332" s="309"/>
      <c r="N1332" s="310"/>
      <c r="P1332" s="310"/>
    </row>
    <row r="1333" spans="3:16" s="25" customFormat="1" ht="12.75" customHeight="1" x14ac:dyDescent="0.25">
      <c r="C1333" s="310"/>
      <c r="E1333" s="310"/>
      <c r="F1333" s="309"/>
      <c r="G1333" s="309"/>
      <c r="H1333" s="310"/>
      <c r="I1333" s="310"/>
      <c r="L1333" s="309"/>
      <c r="M1333" s="309"/>
      <c r="N1333" s="310"/>
      <c r="P1333" s="310"/>
    </row>
    <row r="1334" spans="3:16" s="25" customFormat="1" ht="12.75" customHeight="1" x14ac:dyDescent="0.25">
      <c r="C1334" s="310"/>
      <c r="E1334" s="310"/>
      <c r="F1334" s="309"/>
      <c r="G1334" s="309"/>
      <c r="H1334" s="310"/>
      <c r="I1334" s="310"/>
      <c r="L1334" s="309"/>
      <c r="M1334" s="309"/>
      <c r="N1334" s="310"/>
      <c r="P1334" s="310"/>
    </row>
    <row r="1335" spans="3:16" s="25" customFormat="1" ht="12.75" customHeight="1" x14ac:dyDescent="0.25">
      <c r="C1335" s="310"/>
      <c r="E1335" s="310"/>
      <c r="F1335" s="309"/>
      <c r="G1335" s="309"/>
      <c r="H1335" s="310"/>
      <c r="I1335" s="310"/>
      <c r="L1335" s="309"/>
      <c r="M1335" s="309"/>
      <c r="N1335" s="310"/>
      <c r="P1335" s="310"/>
    </row>
    <row r="1336" spans="3:16" s="25" customFormat="1" ht="12.75" customHeight="1" x14ac:dyDescent="0.25">
      <c r="C1336" s="310"/>
      <c r="E1336" s="310"/>
      <c r="F1336" s="309"/>
      <c r="G1336" s="309"/>
      <c r="H1336" s="310"/>
      <c r="I1336" s="310"/>
      <c r="L1336" s="309"/>
      <c r="M1336" s="309"/>
      <c r="N1336" s="310"/>
      <c r="P1336" s="310"/>
    </row>
    <row r="1337" spans="3:16" s="25" customFormat="1" ht="12.75" customHeight="1" x14ac:dyDescent="0.25">
      <c r="C1337" s="310"/>
      <c r="E1337" s="310"/>
      <c r="F1337" s="309"/>
      <c r="G1337" s="309"/>
      <c r="H1337" s="310"/>
      <c r="I1337" s="310"/>
      <c r="L1337" s="309"/>
      <c r="M1337" s="309"/>
      <c r="N1337" s="310"/>
      <c r="P1337" s="310"/>
    </row>
    <row r="1338" spans="3:16" s="25" customFormat="1" ht="12.75" customHeight="1" x14ac:dyDescent="0.25">
      <c r="C1338" s="310"/>
      <c r="E1338" s="310"/>
      <c r="F1338" s="309"/>
      <c r="G1338" s="309"/>
      <c r="H1338" s="310"/>
      <c r="I1338" s="310"/>
      <c r="L1338" s="309"/>
      <c r="M1338" s="309"/>
      <c r="N1338" s="310"/>
      <c r="P1338" s="310"/>
    </row>
    <row r="1339" spans="3:16" s="25" customFormat="1" ht="12.75" customHeight="1" x14ac:dyDescent="0.25">
      <c r="C1339" s="310"/>
      <c r="E1339" s="310"/>
      <c r="F1339" s="309"/>
      <c r="G1339" s="309"/>
      <c r="H1339" s="310"/>
      <c r="I1339" s="310"/>
      <c r="L1339" s="309"/>
      <c r="M1339" s="309"/>
      <c r="N1339" s="310"/>
      <c r="P1339" s="310"/>
    </row>
    <row r="1340" spans="3:16" s="25" customFormat="1" ht="12.75" customHeight="1" x14ac:dyDescent="0.25">
      <c r="C1340" s="310"/>
      <c r="E1340" s="310"/>
      <c r="F1340" s="309"/>
      <c r="G1340" s="309"/>
      <c r="H1340" s="310"/>
      <c r="I1340" s="310"/>
      <c r="L1340" s="309"/>
      <c r="M1340" s="309"/>
      <c r="N1340" s="310"/>
      <c r="P1340" s="310"/>
    </row>
    <row r="1341" spans="3:16" s="25" customFormat="1" ht="12.75" customHeight="1" x14ac:dyDescent="0.25">
      <c r="C1341" s="310"/>
      <c r="E1341" s="310"/>
      <c r="F1341" s="309"/>
      <c r="G1341" s="309"/>
      <c r="H1341" s="310"/>
      <c r="I1341" s="310"/>
      <c r="L1341" s="309"/>
      <c r="M1341" s="309"/>
      <c r="N1341" s="310"/>
      <c r="P1341" s="310"/>
    </row>
    <row r="1342" spans="3:16" s="25" customFormat="1" ht="12.75" customHeight="1" x14ac:dyDescent="0.25">
      <c r="C1342" s="310"/>
      <c r="E1342" s="310"/>
      <c r="F1342" s="309"/>
      <c r="G1342" s="309"/>
      <c r="H1342" s="310"/>
      <c r="I1342" s="310"/>
      <c r="L1342" s="309"/>
      <c r="M1342" s="309"/>
      <c r="N1342" s="310"/>
      <c r="P1342" s="310"/>
    </row>
    <row r="1343" spans="3:16" s="25" customFormat="1" ht="12.75" customHeight="1" x14ac:dyDescent="0.25">
      <c r="C1343" s="310"/>
      <c r="E1343" s="310"/>
      <c r="F1343" s="309"/>
      <c r="G1343" s="309"/>
      <c r="H1343" s="310"/>
      <c r="I1343" s="310"/>
      <c r="L1343" s="309"/>
      <c r="M1343" s="309"/>
      <c r="N1343" s="310"/>
      <c r="P1343" s="310"/>
    </row>
    <row r="1344" spans="3:16" s="25" customFormat="1" ht="12.75" customHeight="1" x14ac:dyDescent="0.25">
      <c r="C1344" s="310"/>
      <c r="E1344" s="310"/>
      <c r="F1344" s="309"/>
      <c r="G1344" s="309"/>
      <c r="H1344" s="310"/>
      <c r="I1344" s="310"/>
      <c r="L1344" s="309"/>
      <c r="M1344" s="309"/>
      <c r="N1344" s="310"/>
      <c r="P1344" s="310"/>
    </row>
    <row r="1345" spans="3:16" s="25" customFormat="1" ht="12.75" customHeight="1" x14ac:dyDescent="0.25">
      <c r="C1345" s="310"/>
      <c r="E1345" s="310"/>
      <c r="F1345" s="309"/>
      <c r="G1345" s="309"/>
      <c r="H1345" s="310"/>
      <c r="I1345" s="310"/>
      <c r="L1345" s="309"/>
      <c r="M1345" s="309"/>
      <c r="N1345" s="310"/>
      <c r="P1345" s="310"/>
    </row>
    <row r="1346" spans="3:16" s="25" customFormat="1" ht="12.75" customHeight="1" x14ac:dyDescent="0.25">
      <c r="C1346" s="310"/>
      <c r="E1346" s="310"/>
      <c r="F1346" s="309"/>
      <c r="G1346" s="309"/>
      <c r="H1346" s="310"/>
      <c r="I1346" s="310"/>
      <c r="L1346" s="309"/>
      <c r="M1346" s="309"/>
      <c r="N1346" s="310"/>
      <c r="P1346" s="310"/>
    </row>
    <row r="1347" spans="3:16" s="25" customFormat="1" ht="12.75" customHeight="1" x14ac:dyDescent="0.25">
      <c r="C1347" s="310"/>
      <c r="E1347" s="310"/>
      <c r="F1347" s="309"/>
      <c r="G1347" s="309"/>
      <c r="H1347" s="310"/>
      <c r="I1347" s="310"/>
      <c r="L1347" s="309"/>
      <c r="M1347" s="309"/>
      <c r="N1347" s="310"/>
      <c r="P1347" s="310"/>
    </row>
    <row r="1348" spans="3:16" s="25" customFormat="1" ht="12.75" customHeight="1" x14ac:dyDescent="0.25">
      <c r="C1348" s="310"/>
      <c r="E1348" s="310"/>
      <c r="F1348" s="309"/>
      <c r="G1348" s="309"/>
      <c r="H1348" s="310"/>
      <c r="I1348" s="310"/>
      <c r="L1348" s="309"/>
      <c r="M1348" s="309"/>
      <c r="N1348" s="310"/>
      <c r="P1348" s="310"/>
    </row>
    <row r="1349" spans="3:16" s="25" customFormat="1" ht="12.75" customHeight="1" x14ac:dyDescent="0.25">
      <c r="C1349" s="310"/>
      <c r="E1349" s="310"/>
      <c r="F1349" s="309"/>
      <c r="G1349" s="309"/>
      <c r="H1349" s="310"/>
      <c r="I1349" s="310"/>
      <c r="L1349" s="309"/>
      <c r="M1349" s="309"/>
      <c r="N1349" s="310"/>
      <c r="P1349" s="310"/>
    </row>
    <row r="1350" spans="3:16" s="25" customFormat="1" ht="12.75" customHeight="1" x14ac:dyDescent="0.25">
      <c r="C1350" s="310"/>
      <c r="E1350" s="310"/>
      <c r="F1350" s="309"/>
      <c r="G1350" s="309"/>
      <c r="H1350" s="310"/>
      <c r="I1350" s="310"/>
      <c r="L1350" s="309"/>
      <c r="M1350" s="309"/>
      <c r="N1350" s="310"/>
      <c r="P1350" s="310"/>
    </row>
    <row r="1351" spans="3:16" s="25" customFormat="1" ht="12.75" customHeight="1" x14ac:dyDescent="0.25">
      <c r="C1351" s="310"/>
      <c r="E1351" s="310"/>
      <c r="F1351" s="309"/>
      <c r="G1351" s="309"/>
      <c r="H1351" s="310"/>
      <c r="I1351" s="310"/>
      <c r="L1351" s="309"/>
      <c r="M1351" s="309"/>
      <c r="N1351" s="310"/>
      <c r="P1351" s="310"/>
    </row>
    <row r="1352" spans="3:16" s="25" customFormat="1" ht="12.75" customHeight="1" x14ac:dyDescent="0.25">
      <c r="C1352" s="310"/>
      <c r="E1352" s="310"/>
      <c r="F1352" s="309"/>
      <c r="G1352" s="309"/>
      <c r="H1352" s="310"/>
      <c r="I1352" s="310"/>
      <c r="L1352" s="309"/>
      <c r="M1352" s="309"/>
      <c r="N1352" s="310"/>
      <c r="P1352" s="310"/>
    </row>
    <row r="1353" spans="3:16" s="25" customFormat="1" ht="12.75" customHeight="1" x14ac:dyDescent="0.25">
      <c r="C1353" s="310"/>
      <c r="E1353" s="310"/>
      <c r="F1353" s="309"/>
      <c r="G1353" s="309"/>
      <c r="H1353" s="310"/>
      <c r="I1353" s="310"/>
      <c r="L1353" s="309"/>
      <c r="M1353" s="309"/>
      <c r="N1353" s="310"/>
      <c r="P1353" s="310"/>
    </row>
    <row r="1354" spans="3:16" s="25" customFormat="1" ht="12.75" customHeight="1" x14ac:dyDescent="0.25">
      <c r="C1354" s="310"/>
      <c r="E1354" s="310"/>
      <c r="F1354" s="309"/>
      <c r="G1354" s="309"/>
      <c r="H1354" s="310"/>
      <c r="I1354" s="310"/>
      <c r="L1354" s="309"/>
      <c r="M1354" s="309"/>
      <c r="N1354" s="310"/>
      <c r="P1354" s="310"/>
    </row>
    <row r="1355" spans="3:16" s="25" customFormat="1" ht="12.75" customHeight="1" x14ac:dyDescent="0.25">
      <c r="C1355" s="310"/>
      <c r="E1355" s="310"/>
      <c r="F1355" s="309"/>
      <c r="G1355" s="309"/>
      <c r="H1355" s="310"/>
      <c r="I1355" s="310"/>
      <c r="L1355" s="309"/>
      <c r="M1355" s="309"/>
      <c r="N1355" s="310"/>
      <c r="P1355" s="310"/>
    </row>
    <row r="1356" spans="3:16" s="25" customFormat="1" ht="12.75" customHeight="1" x14ac:dyDescent="0.25">
      <c r="C1356" s="310"/>
      <c r="E1356" s="310"/>
      <c r="F1356" s="309"/>
      <c r="G1356" s="309"/>
      <c r="H1356" s="310"/>
      <c r="I1356" s="310"/>
      <c r="L1356" s="309"/>
      <c r="M1356" s="309"/>
      <c r="N1356" s="310"/>
      <c r="P1356" s="310"/>
    </row>
    <row r="1357" spans="3:16" s="25" customFormat="1" ht="12.75" customHeight="1" x14ac:dyDescent="0.25">
      <c r="C1357" s="310"/>
      <c r="E1357" s="310"/>
      <c r="F1357" s="309"/>
      <c r="G1357" s="309"/>
      <c r="H1357" s="310"/>
      <c r="I1357" s="310"/>
      <c r="L1357" s="309"/>
      <c r="M1357" s="309"/>
      <c r="N1357" s="310"/>
      <c r="P1357" s="310"/>
    </row>
    <row r="1358" spans="3:16" s="25" customFormat="1" ht="12.75" customHeight="1" x14ac:dyDescent="0.25">
      <c r="C1358" s="310"/>
      <c r="E1358" s="310"/>
      <c r="F1358" s="309"/>
      <c r="G1358" s="309"/>
      <c r="H1358" s="310"/>
      <c r="I1358" s="310"/>
      <c r="L1358" s="309"/>
      <c r="M1358" s="309"/>
      <c r="N1358" s="310"/>
      <c r="P1358" s="310"/>
    </row>
    <row r="1359" spans="3:16" s="25" customFormat="1" ht="12.75" customHeight="1" x14ac:dyDescent="0.25">
      <c r="C1359" s="310"/>
      <c r="E1359" s="310"/>
      <c r="F1359" s="309"/>
      <c r="G1359" s="309"/>
      <c r="H1359" s="310"/>
      <c r="I1359" s="310"/>
      <c r="L1359" s="309"/>
      <c r="M1359" s="309"/>
      <c r="N1359" s="310"/>
      <c r="P1359" s="310"/>
    </row>
    <row r="1360" spans="3:16" s="25" customFormat="1" ht="12.75" customHeight="1" x14ac:dyDescent="0.25">
      <c r="C1360" s="310"/>
      <c r="E1360" s="310"/>
      <c r="F1360" s="309"/>
      <c r="G1360" s="309"/>
      <c r="H1360" s="310"/>
      <c r="I1360" s="310"/>
      <c r="L1360" s="309"/>
      <c r="M1360" s="309"/>
      <c r="N1360" s="310"/>
      <c r="P1360" s="310"/>
    </row>
    <row r="1361" spans="3:16" s="25" customFormat="1" ht="12.75" customHeight="1" x14ac:dyDescent="0.25">
      <c r="C1361" s="310"/>
      <c r="E1361" s="310"/>
      <c r="F1361" s="309"/>
      <c r="G1361" s="309"/>
      <c r="H1361" s="310"/>
      <c r="I1361" s="310"/>
      <c r="L1361" s="309"/>
      <c r="M1361" s="309"/>
      <c r="N1361" s="310"/>
      <c r="P1361" s="310"/>
    </row>
    <row r="1362" spans="3:16" s="25" customFormat="1" ht="12.75" customHeight="1" x14ac:dyDescent="0.25">
      <c r="C1362" s="310"/>
      <c r="E1362" s="310"/>
      <c r="F1362" s="309"/>
      <c r="G1362" s="309"/>
      <c r="H1362" s="310"/>
      <c r="I1362" s="310"/>
      <c r="L1362" s="309"/>
      <c r="M1362" s="309"/>
      <c r="N1362" s="310"/>
      <c r="P1362" s="310"/>
    </row>
    <row r="1363" spans="3:16" s="25" customFormat="1" ht="12.75" customHeight="1" x14ac:dyDescent="0.25">
      <c r="C1363" s="310"/>
      <c r="E1363" s="310"/>
      <c r="F1363" s="309"/>
      <c r="G1363" s="309"/>
      <c r="H1363" s="310"/>
      <c r="I1363" s="310"/>
      <c r="L1363" s="309"/>
      <c r="M1363" s="309"/>
      <c r="N1363" s="310"/>
      <c r="P1363" s="310"/>
    </row>
    <row r="1364" spans="3:16" s="25" customFormat="1" ht="12.75" customHeight="1" x14ac:dyDescent="0.25">
      <c r="C1364" s="310"/>
      <c r="E1364" s="310"/>
      <c r="F1364" s="309"/>
      <c r="G1364" s="309"/>
      <c r="H1364" s="310"/>
      <c r="I1364" s="310"/>
      <c r="L1364" s="309"/>
      <c r="M1364" s="309"/>
      <c r="N1364" s="310"/>
      <c r="P1364" s="310"/>
    </row>
    <row r="1365" spans="3:16" s="25" customFormat="1" ht="12.75" customHeight="1" x14ac:dyDescent="0.25">
      <c r="C1365" s="310"/>
      <c r="E1365" s="310"/>
      <c r="F1365" s="309"/>
      <c r="G1365" s="309"/>
      <c r="H1365" s="310"/>
      <c r="I1365" s="310"/>
      <c r="L1365" s="309"/>
      <c r="M1365" s="309"/>
      <c r="N1365" s="310"/>
      <c r="P1365" s="310"/>
    </row>
    <row r="1366" spans="3:16" s="25" customFormat="1" ht="12.75" customHeight="1" x14ac:dyDescent="0.25">
      <c r="C1366" s="310"/>
      <c r="E1366" s="310"/>
      <c r="F1366" s="309"/>
      <c r="G1366" s="309"/>
      <c r="H1366" s="310"/>
      <c r="I1366" s="310"/>
      <c r="L1366" s="309"/>
      <c r="M1366" s="309"/>
      <c r="N1366" s="310"/>
      <c r="P1366" s="310"/>
    </row>
    <row r="1367" spans="3:16" s="25" customFormat="1" ht="12.75" customHeight="1" x14ac:dyDescent="0.25">
      <c r="C1367" s="310"/>
      <c r="E1367" s="310"/>
      <c r="F1367" s="309"/>
      <c r="G1367" s="309"/>
      <c r="H1367" s="310"/>
      <c r="I1367" s="310"/>
      <c r="L1367" s="309"/>
      <c r="M1367" s="309"/>
      <c r="N1367" s="310"/>
      <c r="P1367" s="310"/>
    </row>
    <row r="1368" spans="3:16" s="25" customFormat="1" ht="12.75" customHeight="1" x14ac:dyDescent="0.25">
      <c r="C1368" s="310"/>
      <c r="E1368" s="310"/>
      <c r="F1368" s="309"/>
      <c r="G1368" s="309"/>
      <c r="H1368" s="310"/>
      <c r="I1368" s="310"/>
      <c r="L1368" s="309"/>
      <c r="M1368" s="309"/>
      <c r="N1368" s="310"/>
      <c r="P1368" s="310"/>
    </row>
    <row r="1369" spans="3:16" s="25" customFormat="1" ht="12.75" customHeight="1" x14ac:dyDescent="0.25">
      <c r="C1369" s="310"/>
      <c r="E1369" s="310"/>
      <c r="F1369" s="309"/>
      <c r="G1369" s="309"/>
      <c r="H1369" s="310"/>
      <c r="I1369" s="310"/>
      <c r="L1369" s="309"/>
      <c r="M1369" s="309"/>
      <c r="N1369" s="310"/>
      <c r="P1369" s="310"/>
    </row>
    <row r="1370" spans="3:16" s="25" customFormat="1" ht="12.75" customHeight="1" x14ac:dyDescent="0.25">
      <c r="C1370" s="310"/>
      <c r="E1370" s="310"/>
      <c r="F1370" s="309"/>
      <c r="G1370" s="309"/>
      <c r="H1370" s="310"/>
      <c r="I1370" s="310"/>
      <c r="L1370" s="309"/>
      <c r="M1370" s="309"/>
      <c r="N1370" s="310"/>
      <c r="P1370" s="310"/>
    </row>
    <row r="1371" spans="3:16" s="25" customFormat="1" ht="12.75" customHeight="1" x14ac:dyDescent="0.25">
      <c r="C1371" s="310"/>
      <c r="E1371" s="310"/>
      <c r="F1371" s="309"/>
      <c r="G1371" s="309"/>
      <c r="H1371" s="310"/>
      <c r="I1371" s="310"/>
      <c r="L1371" s="309"/>
      <c r="M1371" s="309"/>
      <c r="N1371" s="310"/>
      <c r="P1371" s="310"/>
    </row>
    <row r="1372" spans="3:16" s="25" customFormat="1" ht="12.75" customHeight="1" x14ac:dyDescent="0.25">
      <c r="C1372" s="310"/>
      <c r="E1372" s="310"/>
      <c r="F1372" s="309"/>
      <c r="G1372" s="309"/>
      <c r="H1372" s="310"/>
      <c r="I1372" s="310"/>
      <c r="L1372" s="309"/>
      <c r="M1372" s="309"/>
      <c r="N1372" s="310"/>
      <c r="P1372" s="310"/>
    </row>
    <row r="1373" spans="3:16" s="25" customFormat="1" ht="12.75" customHeight="1" x14ac:dyDescent="0.25">
      <c r="C1373" s="310"/>
      <c r="E1373" s="310"/>
      <c r="F1373" s="309"/>
      <c r="G1373" s="309"/>
      <c r="H1373" s="310"/>
      <c r="I1373" s="310"/>
      <c r="L1373" s="309"/>
      <c r="M1373" s="309"/>
      <c r="N1373" s="310"/>
      <c r="P1373" s="310"/>
    </row>
    <row r="1374" spans="3:16" s="25" customFormat="1" ht="12.75" customHeight="1" x14ac:dyDescent="0.25">
      <c r="C1374" s="310"/>
      <c r="E1374" s="310"/>
      <c r="F1374" s="309"/>
      <c r="G1374" s="309"/>
      <c r="H1374" s="310"/>
      <c r="I1374" s="310"/>
      <c r="L1374" s="309"/>
      <c r="M1374" s="309"/>
      <c r="N1374" s="310"/>
      <c r="P1374" s="310"/>
    </row>
    <row r="1375" spans="3:16" s="25" customFormat="1" ht="12.75" customHeight="1" x14ac:dyDescent="0.25">
      <c r="C1375" s="310"/>
      <c r="E1375" s="310"/>
      <c r="F1375" s="309"/>
      <c r="G1375" s="309"/>
      <c r="H1375" s="310"/>
      <c r="I1375" s="310"/>
      <c r="L1375" s="309"/>
      <c r="M1375" s="309"/>
      <c r="N1375" s="310"/>
      <c r="P1375" s="310"/>
    </row>
    <row r="1376" spans="3:16" s="25" customFormat="1" ht="12.75" customHeight="1" x14ac:dyDescent="0.25">
      <c r="C1376" s="310"/>
      <c r="E1376" s="310"/>
      <c r="F1376" s="309"/>
      <c r="G1376" s="309"/>
      <c r="H1376" s="310"/>
      <c r="I1376" s="310"/>
      <c r="L1376" s="309"/>
      <c r="M1376" s="309"/>
      <c r="N1376" s="310"/>
      <c r="P1376" s="310"/>
    </row>
    <row r="1377" spans="3:16" s="25" customFormat="1" ht="12.75" customHeight="1" x14ac:dyDescent="0.25">
      <c r="C1377" s="310"/>
      <c r="E1377" s="310"/>
      <c r="F1377" s="309"/>
      <c r="G1377" s="309"/>
      <c r="H1377" s="310"/>
      <c r="I1377" s="310"/>
      <c r="L1377" s="309"/>
      <c r="M1377" s="309"/>
      <c r="N1377" s="310"/>
      <c r="P1377" s="310"/>
    </row>
    <row r="1378" spans="3:16" s="25" customFormat="1" ht="12.75" customHeight="1" x14ac:dyDescent="0.25">
      <c r="C1378" s="310"/>
      <c r="E1378" s="310"/>
      <c r="F1378" s="309"/>
      <c r="G1378" s="309"/>
      <c r="H1378" s="310"/>
      <c r="I1378" s="310"/>
      <c r="L1378" s="309"/>
      <c r="M1378" s="309"/>
      <c r="N1378" s="310"/>
      <c r="P1378" s="310"/>
    </row>
    <row r="1379" spans="3:16" s="25" customFormat="1" ht="12.75" customHeight="1" x14ac:dyDescent="0.25">
      <c r="C1379" s="310"/>
      <c r="E1379" s="310"/>
      <c r="F1379" s="309"/>
      <c r="G1379" s="309"/>
      <c r="H1379" s="310"/>
      <c r="I1379" s="310"/>
      <c r="L1379" s="309"/>
      <c r="M1379" s="309"/>
      <c r="N1379" s="310"/>
      <c r="P1379" s="310"/>
    </row>
    <row r="1380" spans="3:16" s="25" customFormat="1" ht="12.75" customHeight="1" x14ac:dyDescent="0.25">
      <c r="C1380" s="310"/>
      <c r="E1380" s="310"/>
      <c r="F1380" s="309"/>
      <c r="G1380" s="309"/>
      <c r="H1380" s="310"/>
      <c r="I1380" s="310"/>
      <c r="L1380" s="309"/>
      <c r="M1380" s="309"/>
      <c r="N1380" s="310"/>
      <c r="P1380" s="310"/>
    </row>
    <row r="1381" spans="3:16" s="25" customFormat="1" ht="12.75" customHeight="1" x14ac:dyDescent="0.25">
      <c r="C1381" s="310"/>
      <c r="E1381" s="310"/>
      <c r="F1381" s="309"/>
      <c r="G1381" s="309"/>
      <c r="H1381" s="310"/>
      <c r="I1381" s="310"/>
      <c r="L1381" s="309"/>
      <c r="M1381" s="309"/>
      <c r="N1381" s="310"/>
      <c r="P1381" s="310"/>
    </row>
    <row r="1382" spans="3:16" s="25" customFormat="1" ht="12.75" customHeight="1" x14ac:dyDescent="0.25">
      <c r="C1382" s="310"/>
      <c r="E1382" s="310"/>
      <c r="F1382" s="309"/>
      <c r="G1382" s="309"/>
      <c r="H1382" s="310"/>
      <c r="I1382" s="310"/>
      <c r="L1382" s="309"/>
      <c r="M1382" s="309"/>
      <c r="N1382" s="310"/>
      <c r="P1382" s="310"/>
    </row>
    <row r="1383" spans="3:16" s="25" customFormat="1" ht="12.75" customHeight="1" x14ac:dyDescent="0.25">
      <c r="C1383" s="310"/>
      <c r="E1383" s="310"/>
      <c r="F1383" s="309"/>
      <c r="G1383" s="309"/>
      <c r="H1383" s="310"/>
      <c r="I1383" s="310"/>
      <c r="L1383" s="309"/>
      <c r="M1383" s="309"/>
      <c r="N1383" s="310"/>
      <c r="P1383" s="310"/>
    </row>
    <row r="1384" spans="3:16" s="25" customFormat="1" ht="12.75" customHeight="1" x14ac:dyDescent="0.25">
      <c r="C1384" s="310"/>
      <c r="E1384" s="310"/>
      <c r="F1384" s="309"/>
      <c r="G1384" s="309"/>
      <c r="H1384" s="310"/>
      <c r="I1384" s="310"/>
      <c r="L1384" s="309"/>
      <c r="M1384" s="309"/>
      <c r="N1384" s="310"/>
      <c r="P1384" s="310"/>
    </row>
    <row r="1385" spans="3:16" s="25" customFormat="1" ht="12.75" customHeight="1" x14ac:dyDescent="0.25">
      <c r="C1385" s="310"/>
      <c r="E1385" s="310"/>
      <c r="F1385" s="309"/>
      <c r="G1385" s="309"/>
      <c r="H1385" s="310"/>
      <c r="I1385" s="310"/>
      <c r="L1385" s="309"/>
      <c r="M1385" s="309"/>
      <c r="N1385" s="310"/>
      <c r="P1385" s="310"/>
    </row>
    <row r="1386" spans="3:16" s="25" customFormat="1" ht="12.75" customHeight="1" x14ac:dyDescent="0.25">
      <c r="C1386" s="310"/>
      <c r="E1386" s="310"/>
      <c r="F1386" s="309"/>
      <c r="G1386" s="309"/>
      <c r="H1386" s="310"/>
      <c r="I1386" s="310"/>
      <c r="L1386" s="309"/>
      <c r="M1386" s="309"/>
      <c r="N1386" s="310"/>
      <c r="P1386" s="310"/>
    </row>
    <row r="1387" spans="3:16" s="25" customFormat="1" ht="12.75" customHeight="1" x14ac:dyDescent="0.25">
      <c r="C1387" s="310"/>
      <c r="E1387" s="310"/>
      <c r="F1387" s="309"/>
      <c r="G1387" s="309"/>
      <c r="H1387" s="310"/>
      <c r="I1387" s="310"/>
      <c r="L1387" s="309"/>
      <c r="M1387" s="309"/>
      <c r="N1387" s="310"/>
      <c r="P1387" s="310"/>
    </row>
    <row r="1388" spans="3:16" s="25" customFormat="1" ht="12.75" customHeight="1" x14ac:dyDescent="0.25">
      <c r="C1388" s="310"/>
      <c r="E1388" s="310"/>
      <c r="F1388" s="309"/>
      <c r="G1388" s="309"/>
      <c r="H1388" s="310"/>
      <c r="I1388" s="310"/>
      <c r="L1388" s="309"/>
      <c r="M1388" s="309"/>
      <c r="N1388" s="310"/>
      <c r="P1388" s="310"/>
    </row>
    <row r="1389" spans="3:16" s="25" customFormat="1" ht="12.75" customHeight="1" x14ac:dyDescent="0.25">
      <c r="C1389" s="310"/>
      <c r="E1389" s="310"/>
      <c r="F1389" s="309"/>
      <c r="G1389" s="309"/>
      <c r="H1389" s="310"/>
      <c r="I1389" s="310"/>
      <c r="L1389" s="309"/>
      <c r="M1389" s="309"/>
      <c r="N1389" s="310"/>
      <c r="P1389" s="310"/>
    </row>
    <row r="1390" spans="3:16" s="25" customFormat="1" ht="12.75" customHeight="1" x14ac:dyDescent="0.25">
      <c r="C1390" s="310"/>
      <c r="E1390" s="310"/>
      <c r="F1390" s="309"/>
      <c r="G1390" s="309"/>
      <c r="H1390" s="310"/>
      <c r="I1390" s="310"/>
      <c r="L1390" s="309"/>
      <c r="M1390" s="309"/>
      <c r="N1390" s="310"/>
      <c r="P1390" s="310"/>
    </row>
    <row r="1391" spans="3:16" s="25" customFormat="1" ht="12.75" customHeight="1" x14ac:dyDescent="0.25">
      <c r="C1391" s="310"/>
      <c r="E1391" s="310"/>
      <c r="F1391" s="309"/>
      <c r="G1391" s="309"/>
      <c r="H1391" s="310"/>
      <c r="I1391" s="310"/>
      <c r="L1391" s="309"/>
      <c r="M1391" s="309"/>
      <c r="N1391" s="310"/>
      <c r="P1391" s="310"/>
    </row>
    <row r="1392" spans="3:16" s="25" customFormat="1" ht="12.75" customHeight="1" x14ac:dyDescent="0.25">
      <c r="C1392" s="310"/>
      <c r="E1392" s="310"/>
      <c r="F1392" s="309"/>
      <c r="G1392" s="309"/>
      <c r="H1392" s="310"/>
      <c r="I1392" s="310"/>
      <c r="L1392" s="309"/>
      <c r="M1392" s="309"/>
      <c r="N1392" s="310"/>
      <c r="P1392" s="310"/>
    </row>
    <row r="1393" spans="3:16" s="25" customFormat="1" ht="12.75" customHeight="1" x14ac:dyDescent="0.25">
      <c r="C1393" s="310"/>
      <c r="E1393" s="310"/>
      <c r="F1393" s="309"/>
      <c r="G1393" s="309"/>
      <c r="H1393" s="310"/>
      <c r="I1393" s="310"/>
      <c r="L1393" s="309"/>
      <c r="M1393" s="309"/>
      <c r="N1393" s="310"/>
      <c r="P1393" s="310"/>
    </row>
    <row r="1394" spans="3:16" s="25" customFormat="1" ht="12.75" customHeight="1" x14ac:dyDescent="0.25">
      <c r="C1394" s="310"/>
      <c r="E1394" s="310"/>
      <c r="F1394" s="309"/>
      <c r="G1394" s="309"/>
      <c r="H1394" s="310"/>
      <c r="I1394" s="310"/>
      <c r="L1394" s="309"/>
      <c r="M1394" s="309"/>
      <c r="N1394" s="310"/>
      <c r="P1394" s="310"/>
    </row>
    <row r="1395" spans="3:16" s="25" customFormat="1" ht="12.75" customHeight="1" x14ac:dyDescent="0.25">
      <c r="C1395" s="310"/>
      <c r="E1395" s="310"/>
      <c r="F1395" s="309"/>
      <c r="G1395" s="309"/>
      <c r="H1395" s="310"/>
      <c r="I1395" s="310"/>
      <c r="L1395" s="309"/>
      <c r="M1395" s="309"/>
      <c r="N1395" s="310"/>
      <c r="P1395" s="310"/>
    </row>
    <row r="1396" spans="3:16" s="25" customFormat="1" ht="12.75" customHeight="1" x14ac:dyDescent="0.25">
      <c r="C1396" s="310"/>
      <c r="E1396" s="310"/>
      <c r="F1396" s="309"/>
      <c r="G1396" s="309"/>
      <c r="H1396" s="310"/>
      <c r="I1396" s="310"/>
      <c r="L1396" s="309"/>
      <c r="M1396" s="309"/>
      <c r="N1396" s="310"/>
      <c r="P1396" s="310"/>
    </row>
    <row r="1397" spans="3:16" s="25" customFormat="1" ht="12.75" customHeight="1" x14ac:dyDescent="0.25">
      <c r="C1397" s="310"/>
      <c r="E1397" s="310"/>
      <c r="F1397" s="309"/>
      <c r="G1397" s="309"/>
      <c r="H1397" s="310"/>
      <c r="I1397" s="310"/>
      <c r="L1397" s="309"/>
      <c r="M1397" s="309"/>
      <c r="N1397" s="310"/>
      <c r="P1397" s="310"/>
    </row>
    <row r="1398" spans="3:16" s="25" customFormat="1" ht="12.75" customHeight="1" x14ac:dyDescent="0.25">
      <c r="C1398" s="310"/>
      <c r="E1398" s="310"/>
      <c r="F1398" s="309"/>
      <c r="G1398" s="309"/>
      <c r="H1398" s="310"/>
      <c r="I1398" s="310"/>
      <c r="L1398" s="309"/>
      <c r="M1398" s="309"/>
      <c r="N1398" s="310"/>
      <c r="P1398" s="310"/>
    </row>
    <row r="1399" spans="3:16" s="25" customFormat="1" ht="12.75" customHeight="1" x14ac:dyDescent="0.25">
      <c r="C1399" s="310"/>
      <c r="E1399" s="310"/>
      <c r="F1399" s="309"/>
      <c r="G1399" s="309"/>
      <c r="H1399" s="310"/>
      <c r="I1399" s="310"/>
      <c r="L1399" s="309"/>
      <c r="M1399" s="309"/>
      <c r="N1399" s="310"/>
      <c r="P1399" s="310"/>
    </row>
    <row r="1400" spans="3:16" s="25" customFormat="1" ht="12.75" customHeight="1" x14ac:dyDescent="0.25">
      <c r="C1400" s="310"/>
      <c r="E1400" s="310"/>
      <c r="F1400" s="309"/>
      <c r="G1400" s="309"/>
      <c r="H1400" s="310"/>
      <c r="I1400" s="310"/>
      <c r="L1400" s="309"/>
      <c r="M1400" s="309"/>
      <c r="N1400" s="310"/>
      <c r="P1400" s="310"/>
    </row>
    <row r="1401" spans="3:16" s="25" customFormat="1" ht="12.75" customHeight="1" x14ac:dyDescent="0.25">
      <c r="C1401" s="310"/>
      <c r="E1401" s="310"/>
      <c r="F1401" s="309"/>
      <c r="G1401" s="309"/>
      <c r="H1401" s="310"/>
      <c r="I1401" s="310"/>
      <c r="L1401" s="309"/>
      <c r="M1401" s="309"/>
      <c r="N1401" s="310"/>
      <c r="P1401" s="310"/>
    </row>
    <row r="1402" spans="3:16" s="25" customFormat="1" ht="12.75" customHeight="1" x14ac:dyDescent="0.25">
      <c r="C1402" s="310"/>
      <c r="E1402" s="310"/>
      <c r="F1402" s="309"/>
      <c r="G1402" s="309"/>
      <c r="H1402" s="310"/>
      <c r="I1402" s="310"/>
      <c r="L1402" s="309"/>
      <c r="M1402" s="309"/>
      <c r="N1402" s="310"/>
      <c r="P1402" s="310"/>
    </row>
    <row r="1403" spans="3:16" s="25" customFormat="1" ht="12.75" customHeight="1" x14ac:dyDescent="0.25">
      <c r="C1403" s="310"/>
      <c r="E1403" s="310"/>
      <c r="F1403" s="309"/>
      <c r="G1403" s="309"/>
      <c r="H1403" s="310"/>
      <c r="I1403" s="310"/>
      <c r="L1403" s="309"/>
      <c r="M1403" s="309"/>
      <c r="N1403" s="310"/>
      <c r="P1403" s="310"/>
    </row>
    <row r="1404" spans="3:16" s="25" customFormat="1" ht="12.75" customHeight="1" x14ac:dyDescent="0.25">
      <c r="C1404" s="310"/>
      <c r="E1404" s="310"/>
      <c r="F1404" s="309"/>
      <c r="G1404" s="309"/>
      <c r="H1404" s="310"/>
      <c r="I1404" s="310"/>
      <c r="L1404" s="309"/>
      <c r="M1404" s="309"/>
      <c r="N1404" s="310"/>
      <c r="P1404" s="310"/>
    </row>
    <row r="1405" spans="3:16" s="25" customFormat="1" ht="12.75" customHeight="1" x14ac:dyDescent="0.25">
      <c r="C1405" s="310"/>
      <c r="E1405" s="310"/>
      <c r="F1405" s="309"/>
      <c r="G1405" s="309"/>
      <c r="H1405" s="310"/>
      <c r="I1405" s="310"/>
      <c r="L1405" s="309"/>
      <c r="M1405" s="309"/>
      <c r="N1405" s="310"/>
      <c r="P1405" s="310"/>
    </row>
    <row r="1406" spans="3:16" s="25" customFormat="1" ht="12.75" customHeight="1" x14ac:dyDescent="0.25">
      <c r="C1406" s="310"/>
      <c r="E1406" s="310"/>
      <c r="F1406" s="309"/>
      <c r="G1406" s="309"/>
      <c r="H1406" s="310"/>
      <c r="I1406" s="310"/>
      <c r="L1406" s="309"/>
      <c r="M1406" s="309"/>
      <c r="N1406" s="310"/>
      <c r="P1406" s="310"/>
    </row>
    <row r="1407" spans="3:16" s="25" customFormat="1" ht="12.75" customHeight="1" x14ac:dyDescent="0.25">
      <c r="C1407" s="310"/>
      <c r="E1407" s="310"/>
      <c r="F1407" s="309"/>
      <c r="G1407" s="309"/>
      <c r="H1407" s="310"/>
      <c r="I1407" s="310"/>
      <c r="L1407" s="309"/>
      <c r="M1407" s="309"/>
      <c r="N1407" s="310"/>
      <c r="P1407" s="310"/>
    </row>
    <row r="1408" spans="3:16" s="25" customFormat="1" ht="12.75" customHeight="1" x14ac:dyDescent="0.25">
      <c r="C1408" s="310"/>
      <c r="E1408" s="310"/>
      <c r="F1408" s="309"/>
      <c r="G1408" s="309"/>
      <c r="H1408" s="310"/>
      <c r="I1408" s="310"/>
      <c r="L1408" s="309"/>
      <c r="M1408" s="309"/>
      <c r="N1408" s="310"/>
      <c r="P1408" s="310"/>
    </row>
    <row r="1409" spans="3:16" s="25" customFormat="1" ht="12.75" customHeight="1" x14ac:dyDescent="0.25">
      <c r="C1409" s="310"/>
      <c r="E1409" s="310"/>
      <c r="F1409" s="309"/>
      <c r="G1409" s="309"/>
      <c r="H1409" s="310"/>
      <c r="I1409" s="310"/>
      <c r="L1409" s="309"/>
      <c r="M1409" s="309"/>
      <c r="N1409" s="310"/>
      <c r="P1409" s="310"/>
    </row>
    <row r="1410" spans="3:16" s="25" customFormat="1" ht="12.75" customHeight="1" x14ac:dyDescent="0.25">
      <c r="C1410" s="310"/>
      <c r="E1410" s="310"/>
      <c r="F1410" s="309"/>
      <c r="G1410" s="309"/>
      <c r="H1410" s="310"/>
      <c r="I1410" s="310"/>
      <c r="L1410" s="309"/>
      <c r="M1410" s="309"/>
      <c r="N1410" s="310"/>
      <c r="P1410" s="310"/>
    </row>
    <row r="1411" spans="3:16" s="25" customFormat="1" ht="12.75" customHeight="1" x14ac:dyDescent="0.25">
      <c r="C1411" s="310"/>
      <c r="E1411" s="310"/>
      <c r="F1411" s="309"/>
      <c r="G1411" s="309"/>
      <c r="H1411" s="310"/>
      <c r="I1411" s="310"/>
      <c r="L1411" s="309"/>
      <c r="M1411" s="309"/>
      <c r="N1411" s="310"/>
      <c r="P1411" s="310"/>
    </row>
    <row r="1412" spans="3:16" s="25" customFormat="1" ht="12.75" customHeight="1" x14ac:dyDescent="0.25">
      <c r="C1412" s="310"/>
      <c r="E1412" s="310"/>
      <c r="F1412" s="309"/>
      <c r="G1412" s="309"/>
      <c r="H1412" s="310"/>
      <c r="I1412" s="310"/>
      <c r="L1412" s="309"/>
      <c r="M1412" s="309"/>
      <c r="N1412" s="310"/>
      <c r="P1412" s="310"/>
    </row>
    <row r="1413" spans="3:16" s="25" customFormat="1" ht="12.75" customHeight="1" x14ac:dyDescent="0.25">
      <c r="C1413" s="310"/>
      <c r="E1413" s="310"/>
      <c r="F1413" s="309"/>
      <c r="G1413" s="309"/>
      <c r="H1413" s="310"/>
      <c r="I1413" s="310"/>
      <c r="L1413" s="309"/>
      <c r="M1413" s="309"/>
      <c r="N1413" s="310"/>
      <c r="P1413" s="310"/>
    </row>
    <row r="1414" spans="3:16" s="25" customFormat="1" ht="12.75" customHeight="1" x14ac:dyDescent="0.25">
      <c r="C1414" s="310"/>
      <c r="E1414" s="310"/>
      <c r="F1414" s="309"/>
      <c r="G1414" s="309"/>
      <c r="H1414" s="310"/>
      <c r="I1414" s="310"/>
      <c r="L1414" s="309"/>
      <c r="M1414" s="309"/>
      <c r="N1414" s="310"/>
      <c r="P1414" s="310"/>
    </row>
    <row r="1415" spans="3:16" s="25" customFormat="1" ht="12.75" customHeight="1" x14ac:dyDescent="0.25">
      <c r="C1415" s="310"/>
      <c r="E1415" s="310"/>
      <c r="F1415" s="309"/>
      <c r="G1415" s="309"/>
      <c r="H1415" s="310"/>
      <c r="I1415" s="310"/>
      <c r="L1415" s="309"/>
      <c r="M1415" s="309"/>
      <c r="N1415" s="310"/>
      <c r="P1415" s="310"/>
    </row>
    <row r="1416" spans="3:16" s="25" customFormat="1" ht="12.75" customHeight="1" x14ac:dyDescent="0.25">
      <c r="C1416" s="310"/>
      <c r="E1416" s="310"/>
      <c r="F1416" s="309"/>
      <c r="G1416" s="309"/>
      <c r="H1416" s="310"/>
      <c r="I1416" s="310"/>
      <c r="L1416" s="309"/>
      <c r="M1416" s="309"/>
      <c r="N1416" s="310"/>
      <c r="P1416" s="310"/>
    </row>
    <row r="1417" spans="3:16" s="25" customFormat="1" ht="12.75" customHeight="1" x14ac:dyDescent="0.25">
      <c r="C1417" s="310"/>
      <c r="E1417" s="310"/>
      <c r="F1417" s="309"/>
      <c r="G1417" s="309"/>
      <c r="H1417" s="310"/>
      <c r="I1417" s="310"/>
      <c r="L1417" s="309"/>
      <c r="M1417" s="309"/>
      <c r="N1417" s="310"/>
      <c r="P1417" s="310"/>
    </row>
    <row r="1418" spans="3:16" s="25" customFormat="1" ht="12.75" customHeight="1" x14ac:dyDescent="0.25">
      <c r="C1418" s="310"/>
      <c r="E1418" s="310"/>
      <c r="F1418" s="309"/>
      <c r="G1418" s="309"/>
      <c r="H1418" s="310"/>
      <c r="I1418" s="310"/>
      <c r="L1418" s="309"/>
      <c r="M1418" s="309"/>
      <c r="N1418" s="310"/>
      <c r="P1418" s="310"/>
    </row>
    <row r="1419" spans="3:16" s="25" customFormat="1" ht="12.75" customHeight="1" x14ac:dyDescent="0.25">
      <c r="C1419" s="310"/>
      <c r="E1419" s="310"/>
      <c r="F1419" s="309"/>
      <c r="G1419" s="309"/>
      <c r="H1419" s="310"/>
      <c r="I1419" s="310"/>
      <c r="L1419" s="309"/>
      <c r="M1419" s="309"/>
      <c r="N1419" s="310"/>
      <c r="P1419" s="310"/>
    </row>
    <row r="1420" spans="3:16" s="25" customFormat="1" ht="12.75" customHeight="1" x14ac:dyDescent="0.25">
      <c r="C1420" s="310"/>
      <c r="E1420" s="310"/>
      <c r="F1420" s="309"/>
      <c r="G1420" s="309"/>
      <c r="H1420" s="310"/>
      <c r="I1420" s="310"/>
      <c r="L1420" s="309"/>
      <c r="M1420" s="309"/>
      <c r="N1420" s="310"/>
      <c r="P1420" s="310"/>
    </row>
    <row r="1421" spans="3:16" s="25" customFormat="1" ht="12.75" customHeight="1" x14ac:dyDescent="0.25">
      <c r="C1421" s="310"/>
      <c r="E1421" s="310"/>
      <c r="F1421" s="309"/>
      <c r="G1421" s="309"/>
      <c r="H1421" s="310"/>
      <c r="I1421" s="310"/>
      <c r="L1421" s="309"/>
      <c r="M1421" s="309"/>
      <c r="N1421" s="310"/>
      <c r="P1421" s="310"/>
    </row>
    <row r="1422" spans="3:16" s="25" customFormat="1" ht="12.75" customHeight="1" x14ac:dyDescent="0.25">
      <c r="C1422" s="310"/>
      <c r="E1422" s="310"/>
      <c r="F1422" s="309"/>
      <c r="G1422" s="309"/>
      <c r="H1422" s="310"/>
      <c r="I1422" s="310"/>
      <c r="L1422" s="309"/>
      <c r="M1422" s="309"/>
      <c r="N1422" s="310"/>
      <c r="P1422" s="310"/>
    </row>
    <row r="1423" spans="3:16" s="25" customFormat="1" ht="12.75" customHeight="1" x14ac:dyDescent="0.25">
      <c r="C1423" s="310"/>
      <c r="E1423" s="310"/>
      <c r="F1423" s="309"/>
      <c r="G1423" s="309"/>
      <c r="H1423" s="310"/>
      <c r="I1423" s="310"/>
      <c r="L1423" s="309"/>
      <c r="M1423" s="309"/>
      <c r="N1423" s="310"/>
      <c r="P1423" s="310"/>
    </row>
    <row r="1424" spans="3:16" s="25" customFormat="1" ht="12.75" customHeight="1" x14ac:dyDescent="0.25">
      <c r="C1424" s="310"/>
      <c r="E1424" s="310"/>
      <c r="F1424" s="309"/>
      <c r="G1424" s="309"/>
      <c r="H1424" s="310"/>
      <c r="I1424" s="310"/>
      <c r="L1424" s="309"/>
      <c r="M1424" s="309"/>
      <c r="N1424" s="310"/>
      <c r="P1424" s="310"/>
    </row>
    <row r="1425" spans="3:16" s="25" customFormat="1" ht="12.75" customHeight="1" x14ac:dyDescent="0.25">
      <c r="C1425" s="310"/>
      <c r="E1425" s="310"/>
      <c r="F1425" s="309"/>
      <c r="G1425" s="309"/>
      <c r="H1425" s="310"/>
      <c r="I1425" s="310"/>
      <c r="L1425" s="309"/>
      <c r="M1425" s="309"/>
      <c r="N1425" s="310"/>
      <c r="P1425" s="310"/>
    </row>
    <row r="1426" spans="3:16" s="25" customFormat="1" ht="12.75" customHeight="1" x14ac:dyDescent="0.25">
      <c r="C1426" s="310"/>
      <c r="E1426" s="310"/>
      <c r="F1426" s="309"/>
      <c r="G1426" s="309"/>
      <c r="H1426" s="310"/>
      <c r="I1426" s="310"/>
      <c r="L1426" s="309"/>
      <c r="M1426" s="309"/>
      <c r="N1426" s="310"/>
      <c r="P1426" s="310"/>
    </row>
    <row r="1427" spans="3:16" s="25" customFormat="1" ht="12.75" customHeight="1" x14ac:dyDescent="0.25">
      <c r="C1427" s="310"/>
      <c r="E1427" s="310"/>
      <c r="F1427" s="309"/>
      <c r="G1427" s="309"/>
      <c r="H1427" s="310"/>
      <c r="I1427" s="310"/>
      <c r="L1427" s="309"/>
      <c r="M1427" s="309"/>
      <c r="N1427" s="310"/>
      <c r="P1427" s="310"/>
    </row>
    <row r="1428" spans="3:16" s="25" customFormat="1" ht="12.75" customHeight="1" x14ac:dyDescent="0.25">
      <c r="C1428" s="310"/>
      <c r="E1428" s="310"/>
      <c r="F1428" s="309"/>
      <c r="G1428" s="309"/>
      <c r="H1428" s="310"/>
      <c r="I1428" s="310"/>
      <c r="L1428" s="309"/>
      <c r="M1428" s="309"/>
      <c r="N1428" s="310"/>
      <c r="P1428" s="310"/>
    </row>
    <row r="1429" spans="3:16" s="25" customFormat="1" ht="12.75" customHeight="1" x14ac:dyDescent="0.25">
      <c r="C1429" s="310"/>
      <c r="E1429" s="310"/>
      <c r="F1429" s="309"/>
      <c r="G1429" s="309"/>
      <c r="H1429" s="310"/>
      <c r="I1429" s="310"/>
      <c r="L1429" s="309"/>
      <c r="M1429" s="309"/>
      <c r="N1429" s="310"/>
      <c r="P1429" s="310"/>
    </row>
    <row r="1430" spans="3:16" s="25" customFormat="1" ht="12.75" customHeight="1" x14ac:dyDescent="0.25">
      <c r="C1430" s="310"/>
      <c r="E1430" s="310"/>
      <c r="F1430" s="309"/>
      <c r="G1430" s="309"/>
      <c r="H1430" s="310"/>
      <c r="I1430" s="310"/>
      <c r="L1430" s="309"/>
      <c r="M1430" s="309"/>
      <c r="N1430" s="310"/>
      <c r="P1430" s="310"/>
    </row>
    <row r="1431" spans="3:16" s="25" customFormat="1" ht="12.75" customHeight="1" x14ac:dyDescent="0.25">
      <c r="C1431" s="310"/>
      <c r="E1431" s="310"/>
      <c r="F1431" s="309"/>
      <c r="G1431" s="309"/>
      <c r="H1431" s="310"/>
      <c r="I1431" s="310"/>
      <c r="L1431" s="309"/>
      <c r="M1431" s="309"/>
      <c r="N1431" s="310"/>
      <c r="P1431" s="310"/>
    </row>
    <row r="1432" spans="3:16" s="25" customFormat="1" ht="12.75" customHeight="1" x14ac:dyDescent="0.25">
      <c r="C1432" s="310"/>
      <c r="E1432" s="310"/>
      <c r="F1432" s="309"/>
      <c r="G1432" s="309"/>
      <c r="H1432" s="310"/>
      <c r="I1432" s="310"/>
      <c r="L1432" s="309"/>
      <c r="M1432" s="309"/>
      <c r="N1432" s="310"/>
      <c r="P1432" s="310"/>
    </row>
    <row r="1433" spans="3:16" s="25" customFormat="1" ht="12.75" customHeight="1" x14ac:dyDescent="0.25">
      <c r="C1433" s="310"/>
      <c r="E1433" s="310"/>
      <c r="F1433" s="309"/>
      <c r="G1433" s="309"/>
      <c r="H1433" s="310"/>
      <c r="I1433" s="310"/>
      <c r="L1433" s="309"/>
      <c r="M1433" s="309"/>
      <c r="N1433" s="310"/>
      <c r="P1433" s="310"/>
    </row>
    <row r="1434" spans="3:16" s="25" customFormat="1" ht="12.75" customHeight="1" x14ac:dyDescent="0.25">
      <c r="C1434" s="310"/>
      <c r="E1434" s="310"/>
      <c r="F1434" s="309"/>
      <c r="G1434" s="309"/>
      <c r="H1434" s="310"/>
      <c r="I1434" s="310"/>
      <c r="L1434" s="309"/>
      <c r="M1434" s="309"/>
      <c r="N1434" s="310"/>
      <c r="P1434" s="310"/>
    </row>
    <row r="1435" spans="3:16" s="25" customFormat="1" ht="12.75" customHeight="1" x14ac:dyDescent="0.25">
      <c r="C1435" s="310"/>
      <c r="E1435" s="310"/>
      <c r="F1435" s="309"/>
      <c r="G1435" s="309"/>
      <c r="H1435" s="310"/>
      <c r="I1435" s="310"/>
      <c r="L1435" s="309"/>
      <c r="M1435" s="309"/>
      <c r="N1435" s="310"/>
      <c r="P1435" s="310"/>
    </row>
    <row r="1436" spans="3:16" s="25" customFormat="1" ht="12.75" customHeight="1" x14ac:dyDescent="0.25">
      <c r="C1436" s="310"/>
      <c r="E1436" s="310"/>
      <c r="F1436" s="309"/>
      <c r="G1436" s="309"/>
      <c r="H1436" s="310"/>
      <c r="I1436" s="310"/>
      <c r="L1436" s="309"/>
      <c r="M1436" s="309"/>
      <c r="N1436" s="310"/>
      <c r="P1436" s="310"/>
    </row>
    <row r="1437" spans="3:16" s="25" customFormat="1" ht="12.75" customHeight="1" x14ac:dyDescent="0.25">
      <c r="C1437" s="310"/>
      <c r="E1437" s="310"/>
      <c r="F1437" s="309"/>
      <c r="G1437" s="309"/>
      <c r="H1437" s="310"/>
      <c r="I1437" s="310"/>
      <c r="L1437" s="309"/>
      <c r="M1437" s="309"/>
      <c r="N1437" s="310"/>
      <c r="P1437" s="310"/>
    </row>
    <row r="1438" spans="3:16" s="25" customFormat="1" ht="12.75" customHeight="1" x14ac:dyDescent="0.25">
      <c r="C1438" s="310"/>
      <c r="E1438" s="310"/>
      <c r="F1438" s="309"/>
      <c r="G1438" s="309"/>
      <c r="H1438" s="310"/>
      <c r="I1438" s="310"/>
      <c r="L1438" s="309"/>
      <c r="M1438" s="309"/>
      <c r="N1438" s="310"/>
      <c r="P1438" s="310"/>
    </row>
    <row r="1439" spans="3:16" s="25" customFormat="1" ht="12.75" customHeight="1" x14ac:dyDescent="0.25">
      <c r="C1439" s="310"/>
      <c r="E1439" s="310"/>
      <c r="F1439" s="309"/>
      <c r="G1439" s="309"/>
      <c r="H1439" s="310"/>
      <c r="I1439" s="310"/>
      <c r="L1439" s="309"/>
      <c r="M1439" s="309"/>
      <c r="N1439" s="310"/>
      <c r="P1439" s="310"/>
    </row>
    <row r="1440" spans="3:16" s="25" customFormat="1" ht="12.75" customHeight="1" x14ac:dyDescent="0.25">
      <c r="C1440" s="310"/>
      <c r="E1440" s="310"/>
      <c r="F1440" s="309"/>
      <c r="G1440" s="309"/>
      <c r="H1440" s="310"/>
      <c r="I1440" s="310"/>
      <c r="L1440" s="309"/>
      <c r="M1440" s="309"/>
      <c r="N1440" s="310"/>
      <c r="P1440" s="310"/>
    </row>
    <row r="1441" spans="3:16" s="25" customFormat="1" ht="12.75" customHeight="1" x14ac:dyDescent="0.25">
      <c r="C1441" s="310"/>
      <c r="E1441" s="310"/>
      <c r="F1441" s="309"/>
      <c r="G1441" s="309"/>
      <c r="H1441" s="310"/>
      <c r="I1441" s="310"/>
      <c r="L1441" s="309"/>
      <c r="M1441" s="309"/>
      <c r="N1441" s="310"/>
      <c r="P1441" s="310"/>
    </row>
    <row r="1442" spans="3:16" s="25" customFormat="1" ht="12.75" customHeight="1" x14ac:dyDescent="0.25">
      <c r="C1442" s="310"/>
      <c r="E1442" s="310"/>
      <c r="F1442" s="309"/>
      <c r="G1442" s="309"/>
      <c r="H1442" s="310"/>
      <c r="I1442" s="310"/>
      <c r="L1442" s="309"/>
      <c r="M1442" s="309"/>
      <c r="N1442" s="310"/>
      <c r="P1442" s="310"/>
    </row>
    <row r="1443" spans="3:16" s="25" customFormat="1" ht="12.75" customHeight="1" x14ac:dyDescent="0.25">
      <c r="C1443" s="310"/>
      <c r="E1443" s="310"/>
      <c r="F1443" s="309"/>
      <c r="G1443" s="309"/>
      <c r="H1443" s="310"/>
      <c r="I1443" s="310"/>
      <c r="L1443" s="309"/>
      <c r="M1443" s="309"/>
      <c r="N1443" s="310"/>
      <c r="P1443" s="310"/>
    </row>
    <row r="1444" spans="3:16" s="25" customFormat="1" ht="12.75" customHeight="1" x14ac:dyDescent="0.25">
      <c r="C1444" s="310"/>
      <c r="E1444" s="310"/>
      <c r="F1444" s="309"/>
      <c r="G1444" s="309"/>
      <c r="H1444" s="310"/>
      <c r="I1444" s="310"/>
      <c r="L1444" s="309"/>
      <c r="M1444" s="309"/>
      <c r="N1444" s="310"/>
      <c r="P1444" s="310"/>
    </row>
    <row r="1445" spans="3:16" s="25" customFormat="1" ht="12.75" customHeight="1" x14ac:dyDescent="0.25">
      <c r="C1445" s="310"/>
      <c r="E1445" s="310"/>
      <c r="F1445" s="309"/>
      <c r="G1445" s="309"/>
      <c r="H1445" s="310"/>
      <c r="I1445" s="310"/>
      <c r="L1445" s="309"/>
      <c r="M1445" s="309"/>
      <c r="N1445" s="310"/>
      <c r="P1445" s="310"/>
    </row>
    <row r="1446" spans="3:16" s="25" customFormat="1" ht="12.75" customHeight="1" x14ac:dyDescent="0.25">
      <c r="C1446" s="310"/>
      <c r="E1446" s="310"/>
      <c r="F1446" s="309"/>
      <c r="G1446" s="309"/>
      <c r="H1446" s="310"/>
      <c r="I1446" s="310"/>
      <c r="L1446" s="309"/>
      <c r="M1446" s="309"/>
      <c r="N1446" s="310"/>
      <c r="P1446" s="310"/>
    </row>
    <row r="1447" spans="3:16" s="25" customFormat="1" ht="12.75" customHeight="1" x14ac:dyDescent="0.25">
      <c r="C1447" s="310"/>
      <c r="E1447" s="310"/>
      <c r="F1447" s="309"/>
      <c r="G1447" s="309"/>
      <c r="H1447" s="310"/>
      <c r="I1447" s="310"/>
      <c r="L1447" s="309"/>
      <c r="M1447" s="309"/>
      <c r="N1447" s="310"/>
      <c r="P1447" s="310"/>
    </row>
    <row r="1448" spans="3:16" s="25" customFormat="1" ht="12.75" customHeight="1" x14ac:dyDescent="0.25">
      <c r="C1448" s="310"/>
      <c r="E1448" s="310"/>
      <c r="F1448" s="309"/>
      <c r="G1448" s="309"/>
      <c r="H1448" s="310"/>
      <c r="I1448" s="310"/>
      <c r="L1448" s="309"/>
      <c r="M1448" s="309"/>
      <c r="N1448" s="310"/>
      <c r="P1448" s="310"/>
    </row>
    <row r="1449" spans="3:16" s="25" customFormat="1" ht="12.75" customHeight="1" x14ac:dyDescent="0.25">
      <c r="C1449" s="310"/>
      <c r="E1449" s="310"/>
      <c r="F1449" s="309"/>
      <c r="G1449" s="309"/>
      <c r="H1449" s="310"/>
      <c r="I1449" s="310"/>
      <c r="L1449" s="309"/>
      <c r="M1449" s="309"/>
      <c r="N1449" s="310"/>
      <c r="P1449" s="310"/>
    </row>
    <row r="1450" spans="3:16" s="25" customFormat="1" ht="12.75" customHeight="1" x14ac:dyDescent="0.25">
      <c r="C1450" s="310"/>
      <c r="E1450" s="310"/>
      <c r="F1450" s="309"/>
      <c r="G1450" s="309"/>
      <c r="H1450" s="310"/>
      <c r="I1450" s="310"/>
      <c r="L1450" s="309"/>
      <c r="M1450" s="309"/>
      <c r="N1450" s="310"/>
      <c r="P1450" s="310"/>
    </row>
    <row r="1451" spans="3:16" s="25" customFormat="1" ht="12.75" customHeight="1" x14ac:dyDescent="0.25">
      <c r="C1451" s="310"/>
      <c r="E1451" s="310"/>
      <c r="F1451" s="309"/>
      <c r="G1451" s="309"/>
      <c r="H1451" s="310"/>
      <c r="I1451" s="310"/>
      <c r="L1451" s="309"/>
      <c r="M1451" s="309"/>
      <c r="N1451" s="310"/>
      <c r="P1451" s="310"/>
    </row>
    <row r="1452" spans="3:16" s="25" customFormat="1" ht="12.75" customHeight="1" x14ac:dyDescent="0.25">
      <c r="C1452" s="310"/>
      <c r="E1452" s="310"/>
      <c r="F1452" s="309"/>
      <c r="G1452" s="309"/>
      <c r="H1452" s="310"/>
      <c r="I1452" s="310"/>
      <c r="L1452" s="309"/>
      <c r="M1452" s="309"/>
      <c r="N1452" s="310"/>
      <c r="P1452" s="310"/>
    </row>
    <row r="1453" spans="3:16" s="25" customFormat="1" ht="12.75" customHeight="1" x14ac:dyDescent="0.25">
      <c r="C1453" s="310"/>
      <c r="E1453" s="310"/>
      <c r="F1453" s="309"/>
      <c r="G1453" s="309"/>
      <c r="H1453" s="310"/>
      <c r="I1453" s="310"/>
      <c r="L1453" s="309"/>
      <c r="M1453" s="309"/>
      <c r="N1453" s="310"/>
      <c r="P1453" s="310"/>
    </row>
    <row r="1454" spans="3:16" s="25" customFormat="1" ht="12.75" customHeight="1" x14ac:dyDescent="0.25">
      <c r="C1454" s="310"/>
      <c r="E1454" s="310"/>
      <c r="F1454" s="309"/>
      <c r="G1454" s="309"/>
      <c r="H1454" s="310"/>
      <c r="I1454" s="310"/>
      <c r="L1454" s="309"/>
      <c r="M1454" s="309"/>
      <c r="N1454" s="310"/>
      <c r="P1454" s="310"/>
    </row>
    <row r="1455" spans="3:16" s="25" customFormat="1" ht="12.75" customHeight="1" x14ac:dyDescent="0.25">
      <c r="C1455" s="310"/>
      <c r="E1455" s="310"/>
      <c r="F1455" s="309"/>
      <c r="G1455" s="309"/>
      <c r="H1455" s="310"/>
      <c r="I1455" s="310"/>
      <c r="L1455" s="309"/>
      <c r="M1455" s="309"/>
      <c r="N1455" s="310"/>
      <c r="P1455" s="310"/>
    </row>
    <row r="1456" spans="3:16" s="25" customFormat="1" ht="12.75" customHeight="1" x14ac:dyDescent="0.25">
      <c r="C1456" s="310"/>
      <c r="E1456" s="310"/>
      <c r="F1456" s="309"/>
      <c r="G1456" s="309"/>
      <c r="H1456" s="310"/>
      <c r="I1456" s="310"/>
      <c r="L1456" s="309"/>
      <c r="M1456" s="309"/>
      <c r="N1456" s="310"/>
      <c r="P1456" s="310"/>
    </row>
    <row r="1457" spans="3:16" s="25" customFormat="1" ht="12.75" customHeight="1" x14ac:dyDescent="0.25">
      <c r="C1457" s="310"/>
      <c r="E1457" s="310"/>
      <c r="F1457" s="309"/>
      <c r="G1457" s="309"/>
      <c r="H1457" s="310"/>
      <c r="I1457" s="310"/>
      <c r="L1457" s="309"/>
      <c r="M1457" s="309"/>
      <c r="N1457" s="310"/>
      <c r="P1457" s="310"/>
    </row>
    <row r="1458" spans="3:16" s="25" customFormat="1" ht="12.75" customHeight="1" x14ac:dyDescent="0.25">
      <c r="C1458" s="310"/>
      <c r="E1458" s="310"/>
      <c r="F1458" s="309"/>
      <c r="G1458" s="309"/>
      <c r="H1458" s="310"/>
      <c r="I1458" s="310"/>
      <c r="L1458" s="309"/>
      <c r="M1458" s="309"/>
      <c r="N1458" s="310"/>
      <c r="P1458" s="310"/>
    </row>
    <row r="1459" spans="3:16" s="25" customFormat="1" ht="12.75" customHeight="1" x14ac:dyDescent="0.25">
      <c r="C1459" s="310"/>
      <c r="E1459" s="310"/>
      <c r="F1459" s="309"/>
      <c r="G1459" s="309"/>
      <c r="H1459" s="310"/>
      <c r="I1459" s="310"/>
      <c r="L1459" s="309"/>
      <c r="M1459" s="309"/>
      <c r="N1459" s="310"/>
      <c r="P1459" s="310"/>
    </row>
    <row r="1460" spans="3:16" s="25" customFormat="1" ht="12.75" customHeight="1" x14ac:dyDescent="0.25">
      <c r="C1460" s="310"/>
      <c r="E1460" s="310"/>
      <c r="F1460" s="309"/>
      <c r="G1460" s="309"/>
      <c r="H1460" s="310"/>
      <c r="I1460" s="310"/>
      <c r="L1460" s="309"/>
      <c r="M1460" s="309"/>
      <c r="N1460" s="310"/>
      <c r="P1460" s="310"/>
    </row>
    <row r="1461" spans="3:16" s="25" customFormat="1" ht="12.75" customHeight="1" x14ac:dyDescent="0.25">
      <c r="C1461" s="310"/>
      <c r="E1461" s="310"/>
      <c r="F1461" s="309"/>
      <c r="G1461" s="309"/>
      <c r="H1461" s="310"/>
      <c r="I1461" s="310"/>
      <c r="L1461" s="309"/>
      <c r="M1461" s="309"/>
      <c r="N1461" s="310"/>
      <c r="P1461" s="310"/>
    </row>
    <row r="1462" spans="3:16" s="25" customFormat="1" ht="12.75" customHeight="1" x14ac:dyDescent="0.25">
      <c r="C1462" s="310"/>
      <c r="E1462" s="310"/>
      <c r="F1462" s="309"/>
      <c r="G1462" s="309"/>
      <c r="H1462" s="310"/>
      <c r="I1462" s="310"/>
      <c r="L1462" s="309"/>
      <c r="M1462" s="309"/>
      <c r="N1462" s="310"/>
      <c r="P1462" s="310"/>
    </row>
    <row r="1463" spans="3:16" s="25" customFormat="1" ht="12.75" customHeight="1" x14ac:dyDescent="0.25">
      <c r="C1463" s="310"/>
      <c r="E1463" s="310"/>
      <c r="F1463" s="309"/>
      <c r="G1463" s="309"/>
      <c r="H1463" s="310"/>
      <c r="I1463" s="310"/>
      <c r="L1463" s="309"/>
      <c r="M1463" s="309"/>
      <c r="N1463" s="310"/>
      <c r="P1463" s="310"/>
    </row>
    <row r="1464" spans="3:16" s="25" customFormat="1" ht="12.75" customHeight="1" x14ac:dyDescent="0.25">
      <c r="C1464" s="310"/>
      <c r="E1464" s="310"/>
      <c r="F1464" s="309"/>
      <c r="G1464" s="309"/>
      <c r="H1464" s="310"/>
      <c r="I1464" s="310"/>
      <c r="L1464" s="309"/>
      <c r="M1464" s="309"/>
      <c r="N1464" s="310"/>
      <c r="P1464" s="310"/>
    </row>
    <row r="1465" spans="3:16" s="25" customFormat="1" ht="12.75" customHeight="1" x14ac:dyDescent="0.25">
      <c r="C1465" s="310"/>
      <c r="E1465" s="310"/>
      <c r="F1465" s="309"/>
      <c r="G1465" s="309"/>
      <c r="H1465" s="310"/>
      <c r="I1465" s="310"/>
      <c r="L1465" s="309"/>
      <c r="M1465" s="309"/>
      <c r="N1465" s="310"/>
      <c r="P1465" s="310"/>
    </row>
    <row r="1466" spans="3:16" s="25" customFormat="1" ht="12.75" customHeight="1" x14ac:dyDescent="0.25">
      <c r="C1466" s="310"/>
      <c r="E1466" s="310"/>
      <c r="F1466" s="309"/>
      <c r="G1466" s="309"/>
      <c r="H1466" s="310"/>
      <c r="I1466" s="310"/>
      <c r="L1466" s="309"/>
      <c r="M1466" s="309"/>
      <c r="N1466" s="310"/>
      <c r="P1466" s="310"/>
    </row>
    <row r="1467" spans="3:16" s="25" customFormat="1" ht="12.75" customHeight="1" x14ac:dyDescent="0.25">
      <c r="C1467" s="310"/>
      <c r="E1467" s="310"/>
      <c r="F1467" s="309"/>
      <c r="G1467" s="309"/>
      <c r="H1467" s="310"/>
      <c r="I1467" s="310"/>
      <c r="L1467" s="309"/>
      <c r="M1467" s="309"/>
      <c r="N1467" s="310"/>
      <c r="P1467" s="310"/>
    </row>
    <row r="1468" spans="3:16" s="25" customFormat="1" ht="12.75" customHeight="1" x14ac:dyDescent="0.25">
      <c r="C1468" s="310"/>
      <c r="E1468" s="310"/>
      <c r="F1468" s="309"/>
      <c r="G1468" s="309"/>
      <c r="H1468" s="310"/>
      <c r="I1468" s="310"/>
      <c r="L1468" s="309"/>
      <c r="M1468" s="309"/>
      <c r="N1468" s="310"/>
      <c r="P1468" s="310"/>
    </row>
    <row r="1469" spans="3:16" s="25" customFormat="1" ht="12.75" customHeight="1" x14ac:dyDescent="0.25">
      <c r="C1469" s="310"/>
      <c r="E1469" s="310"/>
      <c r="F1469" s="309"/>
      <c r="G1469" s="309"/>
      <c r="H1469" s="310"/>
      <c r="I1469" s="310"/>
      <c r="L1469" s="309"/>
      <c r="M1469" s="309"/>
      <c r="N1469" s="310"/>
      <c r="P1469" s="310"/>
    </row>
    <row r="1470" spans="3:16" s="25" customFormat="1" ht="12.75" customHeight="1" x14ac:dyDescent="0.25">
      <c r="C1470" s="310"/>
      <c r="E1470" s="310"/>
      <c r="F1470" s="309"/>
      <c r="G1470" s="309"/>
      <c r="H1470" s="310"/>
      <c r="I1470" s="310"/>
      <c r="L1470" s="309"/>
      <c r="M1470" s="309"/>
      <c r="N1470" s="310"/>
      <c r="P1470" s="310"/>
    </row>
    <row r="1471" spans="3:16" s="25" customFormat="1" ht="12.75" customHeight="1" x14ac:dyDescent="0.25">
      <c r="C1471" s="310"/>
      <c r="E1471" s="310"/>
      <c r="F1471" s="309"/>
      <c r="G1471" s="309"/>
      <c r="H1471" s="310"/>
      <c r="I1471" s="310"/>
      <c r="L1471" s="309"/>
      <c r="M1471" s="309"/>
      <c r="N1471" s="310"/>
      <c r="P1471" s="310"/>
    </row>
    <row r="1472" spans="3:16" s="25" customFormat="1" ht="12.75" customHeight="1" x14ac:dyDescent="0.25">
      <c r="C1472" s="310"/>
      <c r="E1472" s="310"/>
      <c r="F1472" s="309"/>
      <c r="G1472" s="309"/>
      <c r="H1472" s="310"/>
      <c r="I1472" s="310"/>
      <c r="L1472" s="309"/>
      <c r="M1472" s="309"/>
      <c r="N1472" s="310"/>
      <c r="P1472" s="310"/>
    </row>
    <row r="1473" spans="3:16" s="25" customFormat="1" ht="12.75" customHeight="1" x14ac:dyDescent="0.25">
      <c r="C1473" s="310"/>
      <c r="E1473" s="310"/>
      <c r="F1473" s="309"/>
      <c r="G1473" s="309"/>
      <c r="H1473" s="310"/>
      <c r="I1473" s="310"/>
      <c r="L1473" s="309"/>
      <c r="M1473" s="309"/>
      <c r="N1473" s="310"/>
      <c r="P1473" s="310"/>
    </row>
    <row r="1474" spans="3:16" s="25" customFormat="1" ht="12.75" customHeight="1" x14ac:dyDescent="0.25">
      <c r="C1474" s="310"/>
      <c r="E1474" s="310"/>
      <c r="F1474" s="309"/>
      <c r="G1474" s="309"/>
      <c r="H1474" s="310"/>
      <c r="I1474" s="310"/>
      <c r="L1474" s="309"/>
      <c r="M1474" s="309"/>
      <c r="N1474" s="310"/>
      <c r="P1474" s="310"/>
    </row>
    <row r="1475" spans="3:16" s="25" customFormat="1" ht="12.75" customHeight="1" x14ac:dyDescent="0.25">
      <c r="C1475" s="310"/>
      <c r="E1475" s="310"/>
      <c r="F1475" s="309"/>
      <c r="G1475" s="309"/>
      <c r="H1475" s="310"/>
      <c r="I1475" s="310"/>
      <c r="L1475" s="309"/>
      <c r="M1475" s="309"/>
      <c r="N1475" s="310"/>
      <c r="P1475" s="310"/>
    </row>
    <row r="1476" spans="3:16" s="25" customFormat="1" ht="12.75" customHeight="1" x14ac:dyDescent="0.25">
      <c r="C1476" s="310"/>
      <c r="E1476" s="310"/>
      <c r="F1476" s="309"/>
      <c r="G1476" s="309"/>
      <c r="H1476" s="310"/>
      <c r="I1476" s="310"/>
      <c r="L1476" s="309"/>
      <c r="M1476" s="309"/>
      <c r="N1476" s="310"/>
      <c r="P1476" s="310"/>
    </row>
    <row r="1477" spans="3:16" s="25" customFormat="1" ht="12.75" customHeight="1" x14ac:dyDescent="0.25">
      <c r="C1477" s="310"/>
      <c r="E1477" s="310"/>
      <c r="F1477" s="309"/>
      <c r="G1477" s="309"/>
      <c r="H1477" s="310"/>
      <c r="I1477" s="310"/>
      <c r="L1477" s="309"/>
      <c r="M1477" s="309"/>
      <c r="N1477" s="310"/>
      <c r="P1477" s="310"/>
    </row>
    <row r="1478" spans="3:16" s="25" customFormat="1" ht="12.75" customHeight="1" x14ac:dyDescent="0.25">
      <c r="C1478" s="310"/>
      <c r="E1478" s="310"/>
      <c r="F1478" s="309"/>
      <c r="G1478" s="309"/>
      <c r="H1478" s="310"/>
      <c r="I1478" s="310"/>
      <c r="L1478" s="309"/>
      <c r="M1478" s="309"/>
      <c r="N1478" s="310"/>
      <c r="P1478" s="310"/>
    </row>
    <row r="1479" spans="3:16" s="25" customFormat="1" ht="12.75" customHeight="1" x14ac:dyDescent="0.25">
      <c r="C1479" s="310"/>
      <c r="E1479" s="310"/>
      <c r="F1479" s="309"/>
      <c r="G1479" s="309"/>
      <c r="H1479" s="310"/>
      <c r="I1479" s="310"/>
      <c r="L1479" s="309"/>
      <c r="M1479" s="309"/>
      <c r="N1479" s="310"/>
      <c r="P1479" s="310"/>
    </row>
    <row r="1480" spans="3:16" s="25" customFormat="1" ht="12.75" customHeight="1" x14ac:dyDescent="0.25">
      <c r="C1480" s="310"/>
      <c r="E1480" s="310"/>
      <c r="F1480" s="309"/>
      <c r="G1480" s="309"/>
      <c r="H1480" s="310"/>
      <c r="I1480" s="310"/>
      <c r="L1480" s="309"/>
      <c r="M1480" s="309"/>
      <c r="N1480" s="310"/>
      <c r="P1480" s="310"/>
    </row>
    <row r="1481" spans="3:16" s="25" customFormat="1" ht="12.75" customHeight="1" x14ac:dyDescent="0.25">
      <c r="C1481" s="310"/>
      <c r="E1481" s="310"/>
      <c r="F1481" s="309"/>
      <c r="G1481" s="309"/>
      <c r="H1481" s="310"/>
      <c r="I1481" s="310"/>
      <c r="L1481" s="309"/>
      <c r="M1481" s="309"/>
      <c r="N1481" s="310"/>
      <c r="P1481" s="310"/>
    </row>
    <row r="1482" spans="3:16" s="25" customFormat="1" ht="12.75" customHeight="1" x14ac:dyDescent="0.25">
      <c r="C1482" s="310"/>
      <c r="E1482" s="310"/>
      <c r="F1482" s="309"/>
      <c r="G1482" s="309"/>
      <c r="H1482" s="310"/>
      <c r="I1482" s="310"/>
      <c r="L1482" s="309"/>
      <c r="M1482" s="309"/>
      <c r="N1482" s="310"/>
      <c r="P1482" s="310"/>
    </row>
    <row r="1483" spans="3:16" s="25" customFormat="1" ht="12.75" customHeight="1" x14ac:dyDescent="0.25">
      <c r="C1483" s="310"/>
      <c r="E1483" s="310"/>
      <c r="F1483" s="309"/>
      <c r="G1483" s="309"/>
      <c r="H1483" s="310"/>
      <c r="I1483" s="310"/>
      <c r="L1483" s="309"/>
      <c r="M1483" s="309"/>
      <c r="N1483" s="310"/>
      <c r="P1483" s="310"/>
    </row>
    <row r="1484" spans="3:16" s="25" customFormat="1" ht="12.75" customHeight="1" x14ac:dyDescent="0.25">
      <c r="C1484" s="310"/>
      <c r="E1484" s="310"/>
      <c r="F1484" s="309"/>
      <c r="G1484" s="309"/>
      <c r="H1484" s="310"/>
      <c r="I1484" s="310"/>
      <c r="L1484" s="309"/>
      <c r="M1484" s="309"/>
      <c r="N1484" s="310"/>
      <c r="P1484" s="310"/>
    </row>
    <row r="1485" spans="3:16" s="25" customFormat="1" ht="12.75" customHeight="1" x14ac:dyDescent="0.25">
      <c r="C1485" s="310"/>
      <c r="E1485" s="310"/>
      <c r="F1485" s="309"/>
      <c r="G1485" s="309"/>
      <c r="H1485" s="310"/>
      <c r="I1485" s="310"/>
      <c r="L1485" s="309"/>
      <c r="M1485" s="309"/>
      <c r="N1485" s="310"/>
      <c r="P1485" s="310"/>
    </row>
    <row r="1486" spans="3:16" s="25" customFormat="1" ht="12.75" customHeight="1" x14ac:dyDescent="0.25">
      <c r="C1486" s="310"/>
      <c r="E1486" s="310"/>
      <c r="F1486" s="309"/>
      <c r="G1486" s="309"/>
      <c r="H1486" s="310"/>
      <c r="I1486" s="310"/>
      <c r="L1486" s="309"/>
      <c r="M1486" s="309"/>
      <c r="N1486" s="310"/>
      <c r="P1486" s="310"/>
    </row>
    <row r="1487" spans="3:16" s="25" customFormat="1" ht="12.75" customHeight="1" x14ac:dyDescent="0.25">
      <c r="C1487" s="310"/>
      <c r="E1487" s="310"/>
      <c r="F1487" s="309"/>
      <c r="G1487" s="309"/>
      <c r="H1487" s="310"/>
      <c r="I1487" s="310"/>
      <c r="L1487" s="309"/>
      <c r="M1487" s="309"/>
      <c r="N1487" s="310"/>
      <c r="P1487" s="310"/>
    </row>
    <row r="1488" spans="3:16" s="25" customFormat="1" ht="12.75" customHeight="1" x14ac:dyDescent="0.25">
      <c r="C1488" s="310"/>
      <c r="E1488" s="310"/>
      <c r="F1488" s="309"/>
      <c r="G1488" s="309"/>
      <c r="H1488" s="310"/>
      <c r="I1488" s="310"/>
      <c r="L1488" s="309"/>
      <c r="M1488" s="309"/>
      <c r="N1488" s="310"/>
      <c r="P1488" s="310"/>
    </row>
    <row r="1489" spans="3:16" s="25" customFormat="1" ht="12.75" customHeight="1" x14ac:dyDescent="0.25">
      <c r="C1489" s="310"/>
      <c r="E1489" s="310"/>
      <c r="F1489" s="309"/>
      <c r="G1489" s="309"/>
      <c r="H1489" s="310"/>
      <c r="I1489" s="310"/>
      <c r="L1489" s="309"/>
      <c r="M1489" s="309"/>
      <c r="N1489" s="310"/>
      <c r="P1489" s="310"/>
    </row>
    <row r="1490" spans="3:16" s="25" customFormat="1" ht="12.75" customHeight="1" x14ac:dyDescent="0.25">
      <c r="C1490" s="310"/>
      <c r="E1490" s="310"/>
      <c r="F1490" s="309"/>
      <c r="G1490" s="309"/>
      <c r="H1490" s="310"/>
      <c r="I1490" s="310"/>
      <c r="L1490" s="309"/>
      <c r="M1490" s="309"/>
      <c r="N1490" s="310"/>
      <c r="P1490" s="310"/>
    </row>
    <row r="1491" spans="3:16" s="25" customFormat="1" ht="12.75" customHeight="1" x14ac:dyDescent="0.25">
      <c r="C1491" s="310"/>
      <c r="E1491" s="310"/>
      <c r="F1491" s="309"/>
      <c r="G1491" s="309"/>
      <c r="H1491" s="310"/>
      <c r="I1491" s="310"/>
      <c r="L1491" s="309"/>
      <c r="M1491" s="309"/>
      <c r="N1491" s="310"/>
      <c r="P1491" s="310"/>
    </row>
    <row r="1492" spans="3:16" s="25" customFormat="1" ht="12.75" customHeight="1" x14ac:dyDescent="0.25">
      <c r="C1492" s="310"/>
      <c r="E1492" s="310"/>
      <c r="F1492" s="309"/>
      <c r="G1492" s="309"/>
      <c r="H1492" s="310"/>
      <c r="I1492" s="310"/>
      <c r="L1492" s="309"/>
      <c r="M1492" s="309"/>
      <c r="N1492" s="310"/>
      <c r="P1492" s="310"/>
    </row>
    <row r="1493" spans="3:16" s="25" customFormat="1" ht="12.75" customHeight="1" x14ac:dyDescent="0.25">
      <c r="C1493" s="310"/>
      <c r="E1493" s="310"/>
      <c r="F1493" s="309"/>
      <c r="G1493" s="309"/>
      <c r="H1493" s="310"/>
      <c r="I1493" s="310"/>
      <c r="L1493" s="309"/>
      <c r="M1493" s="309"/>
      <c r="N1493" s="310"/>
      <c r="P1493" s="310"/>
    </row>
    <row r="1494" spans="3:16" s="25" customFormat="1" ht="12.75" customHeight="1" x14ac:dyDescent="0.25">
      <c r="C1494" s="310"/>
      <c r="E1494" s="310"/>
      <c r="F1494" s="309"/>
      <c r="G1494" s="309"/>
      <c r="H1494" s="310"/>
      <c r="I1494" s="310"/>
      <c r="L1494" s="309"/>
      <c r="M1494" s="309"/>
      <c r="N1494" s="310"/>
      <c r="P1494" s="310"/>
    </row>
    <row r="1495" spans="3:16" s="25" customFormat="1" ht="12.75" customHeight="1" x14ac:dyDescent="0.25">
      <c r="C1495" s="310"/>
      <c r="E1495" s="310"/>
      <c r="F1495" s="309"/>
      <c r="G1495" s="309"/>
      <c r="H1495" s="310"/>
      <c r="I1495" s="310"/>
      <c r="L1495" s="309"/>
      <c r="M1495" s="309"/>
      <c r="N1495" s="310"/>
      <c r="P1495" s="310"/>
    </row>
    <row r="1496" spans="3:16" s="25" customFormat="1" ht="12.75" customHeight="1" x14ac:dyDescent="0.25">
      <c r="C1496" s="310"/>
      <c r="E1496" s="310"/>
      <c r="F1496" s="309"/>
      <c r="G1496" s="309"/>
      <c r="H1496" s="310"/>
      <c r="I1496" s="310"/>
      <c r="L1496" s="309"/>
      <c r="M1496" s="309"/>
      <c r="N1496" s="310"/>
      <c r="P1496" s="310"/>
    </row>
    <row r="1497" spans="3:16" s="25" customFormat="1" ht="12.75" customHeight="1" x14ac:dyDescent="0.25">
      <c r="C1497" s="310"/>
      <c r="E1497" s="310"/>
      <c r="F1497" s="309"/>
      <c r="G1497" s="309"/>
      <c r="H1497" s="310"/>
      <c r="I1497" s="310"/>
      <c r="L1497" s="309"/>
      <c r="M1497" s="309"/>
      <c r="N1497" s="310"/>
      <c r="P1497" s="310"/>
    </row>
    <row r="1498" spans="3:16" s="25" customFormat="1" ht="12.75" customHeight="1" x14ac:dyDescent="0.25">
      <c r="C1498" s="310"/>
      <c r="E1498" s="310"/>
      <c r="F1498" s="309"/>
      <c r="G1498" s="309"/>
      <c r="H1498" s="310"/>
      <c r="I1498" s="310"/>
      <c r="L1498" s="309"/>
      <c r="M1498" s="309"/>
      <c r="N1498" s="310"/>
      <c r="P1498" s="310"/>
    </row>
    <row r="1499" spans="3:16" s="25" customFormat="1" ht="12.75" customHeight="1" x14ac:dyDescent="0.25">
      <c r="C1499" s="310"/>
      <c r="E1499" s="310"/>
      <c r="F1499" s="309"/>
      <c r="G1499" s="309"/>
      <c r="H1499" s="310"/>
      <c r="I1499" s="310"/>
      <c r="L1499" s="309"/>
      <c r="M1499" s="309"/>
      <c r="N1499" s="310"/>
      <c r="P1499" s="310"/>
    </row>
    <row r="1500" spans="3:16" s="25" customFormat="1" ht="12.75" customHeight="1" x14ac:dyDescent="0.25">
      <c r="C1500" s="310"/>
      <c r="E1500" s="310"/>
      <c r="F1500" s="309"/>
      <c r="G1500" s="309"/>
      <c r="H1500" s="310"/>
      <c r="I1500" s="310"/>
      <c r="L1500" s="309"/>
      <c r="M1500" s="309"/>
      <c r="N1500" s="310"/>
      <c r="P1500" s="310"/>
    </row>
    <row r="1501" spans="3:16" s="25" customFormat="1" ht="12.75" customHeight="1" x14ac:dyDescent="0.25">
      <c r="C1501" s="310"/>
      <c r="E1501" s="310"/>
      <c r="F1501" s="309"/>
      <c r="G1501" s="309"/>
      <c r="H1501" s="310"/>
      <c r="I1501" s="310"/>
      <c r="L1501" s="309"/>
      <c r="M1501" s="309"/>
      <c r="N1501" s="310"/>
      <c r="P1501" s="310"/>
    </row>
    <row r="1502" spans="3:16" s="25" customFormat="1" ht="12.75" customHeight="1" x14ac:dyDescent="0.25">
      <c r="C1502" s="310"/>
      <c r="E1502" s="310"/>
      <c r="F1502" s="309"/>
      <c r="G1502" s="309"/>
      <c r="H1502" s="310"/>
      <c r="I1502" s="310"/>
      <c r="L1502" s="309"/>
      <c r="M1502" s="309"/>
      <c r="N1502" s="310"/>
      <c r="P1502" s="310"/>
    </row>
    <row r="1503" spans="3:16" s="25" customFormat="1" ht="12.75" customHeight="1" x14ac:dyDescent="0.25">
      <c r="C1503" s="310"/>
      <c r="E1503" s="310"/>
      <c r="F1503" s="309"/>
      <c r="G1503" s="309"/>
      <c r="H1503" s="310"/>
      <c r="I1503" s="310"/>
      <c r="L1503" s="309"/>
      <c r="M1503" s="309"/>
      <c r="N1503" s="310"/>
      <c r="P1503" s="310"/>
    </row>
    <row r="1504" spans="3:16" s="25" customFormat="1" ht="12.75" customHeight="1" x14ac:dyDescent="0.25">
      <c r="C1504" s="310"/>
      <c r="E1504" s="310"/>
      <c r="F1504" s="309"/>
      <c r="G1504" s="309"/>
      <c r="H1504" s="310"/>
      <c r="I1504" s="310"/>
      <c r="L1504" s="309"/>
      <c r="M1504" s="309"/>
      <c r="N1504" s="310"/>
      <c r="P1504" s="310"/>
    </row>
    <row r="1505" spans="3:16" s="25" customFormat="1" ht="12.75" customHeight="1" x14ac:dyDescent="0.25">
      <c r="C1505" s="310"/>
      <c r="E1505" s="310"/>
      <c r="F1505" s="309"/>
      <c r="G1505" s="309"/>
      <c r="H1505" s="310"/>
      <c r="I1505" s="310"/>
      <c r="L1505" s="309"/>
      <c r="M1505" s="309"/>
      <c r="N1505" s="310"/>
      <c r="P1505" s="310"/>
    </row>
    <row r="1506" spans="3:16" s="25" customFormat="1" ht="12.75" customHeight="1" x14ac:dyDescent="0.25">
      <c r="C1506" s="310"/>
      <c r="E1506" s="310"/>
      <c r="F1506" s="309"/>
      <c r="G1506" s="309"/>
      <c r="H1506" s="310"/>
      <c r="I1506" s="310"/>
      <c r="L1506" s="309"/>
      <c r="M1506" s="309"/>
      <c r="N1506" s="310"/>
      <c r="P1506" s="310"/>
    </row>
    <row r="1507" spans="3:16" s="25" customFormat="1" ht="12.75" customHeight="1" x14ac:dyDescent="0.25">
      <c r="C1507" s="310"/>
      <c r="E1507" s="310"/>
      <c r="F1507" s="309"/>
      <c r="G1507" s="309"/>
      <c r="H1507" s="310"/>
      <c r="I1507" s="310"/>
      <c r="L1507" s="309"/>
      <c r="M1507" s="309"/>
      <c r="N1507" s="310"/>
      <c r="P1507" s="310"/>
    </row>
    <row r="1508" spans="3:16" s="25" customFormat="1" ht="12.75" customHeight="1" x14ac:dyDescent="0.25">
      <c r="C1508" s="310"/>
      <c r="E1508" s="310"/>
      <c r="F1508" s="309"/>
      <c r="G1508" s="309"/>
      <c r="H1508" s="310"/>
      <c r="I1508" s="310"/>
      <c r="L1508" s="309"/>
      <c r="M1508" s="309"/>
      <c r="N1508" s="310"/>
      <c r="P1508" s="310"/>
    </row>
    <row r="1509" spans="3:16" s="25" customFormat="1" ht="12.75" customHeight="1" x14ac:dyDescent="0.25">
      <c r="C1509" s="310"/>
      <c r="E1509" s="310"/>
      <c r="F1509" s="309"/>
      <c r="G1509" s="309"/>
      <c r="H1509" s="310"/>
      <c r="I1509" s="310"/>
      <c r="L1509" s="309"/>
      <c r="M1509" s="309"/>
      <c r="N1509" s="310"/>
      <c r="P1509" s="310"/>
    </row>
    <row r="1510" spans="3:16" s="25" customFormat="1" ht="12.75" customHeight="1" x14ac:dyDescent="0.25">
      <c r="C1510" s="310"/>
      <c r="E1510" s="310"/>
      <c r="F1510" s="309"/>
      <c r="G1510" s="309"/>
      <c r="H1510" s="310"/>
      <c r="I1510" s="310"/>
      <c r="L1510" s="309"/>
      <c r="M1510" s="309"/>
      <c r="N1510" s="310"/>
      <c r="P1510" s="310"/>
    </row>
    <row r="1511" spans="3:16" s="25" customFormat="1" ht="12.75" customHeight="1" x14ac:dyDescent="0.25">
      <c r="C1511" s="310"/>
      <c r="E1511" s="310"/>
      <c r="F1511" s="309"/>
      <c r="G1511" s="309"/>
      <c r="H1511" s="310"/>
      <c r="I1511" s="310"/>
      <c r="L1511" s="309"/>
      <c r="M1511" s="309"/>
      <c r="N1511" s="310"/>
      <c r="P1511" s="310"/>
    </row>
    <row r="1512" spans="3:16" s="25" customFormat="1" ht="12.75" customHeight="1" x14ac:dyDescent="0.25">
      <c r="C1512" s="310"/>
      <c r="E1512" s="310"/>
      <c r="F1512" s="309"/>
      <c r="G1512" s="309"/>
      <c r="H1512" s="310"/>
      <c r="I1512" s="310"/>
      <c r="L1512" s="309"/>
      <c r="M1512" s="309"/>
      <c r="N1512" s="310"/>
      <c r="P1512" s="310"/>
    </row>
    <row r="1513" spans="3:16" s="25" customFormat="1" ht="12.75" customHeight="1" x14ac:dyDescent="0.25">
      <c r="C1513" s="310"/>
      <c r="E1513" s="310"/>
      <c r="F1513" s="309"/>
      <c r="G1513" s="309"/>
      <c r="H1513" s="310"/>
      <c r="I1513" s="310"/>
      <c r="L1513" s="309"/>
      <c r="M1513" s="309"/>
      <c r="N1513" s="310"/>
      <c r="P1513" s="310"/>
    </row>
    <row r="1514" spans="3:16" s="25" customFormat="1" ht="12.75" customHeight="1" x14ac:dyDescent="0.25">
      <c r="C1514" s="310"/>
      <c r="E1514" s="310"/>
      <c r="F1514" s="309"/>
      <c r="G1514" s="309"/>
      <c r="H1514" s="310"/>
      <c r="I1514" s="310"/>
      <c r="L1514" s="309"/>
      <c r="M1514" s="309"/>
      <c r="N1514" s="310"/>
      <c r="P1514" s="310"/>
    </row>
    <row r="1515" spans="3:16" s="25" customFormat="1" ht="12.75" customHeight="1" x14ac:dyDescent="0.25">
      <c r="C1515" s="310"/>
      <c r="E1515" s="310"/>
      <c r="F1515" s="309"/>
      <c r="G1515" s="309"/>
      <c r="H1515" s="310"/>
      <c r="I1515" s="310"/>
      <c r="L1515" s="309"/>
      <c r="M1515" s="309"/>
      <c r="N1515" s="310"/>
      <c r="P1515" s="310"/>
    </row>
    <row r="1516" spans="3:16" s="25" customFormat="1" ht="12.75" customHeight="1" x14ac:dyDescent="0.25">
      <c r="C1516" s="310"/>
      <c r="E1516" s="310"/>
      <c r="F1516" s="309"/>
      <c r="G1516" s="309"/>
      <c r="H1516" s="310"/>
      <c r="I1516" s="310"/>
      <c r="L1516" s="309"/>
      <c r="M1516" s="309"/>
      <c r="N1516" s="310"/>
      <c r="P1516" s="310"/>
    </row>
    <row r="1517" spans="3:16" s="25" customFormat="1" ht="12.75" customHeight="1" x14ac:dyDescent="0.25">
      <c r="C1517" s="310"/>
      <c r="E1517" s="310"/>
      <c r="F1517" s="309"/>
      <c r="G1517" s="309"/>
      <c r="H1517" s="310"/>
      <c r="I1517" s="310"/>
      <c r="L1517" s="309"/>
      <c r="M1517" s="309"/>
      <c r="N1517" s="310"/>
      <c r="P1517" s="310"/>
    </row>
    <row r="1518" spans="3:16" s="25" customFormat="1" ht="12.75" customHeight="1" x14ac:dyDescent="0.25">
      <c r="C1518" s="310"/>
      <c r="E1518" s="310"/>
      <c r="F1518" s="309"/>
      <c r="G1518" s="309"/>
      <c r="H1518" s="310"/>
      <c r="I1518" s="310"/>
      <c r="L1518" s="309"/>
      <c r="M1518" s="309"/>
      <c r="N1518" s="310"/>
      <c r="P1518" s="310"/>
    </row>
    <row r="1519" spans="3:16" s="25" customFormat="1" ht="12.75" customHeight="1" x14ac:dyDescent="0.25">
      <c r="C1519" s="310"/>
      <c r="E1519" s="310"/>
      <c r="F1519" s="309"/>
      <c r="G1519" s="309"/>
      <c r="H1519" s="310"/>
      <c r="I1519" s="310"/>
      <c r="L1519" s="309"/>
      <c r="M1519" s="309"/>
      <c r="N1519" s="310"/>
      <c r="P1519" s="310"/>
    </row>
    <row r="1520" spans="3:16" s="25" customFormat="1" ht="12.75" customHeight="1" x14ac:dyDescent="0.25">
      <c r="C1520" s="310"/>
      <c r="E1520" s="310"/>
      <c r="F1520" s="309"/>
      <c r="G1520" s="309"/>
      <c r="H1520" s="310"/>
      <c r="I1520" s="310"/>
      <c r="L1520" s="309"/>
      <c r="M1520" s="309"/>
      <c r="N1520" s="310"/>
      <c r="P1520" s="310"/>
    </row>
    <row r="1521" spans="3:16" s="25" customFormat="1" ht="12.75" customHeight="1" x14ac:dyDescent="0.25">
      <c r="C1521" s="310"/>
      <c r="E1521" s="310"/>
      <c r="F1521" s="309"/>
      <c r="G1521" s="309"/>
      <c r="H1521" s="310"/>
      <c r="I1521" s="310"/>
      <c r="L1521" s="309"/>
      <c r="M1521" s="309"/>
      <c r="N1521" s="310"/>
      <c r="P1521" s="310"/>
    </row>
    <row r="1522" spans="3:16" s="25" customFormat="1" ht="12.75" customHeight="1" x14ac:dyDescent="0.25">
      <c r="C1522" s="310"/>
      <c r="E1522" s="310"/>
      <c r="F1522" s="309"/>
      <c r="G1522" s="309"/>
      <c r="H1522" s="310"/>
      <c r="I1522" s="310"/>
      <c r="L1522" s="309"/>
      <c r="M1522" s="309"/>
      <c r="N1522" s="310"/>
      <c r="P1522" s="310"/>
    </row>
    <row r="1523" spans="3:16" s="25" customFormat="1" ht="12.75" customHeight="1" x14ac:dyDescent="0.25">
      <c r="C1523" s="310"/>
      <c r="E1523" s="310"/>
      <c r="F1523" s="309"/>
      <c r="G1523" s="309"/>
      <c r="H1523" s="310"/>
      <c r="I1523" s="310"/>
      <c r="L1523" s="309"/>
      <c r="M1523" s="309"/>
      <c r="N1523" s="310"/>
      <c r="P1523" s="310"/>
    </row>
    <row r="1524" spans="3:16" s="25" customFormat="1" ht="12.75" customHeight="1" x14ac:dyDescent="0.25">
      <c r="C1524" s="310"/>
      <c r="E1524" s="310"/>
      <c r="F1524" s="309"/>
      <c r="G1524" s="309"/>
      <c r="H1524" s="310"/>
      <c r="I1524" s="310"/>
      <c r="L1524" s="309"/>
      <c r="M1524" s="309"/>
      <c r="N1524" s="310"/>
      <c r="P1524" s="310"/>
    </row>
    <row r="1525" spans="3:16" s="25" customFormat="1" ht="12.75" customHeight="1" x14ac:dyDescent="0.25">
      <c r="C1525" s="310"/>
      <c r="E1525" s="310"/>
      <c r="F1525" s="309"/>
      <c r="G1525" s="309"/>
      <c r="H1525" s="310"/>
      <c r="I1525" s="310"/>
      <c r="L1525" s="309"/>
      <c r="M1525" s="309"/>
      <c r="N1525" s="310"/>
      <c r="P1525" s="310"/>
    </row>
    <row r="1526" spans="3:16" s="25" customFormat="1" ht="12.75" customHeight="1" x14ac:dyDescent="0.25">
      <c r="C1526" s="310"/>
      <c r="E1526" s="310"/>
      <c r="F1526" s="309"/>
      <c r="G1526" s="309"/>
      <c r="H1526" s="310"/>
      <c r="I1526" s="310"/>
      <c r="L1526" s="309"/>
      <c r="M1526" s="309"/>
      <c r="N1526" s="310"/>
      <c r="P1526" s="310"/>
    </row>
    <row r="1527" spans="3:16" s="25" customFormat="1" ht="12.75" customHeight="1" x14ac:dyDescent="0.25">
      <c r="C1527" s="310"/>
      <c r="E1527" s="310"/>
      <c r="F1527" s="309"/>
      <c r="G1527" s="309"/>
      <c r="H1527" s="310"/>
      <c r="I1527" s="310"/>
      <c r="L1527" s="309"/>
      <c r="M1527" s="309"/>
      <c r="N1527" s="310"/>
      <c r="P1527" s="310"/>
    </row>
    <row r="1528" spans="3:16" s="25" customFormat="1" ht="12.75" customHeight="1" x14ac:dyDescent="0.25">
      <c r="C1528" s="310"/>
      <c r="E1528" s="310"/>
      <c r="F1528" s="309"/>
      <c r="G1528" s="309"/>
      <c r="H1528" s="310"/>
      <c r="I1528" s="310"/>
      <c r="L1528" s="309"/>
      <c r="M1528" s="309"/>
      <c r="N1528" s="310"/>
      <c r="P1528" s="310"/>
    </row>
    <row r="1529" spans="3:16" s="25" customFormat="1" ht="12.75" customHeight="1" x14ac:dyDescent="0.25">
      <c r="C1529" s="310"/>
      <c r="E1529" s="310"/>
      <c r="F1529" s="309"/>
      <c r="G1529" s="309"/>
      <c r="H1529" s="310"/>
      <c r="I1529" s="310"/>
      <c r="L1529" s="309"/>
      <c r="M1529" s="309"/>
      <c r="N1529" s="310"/>
      <c r="P1529" s="310"/>
    </row>
    <row r="1530" spans="3:16" s="25" customFormat="1" ht="12.75" customHeight="1" x14ac:dyDescent="0.25">
      <c r="C1530" s="310"/>
      <c r="E1530" s="310"/>
      <c r="F1530" s="309"/>
      <c r="G1530" s="309"/>
      <c r="H1530" s="310"/>
      <c r="I1530" s="310"/>
      <c r="L1530" s="309"/>
      <c r="M1530" s="309"/>
      <c r="N1530" s="310"/>
      <c r="P1530" s="310"/>
    </row>
    <row r="1531" spans="3:16" s="25" customFormat="1" ht="12.75" customHeight="1" x14ac:dyDescent="0.25">
      <c r="C1531" s="310"/>
      <c r="E1531" s="310"/>
      <c r="F1531" s="309"/>
      <c r="G1531" s="309"/>
      <c r="H1531" s="310"/>
      <c r="I1531" s="310"/>
      <c r="L1531" s="309"/>
      <c r="M1531" s="309"/>
      <c r="N1531" s="310"/>
      <c r="P1531" s="310"/>
    </row>
    <row r="1532" spans="3:16" s="25" customFormat="1" ht="12.75" customHeight="1" x14ac:dyDescent="0.25">
      <c r="C1532" s="310"/>
      <c r="E1532" s="310"/>
      <c r="F1532" s="309"/>
      <c r="G1532" s="309"/>
      <c r="H1532" s="310"/>
      <c r="I1532" s="310"/>
      <c r="L1532" s="309"/>
      <c r="M1532" s="309"/>
      <c r="N1532" s="310"/>
      <c r="P1532" s="310"/>
    </row>
    <row r="1533" spans="3:16" s="25" customFormat="1" ht="12.75" customHeight="1" x14ac:dyDescent="0.25">
      <c r="C1533" s="310"/>
      <c r="E1533" s="310"/>
      <c r="F1533" s="309"/>
      <c r="G1533" s="309"/>
      <c r="H1533" s="310"/>
      <c r="I1533" s="310"/>
      <c r="L1533" s="309"/>
      <c r="M1533" s="309"/>
      <c r="N1533" s="310"/>
      <c r="P1533" s="310"/>
    </row>
    <row r="1534" spans="3:16" s="25" customFormat="1" ht="12.75" customHeight="1" x14ac:dyDescent="0.25">
      <c r="C1534" s="310"/>
      <c r="E1534" s="310"/>
      <c r="F1534" s="309"/>
      <c r="G1534" s="309"/>
      <c r="H1534" s="310"/>
      <c r="I1534" s="310"/>
      <c r="L1534" s="309"/>
      <c r="M1534" s="309"/>
      <c r="N1534" s="310"/>
      <c r="P1534" s="310"/>
    </row>
    <row r="1535" spans="3:16" s="25" customFormat="1" ht="12.75" customHeight="1" x14ac:dyDescent="0.25">
      <c r="C1535" s="310"/>
      <c r="E1535" s="310"/>
      <c r="F1535" s="309"/>
      <c r="G1535" s="309"/>
      <c r="H1535" s="310"/>
      <c r="I1535" s="310"/>
      <c r="L1535" s="309"/>
      <c r="M1535" s="309"/>
      <c r="N1535" s="310"/>
      <c r="P1535" s="310"/>
    </row>
    <row r="1536" spans="3:16" s="25" customFormat="1" ht="12.75" customHeight="1" x14ac:dyDescent="0.25">
      <c r="C1536" s="310"/>
      <c r="E1536" s="310"/>
      <c r="F1536" s="309"/>
      <c r="G1536" s="309"/>
      <c r="H1536" s="310"/>
      <c r="I1536" s="310"/>
      <c r="L1536" s="309"/>
      <c r="M1536" s="309"/>
      <c r="N1536" s="310"/>
      <c r="P1536" s="310"/>
    </row>
    <row r="1537" spans="3:16" s="25" customFormat="1" ht="12.75" customHeight="1" x14ac:dyDescent="0.25">
      <c r="C1537" s="310"/>
      <c r="E1537" s="310"/>
      <c r="F1537" s="309"/>
      <c r="G1537" s="309"/>
      <c r="H1537" s="310"/>
      <c r="I1537" s="310"/>
      <c r="L1537" s="309"/>
      <c r="M1537" s="309"/>
      <c r="N1537" s="310"/>
      <c r="P1537" s="310"/>
    </row>
    <row r="1538" spans="3:16" s="25" customFormat="1" ht="12.75" customHeight="1" x14ac:dyDescent="0.25">
      <c r="C1538" s="310"/>
      <c r="E1538" s="310"/>
      <c r="F1538" s="309"/>
      <c r="G1538" s="309"/>
      <c r="H1538" s="310"/>
      <c r="I1538" s="310"/>
      <c r="L1538" s="309"/>
      <c r="M1538" s="309"/>
      <c r="N1538" s="310"/>
      <c r="P1538" s="310"/>
    </row>
    <row r="1539" spans="3:16" s="25" customFormat="1" ht="12.75" customHeight="1" x14ac:dyDescent="0.25">
      <c r="C1539" s="310"/>
      <c r="E1539" s="310"/>
      <c r="F1539" s="309"/>
      <c r="G1539" s="309"/>
      <c r="H1539" s="310"/>
      <c r="I1539" s="310"/>
      <c r="L1539" s="309"/>
      <c r="M1539" s="309"/>
      <c r="N1539" s="310"/>
      <c r="P1539" s="310"/>
    </row>
    <row r="1540" spans="3:16" s="25" customFormat="1" ht="12.75" customHeight="1" x14ac:dyDescent="0.25">
      <c r="C1540" s="310"/>
      <c r="E1540" s="310"/>
      <c r="F1540" s="309"/>
      <c r="G1540" s="309"/>
      <c r="H1540" s="310"/>
      <c r="I1540" s="310"/>
      <c r="L1540" s="309"/>
      <c r="M1540" s="309"/>
      <c r="N1540" s="310"/>
      <c r="P1540" s="310"/>
    </row>
    <row r="1541" spans="3:16" s="25" customFormat="1" ht="12.75" customHeight="1" x14ac:dyDescent="0.25">
      <c r="C1541" s="310"/>
      <c r="E1541" s="310"/>
      <c r="F1541" s="309"/>
      <c r="G1541" s="309"/>
      <c r="H1541" s="310"/>
      <c r="I1541" s="310"/>
      <c r="L1541" s="309"/>
      <c r="M1541" s="309"/>
      <c r="N1541" s="310"/>
      <c r="P1541" s="310"/>
    </row>
    <row r="1542" spans="3:16" s="25" customFormat="1" ht="12.75" customHeight="1" x14ac:dyDescent="0.25">
      <c r="C1542" s="310"/>
      <c r="E1542" s="310"/>
      <c r="F1542" s="309"/>
      <c r="G1542" s="309"/>
      <c r="H1542" s="310"/>
      <c r="I1542" s="310"/>
      <c r="L1542" s="309"/>
      <c r="M1542" s="309"/>
      <c r="N1542" s="310"/>
      <c r="P1542" s="310"/>
    </row>
    <row r="1543" spans="3:16" s="25" customFormat="1" ht="12.75" customHeight="1" x14ac:dyDescent="0.25">
      <c r="C1543" s="310"/>
      <c r="E1543" s="310"/>
      <c r="F1543" s="309"/>
      <c r="G1543" s="309"/>
      <c r="H1543" s="310"/>
      <c r="I1543" s="310"/>
      <c r="L1543" s="309"/>
      <c r="M1543" s="309"/>
      <c r="N1543" s="310"/>
      <c r="P1543" s="310"/>
    </row>
    <row r="1544" spans="3:16" s="25" customFormat="1" ht="12.75" customHeight="1" x14ac:dyDescent="0.25">
      <c r="C1544" s="310"/>
      <c r="E1544" s="310"/>
      <c r="F1544" s="309"/>
      <c r="G1544" s="309"/>
      <c r="H1544" s="310"/>
      <c r="I1544" s="310"/>
      <c r="L1544" s="309"/>
      <c r="M1544" s="309"/>
      <c r="N1544" s="310"/>
      <c r="P1544" s="310"/>
    </row>
    <row r="1545" spans="3:16" s="25" customFormat="1" ht="12.75" customHeight="1" x14ac:dyDescent="0.25">
      <c r="C1545" s="310"/>
      <c r="E1545" s="310"/>
      <c r="F1545" s="309"/>
      <c r="G1545" s="309"/>
      <c r="H1545" s="310"/>
      <c r="I1545" s="310"/>
      <c r="L1545" s="309"/>
      <c r="M1545" s="309"/>
      <c r="N1545" s="310"/>
      <c r="P1545" s="310"/>
    </row>
    <row r="1546" spans="3:16" s="25" customFormat="1" ht="12.75" customHeight="1" x14ac:dyDescent="0.25">
      <c r="C1546" s="310"/>
      <c r="E1546" s="310"/>
      <c r="F1546" s="309"/>
      <c r="G1546" s="309"/>
      <c r="H1546" s="310"/>
      <c r="I1546" s="310"/>
      <c r="L1546" s="309"/>
      <c r="M1546" s="309"/>
      <c r="N1546" s="310"/>
      <c r="P1546" s="310"/>
    </row>
    <row r="1547" spans="3:16" s="25" customFormat="1" ht="12.75" customHeight="1" x14ac:dyDescent="0.25">
      <c r="C1547" s="310"/>
      <c r="E1547" s="310"/>
      <c r="F1547" s="309"/>
      <c r="G1547" s="309"/>
      <c r="H1547" s="310"/>
      <c r="I1547" s="310"/>
      <c r="L1547" s="309"/>
      <c r="M1547" s="309"/>
      <c r="N1547" s="310"/>
      <c r="P1547" s="310"/>
    </row>
    <row r="1548" spans="3:16" s="25" customFormat="1" ht="12.75" customHeight="1" x14ac:dyDescent="0.25">
      <c r="C1548" s="310"/>
      <c r="E1548" s="310"/>
      <c r="F1548" s="309"/>
      <c r="G1548" s="309"/>
      <c r="H1548" s="310"/>
      <c r="I1548" s="310"/>
      <c r="L1548" s="309"/>
      <c r="M1548" s="309"/>
      <c r="N1548" s="310"/>
      <c r="P1548" s="310"/>
    </row>
    <row r="1549" spans="3:16" s="25" customFormat="1" ht="12.75" customHeight="1" x14ac:dyDescent="0.25">
      <c r="C1549" s="310"/>
      <c r="E1549" s="310"/>
      <c r="F1549" s="309"/>
      <c r="G1549" s="309"/>
      <c r="H1549" s="310"/>
      <c r="I1549" s="310"/>
      <c r="L1549" s="309"/>
      <c r="M1549" s="309"/>
      <c r="N1549" s="310"/>
      <c r="P1549" s="310"/>
    </row>
    <row r="1550" spans="3:16" s="25" customFormat="1" ht="12.75" customHeight="1" x14ac:dyDescent="0.25">
      <c r="C1550" s="310"/>
      <c r="E1550" s="310"/>
      <c r="F1550" s="309"/>
      <c r="G1550" s="309"/>
      <c r="H1550" s="310"/>
      <c r="I1550" s="310"/>
      <c r="L1550" s="309"/>
      <c r="M1550" s="309"/>
      <c r="N1550" s="310"/>
      <c r="P1550" s="310"/>
    </row>
    <row r="1551" spans="3:16" s="25" customFormat="1" ht="12.75" customHeight="1" x14ac:dyDescent="0.25">
      <c r="C1551" s="310"/>
      <c r="E1551" s="310"/>
      <c r="F1551" s="309"/>
      <c r="G1551" s="309"/>
      <c r="H1551" s="310"/>
      <c r="I1551" s="310"/>
      <c r="L1551" s="309"/>
      <c r="M1551" s="309"/>
      <c r="N1551" s="310"/>
      <c r="P1551" s="310"/>
    </row>
    <row r="1552" spans="3:16" s="25" customFormat="1" ht="12.75" customHeight="1" x14ac:dyDescent="0.25">
      <c r="C1552" s="310"/>
      <c r="E1552" s="310"/>
      <c r="F1552" s="309"/>
      <c r="G1552" s="309"/>
      <c r="H1552" s="310"/>
      <c r="I1552" s="310"/>
      <c r="L1552" s="309"/>
      <c r="M1552" s="309"/>
      <c r="N1552" s="310"/>
      <c r="P1552" s="310"/>
    </row>
    <row r="1553" spans="3:16" s="25" customFormat="1" ht="12.75" customHeight="1" x14ac:dyDescent="0.25">
      <c r="C1553" s="310"/>
      <c r="E1553" s="310"/>
      <c r="F1553" s="309"/>
      <c r="G1553" s="309"/>
      <c r="H1553" s="310"/>
      <c r="I1553" s="310"/>
      <c r="L1553" s="309"/>
      <c r="M1553" s="309"/>
      <c r="N1553" s="310"/>
      <c r="P1553" s="310"/>
    </row>
    <row r="1554" spans="3:16" s="25" customFormat="1" ht="12.75" customHeight="1" x14ac:dyDescent="0.25">
      <c r="C1554" s="310"/>
      <c r="E1554" s="310"/>
      <c r="F1554" s="309"/>
      <c r="G1554" s="309"/>
      <c r="H1554" s="310"/>
      <c r="I1554" s="310"/>
      <c r="L1554" s="309"/>
      <c r="M1554" s="309"/>
      <c r="N1554" s="310"/>
      <c r="P1554" s="310"/>
    </row>
    <row r="1555" spans="3:16" s="25" customFormat="1" ht="12.75" customHeight="1" x14ac:dyDescent="0.25">
      <c r="C1555" s="310"/>
      <c r="E1555" s="310"/>
      <c r="F1555" s="309"/>
      <c r="G1555" s="309"/>
      <c r="H1555" s="310"/>
      <c r="I1555" s="310"/>
      <c r="L1555" s="309"/>
      <c r="M1555" s="309"/>
      <c r="N1555" s="310"/>
      <c r="P1555" s="310"/>
    </row>
    <row r="1556" spans="3:16" s="25" customFormat="1" ht="12.75" customHeight="1" x14ac:dyDescent="0.25">
      <c r="C1556" s="310"/>
      <c r="E1556" s="310"/>
      <c r="F1556" s="309"/>
      <c r="G1556" s="309"/>
      <c r="H1556" s="310"/>
      <c r="I1556" s="310"/>
      <c r="L1556" s="309"/>
      <c r="M1556" s="309"/>
      <c r="N1556" s="310"/>
      <c r="P1556" s="310"/>
    </row>
    <row r="1557" spans="3:16" s="25" customFormat="1" ht="12.75" customHeight="1" x14ac:dyDescent="0.25">
      <c r="C1557" s="310"/>
      <c r="E1557" s="310"/>
      <c r="F1557" s="309"/>
      <c r="G1557" s="309"/>
      <c r="H1557" s="310"/>
      <c r="I1557" s="310"/>
      <c r="L1557" s="309"/>
      <c r="M1557" s="309"/>
      <c r="N1557" s="310"/>
      <c r="P1557" s="310"/>
    </row>
    <row r="1558" spans="3:16" s="25" customFormat="1" ht="12.75" customHeight="1" x14ac:dyDescent="0.25">
      <c r="C1558" s="310"/>
      <c r="E1558" s="310"/>
      <c r="F1558" s="309"/>
      <c r="G1558" s="309"/>
      <c r="H1558" s="310"/>
      <c r="I1558" s="310"/>
      <c r="L1558" s="309"/>
      <c r="M1558" s="309"/>
      <c r="N1558" s="310"/>
      <c r="P1558" s="310"/>
    </row>
    <row r="1559" spans="3:16" s="25" customFormat="1" ht="12.75" customHeight="1" x14ac:dyDescent="0.25">
      <c r="C1559" s="310"/>
      <c r="E1559" s="310"/>
      <c r="F1559" s="309"/>
      <c r="G1559" s="309"/>
      <c r="H1559" s="310"/>
      <c r="I1559" s="310"/>
      <c r="L1559" s="309"/>
      <c r="M1559" s="309"/>
      <c r="N1559" s="310"/>
      <c r="P1559" s="310"/>
    </row>
    <row r="1560" spans="3:16" s="25" customFormat="1" ht="12.75" customHeight="1" x14ac:dyDescent="0.25">
      <c r="C1560" s="310"/>
      <c r="E1560" s="310"/>
      <c r="F1560" s="309"/>
      <c r="G1560" s="309"/>
      <c r="H1560" s="310"/>
      <c r="I1560" s="310"/>
      <c r="L1560" s="309"/>
      <c r="M1560" s="309"/>
      <c r="N1560" s="310"/>
      <c r="P1560" s="310"/>
    </row>
    <row r="1561" spans="3:16" s="25" customFormat="1" ht="12.75" customHeight="1" x14ac:dyDescent="0.25">
      <c r="C1561" s="310"/>
      <c r="E1561" s="310"/>
      <c r="F1561" s="309"/>
      <c r="G1561" s="309"/>
      <c r="H1561" s="310"/>
      <c r="I1561" s="310"/>
      <c r="L1561" s="309"/>
      <c r="M1561" s="309"/>
      <c r="N1561" s="310"/>
      <c r="P1561" s="310"/>
    </row>
    <row r="1562" spans="3:16" s="25" customFormat="1" ht="12.75" customHeight="1" x14ac:dyDescent="0.25">
      <c r="C1562" s="310"/>
      <c r="E1562" s="310"/>
      <c r="F1562" s="309"/>
      <c r="G1562" s="309"/>
      <c r="H1562" s="310"/>
      <c r="I1562" s="310"/>
      <c r="L1562" s="309"/>
      <c r="M1562" s="309"/>
      <c r="N1562" s="310"/>
      <c r="P1562" s="310"/>
    </row>
    <row r="1563" spans="3:16" s="25" customFormat="1" ht="12.75" customHeight="1" x14ac:dyDescent="0.25">
      <c r="C1563" s="310"/>
      <c r="E1563" s="310"/>
      <c r="F1563" s="309"/>
      <c r="G1563" s="309"/>
      <c r="H1563" s="310"/>
      <c r="I1563" s="310"/>
      <c r="L1563" s="309"/>
      <c r="M1563" s="309"/>
      <c r="N1563" s="310"/>
      <c r="P1563" s="310"/>
    </row>
    <row r="1564" spans="3:16" s="25" customFormat="1" ht="12.75" customHeight="1" x14ac:dyDescent="0.25">
      <c r="C1564" s="310"/>
      <c r="E1564" s="310"/>
      <c r="F1564" s="309"/>
      <c r="G1564" s="309"/>
      <c r="H1564" s="310"/>
      <c r="I1564" s="310"/>
      <c r="L1564" s="309"/>
      <c r="M1564" s="309"/>
      <c r="N1564" s="310"/>
      <c r="P1564" s="310"/>
    </row>
    <row r="1565" spans="3:16" s="25" customFormat="1" ht="12.75" customHeight="1" x14ac:dyDescent="0.25">
      <c r="C1565" s="310"/>
      <c r="E1565" s="310"/>
      <c r="F1565" s="309"/>
      <c r="G1565" s="309"/>
      <c r="H1565" s="310"/>
      <c r="I1565" s="310"/>
      <c r="L1565" s="309"/>
      <c r="M1565" s="309"/>
      <c r="N1565" s="310"/>
      <c r="P1565" s="310"/>
    </row>
    <row r="1566" spans="3:16" s="25" customFormat="1" ht="12.75" customHeight="1" x14ac:dyDescent="0.25">
      <c r="C1566" s="310"/>
      <c r="E1566" s="310"/>
      <c r="F1566" s="309"/>
      <c r="G1566" s="309"/>
      <c r="H1566" s="310"/>
      <c r="I1566" s="310"/>
      <c r="L1566" s="309"/>
      <c r="M1566" s="309"/>
      <c r="N1566" s="310"/>
      <c r="P1566" s="310"/>
    </row>
    <row r="1567" spans="3:16" s="25" customFormat="1" ht="12.75" customHeight="1" x14ac:dyDescent="0.25">
      <c r="C1567" s="310"/>
      <c r="E1567" s="310"/>
      <c r="F1567" s="309"/>
      <c r="G1567" s="309"/>
      <c r="H1567" s="310"/>
      <c r="I1567" s="310"/>
      <c r="L1567" s="309"/>
      <c r="M1567" s="309"/>
      <c r="N1567" s="310"/>
      <c r="P1567" s="310"/>
    </row>
    <row r="1568" spans="3:16" s="25" customFormat="1" ht="12.75" customHeight="1" x14ac:dyDescent="0.25">
      <c r="C1568" s="310"/>
      <c r="E1568" s="310"/>
      <c r="F1568" s="309"/>
      <c r="G1568" s="309"/>
      <c r="H1568" s="310"/>
      <c r="I1568" s="310"/>
      <c r="L1568" s="309"/>
      <c r="M1568" s="309"/>
      <c r="N1568" s="310"/>
      <c r="P1568" s="310"/>
    </row>
    <row r="1569" spans="3:16" s="25" customFormat="1" ht="12.75" customHeight="1" x14ac:dyDescent="0.25">
      <c r="C1569" s="310"/>
      <c r="E1569" s="310"/>
      <c r="F1569" s="309"/>
      <c r="G1569" s="309"/>
      <c r="H1569" s="310"/>
      <c r="I1569" s="310"/>
      <c r="L1569" s="309"/>
      <c r="M1569" s="309"/>
      <c r="N1569" s="310"/>
      <c r="P1569" s="310"/>
    </row>
    <row r="1570" spans="3:16" s="25" customFormat="1" ht="12.75" customHeight="1" x14ac:dyDescent="0.25">
      <c r="C1570" s="310"/>
      <c r="E1570" s="310"/>
      <c r="F1570" s="309"/>
      <c r="G1570" s="309"/>
      <c r="H1570" s="310"/>
      <c r="I1570" s="310"/>
      <c r="L1570" s="309"/>
      <c r="M1570" s="309"/>
      <c r="N1570" s="310"/>
      <c r="P1570" s="310"/>
    </row>
    <row r="1571" spans="3:16" s="25" customFormat="1" ht="12.75" customHeight="1" x14ac:dyDescent="0.25">
      <c r="C1571" s="310"/>
      <c r="E1571" s="310"/>
      <c r="F1571" s="309"/>
      <c r="G1571" s="309"/>
      <c r="H1571" s="310"/>
      <c r="I1571" s="310"/>
      <c r="L1571" s="309"/>
      <c r="M1571" s="309"/>
      <c r="N1571" s="310"/>
      <c r="P1571" s="310"/>
    </row>
    <row r="1572" spans="3:16" s="25" customFormat="1" ht="12.75" customHeight="1" x14ac:dyDescent="0.25">
      <c r="C1572" s="310"/>
      <c r="E1572" s="310"/>
      <c r="F1572" s="309"/>
      <c r="G1572" s="309"/>
      <c r="H1572" s="310"/>
      <c r="I1572" s="310"/>
      <c r="L1572" s="309"/>
      <c r="M1572" s="309"/>
      <c r="N1572" s="310"/>
      <c r="P1572" s="310"/>
    </row>
    <row r="1573" spans="3:16" s="25" customFormat="1" ht="12.75" customHeight="1" x14ac:dyDescent="0.25">
      <c r="C1573" s="310"/>
      <c r="E1573" s="310"/>
      <c r="F1573" s="309"/>
      <c r="G1573" s="309"/>
      <c r="H1573" s="310"/>
      <c r="I1573" s="310"/>
      <c r="L1573" s="309"/>
      <c r="M1573" s="309"/>
      <c r="N1573" s="310"/>
      <c r="P1573" s="310"/>
    </row>
    <row r="1574" spans="3:16" s="25" customFormat="1" ht="12.75" customHeight="1" x14ac:dyDescent="0.25">
      <c r="C1574" s="310"/>
      <c r="E1574" s="310"/>
      <c r="F1574" s="309"/>
      <c r="G1574" s="309"/>
      <c r="H1574" s="310"/>
      <c r="I1574" s="310"/>
      <c r="L1574" s="309"/>
      <c r="M1574" s="309"/>
      <c r="N1574" s="310"/>
      <c r="P1574" s="310"/>
    </row>
    <row r="1575" spans="3:16" s="25" customFormat="1" ht="12.75" customHeight="1" x14ac:dyDescent="0.25">
      <c r="C1575" s="310"/>
      <c r="E1575" s="310"/>
      <c r="F1575" s="309"/>
      <c r="G1575" s="309"/>
      <c r="H1575" s="310"/>
      <c r="I1575" s="310"/>
      <c r="L1575" s="309"/>
      <c r="M1575" s="309"/>
      <c r="N1575" s="310"/>
      <c r="P1575" s="310"/>
    </row>
    <row r="1576" spans="3:16" s="25" customFormat="1" ht="12.75" customHeight="1" x14ac:dyDescent="0.25">
      <c r="C1576" s="310"/>
      <c r="E1576" s="310"/>
      <c r="F1576" s="309"/>
      <c r="G1576" s="309"/>
      <c r="H1576" s="310"/>
      <c r="I1576" s="310"/>
      <c r="L1576" s="309"/>
      <c r="M1576" s="309"/>
      <c r="N1576" s="310"/>
      <c r="P1576" s="310"/>
    </row>
    <row r="1577" spans="3:16" s="25" customFormat="1" ht="12.75" customHeight="1" x14ac:dyDescent="0.25">
      <c r="C1577" s="310"/>
      <c r="E1577" s="310"/>
      <c r="F1577" s="309"/>
      <c r="G1577" s="309"/>
      <c r="H1577" s="310"/>
      <c r="I1577" s="310"/>
      <c r="L1577" s="309"/>
      <c r="M1577" s="309"/>
      <c r="N1577" s="310"/>
      <c r="P1577" s="310"/>
    </row>
    <row r="1578" spans="3:16" s="25" customFormat="1" ht="12.75" customHeight="1" x14ac:dyDescent="0.25">
      <c r="C1578" s="310"/>
      <c r="E1578" s="310"/>
      <c r="F1578" s="309"/>
      <c r="G1578" s="309"/>
      <c r="H1578" s="310"/>
      <c r="I1578" s="310"/>
      <c r="L1578" s="309"/>
      <c r="M1578" s="309"/>
      <c r="N1578" s="310"/>
      <c r="P1578" s="310"/>
    </row>
    <row r="1579" spans="3:16" s="25" customFormat="1" ht="12.75" customHeight="1" x14ac:dyDescent="0.25">
      <c r="C1579" s="310"/>
      <c r="E1579" s="310"/>
      <c r="F1579" s="309"/>
      <c r="G1579" s="309"/>
      <c r="H1579" s="310"/>
      <c r="I1579" s="310"/>
      <c r="L1579" s="309"/>
      <c r="M1579" s="309"/>
      <c r="N1579" s="310"/>
      <c r="P1579" s="310"/>
    </row>
    <row r="1580" spans="3:16" s="25" customFormat="1" ht="12.75" customHeight="1" x14ac:dyDescent="0.25">
      <c r="C1580" s="310"/>
      <c r="E1580" s="310"/>
      <c r="F1580" s="309"/>
      <c r="G1580" s="309"/>
      <c r="H1580" s="310"/>
      <c r="I1580" s="310"/>
      <c r="L1580" s="309"/>
      <c r="M1580" s="309"/>
      <c r="N1580" s="310"/>
      <c r="P1580" s="310"/>
    </row>
    <row r="1581" spans="3:16" s="25" customFormat="1" ht="12.75" customHeight="1" x14ac:dyDescent="0.25">
      <c r="C1581" s="310"/>
      <c r="E1581" s="310"/>
      <c r="F1581" s="309"/>
      <c r="G1581" s="309"/>
      <c r="H1581" s="310"/>
      <c r="I1581" s="310"/>
      <c r="L1581" s="309"/>
      <c r="M1581" s="309"/>
      <c r="N1581" s="310"/>
      <c r="P1581" s="310"/>
    </row>
    <row r="1582" spans="3:16" s="25" customFormat="1" ht="12.75" customHeight="1" x14ac:dyDescent="0.25">
      <c r="C1582" s="310"/>
      <c r="E1582" s="310"/>
      <c r="F1582" s="309"/>
      <c r="G1582" s="309"/>
      <c r="H1582" s="310"/>
      <c r="I1582" s="310"/>
      <c r="L1582" s="309"/>
      <c r="M1582" s="309"/>
      <c r="N1582" s="310"/>
      <c r="P1582" s="310"/>
    </row>
    <row r="1583" spans="3:16" s="25" customFormat="1" ht="12.75" customHeight="1" x14ac:dyDescent="0.25">
      <c r="C1583" s="310"/>
      <c r="E1583" s="310"/>
      <c r="F1583" s="309"/>
      <c r="G1583" s="309"/>
      <c r="H1583" s="310"/>
      <c r="I1583" s="310"/>
      <c r="L1583" s="309"/>
      <c r="M1583" s="309"/>
      <c r="N1583" s="310"/>
      <c r="P1583" s="310"/>
    </row>
    <row r="1584" spans="3:16" s="25" customFormat="1" ht="12.75" customHeight="1" x14ac:dyDescent="0.25">
      <c r="C1584" s="310"/>
      <c r="E1584" s="310"/>
      <c r="F1584" s="309"/>
      <c r="G1584" s="309"/>
      <c r="H1584" s="310"/>
      <c r="I1584" s="310"/>
      <c r="L1584" s="309"/>
      <c r="M1584" s="309"/>
      <c r="N1584" s="310"/>
      <c r="P1584" s="310"/>
    </row>
    <row r="1585" spans="3:16" s="25" customFormat="1" ht="12.75" customHeight="1" x14ac:dyDescent="0.25">
      <c r="C1585" s="310"/>
      <c r="E1585" s="310"/>
      <c r="F1585" s="309"/>
      <c r="G1585" s="309"/>
      <c r="H1585" s="310"/>
      <c r="I1585" s="310"/>
      <c r="L1585" s="309"/>
      <c r="M1585" s="309"/>
      <c r="N1585" s="310"/>
      <c r="P1585" s="310"/>
    </row>
    <row r="1586" spans="3:16" s="25" customFormat="1" ht="12.75" customHeight="1" x14ac:dyDescent="0.25">
      <c r="C1586" s="310"/>
      <c r="E1586" s="310"/>
      <c r="F1586" s="309"/>
      <c r="G1586" s="309"/>
      <c r="H1586" s="310"/>
      <c r="I1586" s="310"/>
      <c r="L1586" s="309"/>
      <c r="M1586" s="309"/>
      <c r="N1586" s="310"/>
      <c r="P1586" s="310"/>
    </row>
    <row r="1587" spans="3:16" s="25" customFormat="1" ht="12.75" customHeight="1" x14ac:dyDescent="0.25">
      <c r="C1587" s="310"/>
      <c r="E1587" s="310"/>
      <c r="F1587" s="309"/>
      <c r="G1587" s="309"/>
      <c r="H1587" s="310"/>
      <c r="I1587" s="310"/>
      <c r="L1587" s="309"/>
      <c r="M1587" s="309"/>
      <c r="N1587" s="310"/>
      <c r="P1587" s="310"/>
    </row>
    <row r="1588" spans="3:16" s="25" customFormat="1" ht="12.75" customHeight="1" x14ac:dyDescent="0.25">
      <c r="C1588" s="310"/>
      <c r="E1588" s="310"/>
      <c r="F1588" s="309"/>
      <c r="G1588" s="309"/>
      <c r="H1588" s="310"/>
      <c r="I1588" s="310"/>
      <c r="L1588" s="309"/>
      <c r="M1588" s="309"/>
      <c r="N1588" s="310"/>
      <c r="P1588" s="310"/>
    </row>
    <row r="1589" spans="3:16" s="25" customFormat="1" ht="12.75" customHeight="1" x14ac:dyDescent="0.25">
      <c r="C1589" s="310"/>
      <c r="E1589" s="310"/>
      <c r="F1589" s="309"/>
      <c r="G1589" s="309"/>
      <c r="H1589" s="310"/>
      <c r="I1589" s="310"/>
      <c r="L1589" s="309"/>
      <c r="M1589" s="309"/>
      <c r="N1589" s="310"/>
      <c r="P1589" s="310"/>
    </row>
    <row r="1590" spans="3:16" s="25" customFormat="1" ht="12.75" customHeight="1" x14ac:dyDescent="0.25">
      <c r="C1590" s="310"/>
      <c r="E1590" s="310"/>
      <c r="F1590" s="309"/>
      <c r="G1590" s="309"/>
      <c r="H1590" s="310"/>
      <c r="I1590" s="310"/>
      <c r="L1590" s="309"/>
      <c r="M1590" s="309"/>
      <c r="N1590" s="310"/>
      <c r="P1590" s="310"/>
    </row>
    <row r="1591" spans="3:16" s="25" customFormat="1" ht="12.75" customHeight="1" x14ac:dyDescent="0.25">
      <c r="C1591" s="310"/>
      <c r="E1591" s="310"/>
      <c r="F1591" s="309"/>
      <c r="G1591" s="309"/>
      <c r="H1591" s="310"/>
      <c r="I1591" s="310"/>
      <c r="L1591" s="309"/>
      <c r="M1591" s="309"/>
      <c r="N1591" s="310"/>
      <c r="P1591" s="310"/>
    </row>
    <row r="1592" spans="3:16" s="25" customFormat="1" ht="12.75" customHeight="1" x14ac:dyDescent="0.25">
      <c r="C1592" s="310"/>
      <c r="E1592" s="310"/>
      <c r="F1592" s="309"/>
      <c r="G1592" s="309"/>
      <c r="H1592" s="310"/>
      <c r="I1592" s="310"/>
      <c r="L1592" s="309"/>
      <c r="M1592" s="309"/>
      <c r="N1592" s="310"/>
      <c r="P1592" s="310"/>
    </row>
    <row r="1593" spans="3:16" s="25" customFormat="1" ht="12.75" customHeight="1" x14ac:dyDescent="0.25">
      <c r="C1593" s="310"/>
      <c r="E1593" s="310"/>
      <c r="F1593" s="309"/>
      <c r="G1593" s="309"/>
      <c r="H1593" s="310"/>
      <c r="I1593" s="310"/>
      <c r="L1593" s="309"/>
      <c r="M1593" s="309"/>
      <c r="N1593" s="310"/>
      <c r="P1593" s="310"/>
    </row>
    <row r="1594" spans="3:16" s="25" customFormat="1" ht="12.75" customHeight="1" x14ac:dyDescent="0.25">
      <c r="C1594" s="310"/>
      <c r="E1594" s="310"/>
      <c r="F1594" s="309"/>
      <c r="G1594" s="309"/>
      <c r="H1594" s="310"/>
      <c r="I1594" s="310"/>
      <c r="L1594" s="309"/>
      <c r="M1594" s="309"/>
      <c r="N1594" s="310"/>
      <c r="P1594" s="310"/>
    </row>
    <row r="1595" spans="3:16" s="25" customFormat="1" ht="12.75" customHeight="1" x14ac:dyDescent="0.25">
      <c r="C1595" s="310"/>
      <c r="E1595" s="310"/>
      <c r="F1595" s="309"/>
      <c r="G1595" s="309"/>
      <c r="H1595" s="310"/>
      <c r="I1595" s="310"/>
      <c r="L1595" s="309"/>
      <c r="M1595" s="309"/>
      <c r="N1595" s="310"/>
      <c r="P1595" s="310"/>
    </row>
    <row r="1596" spans="3:16" s="25" customFormat="1" ht="12.75" customHeight="1" x14ac:dyDescent="0.25">
      <c r="C1596" s="310"/>
      <c r="E1596" s="310"/>
      <c r="F1596" s="309"/>
      <c r="G1596" s="309"/>
      <c r="H1596" s="310"/>
      <c r="I1596" s="310"/>
      <c r="L1596" s="309"/>
      <c r="M1596" s="309"/>
      <c r="N1596" s="310"/>
      <c r="P1596" s="310"/>
    </row>
    <row r="1597" spans="3:16" s="25" customFormat="1" ht="12.75" customHeight="1" x14ac:dyDescent="0.25">
      <c r="C1597" s="310"/>
      <c r="E1597" s="310"/>
      <c r="F1597" s="309"/>
      <c r="G1597" s="309"/>
      <c r="H1597" s="310"/>
      <c r="I1597" s="310"/>
      <c r="L1597" s="309"/>
      <c r="M1597" s="309"/>
      <c r="N1597" s="310"/>
      <c r="P1597" s="310"/>
    </row>
    <row r="1598" spans="3:16" s="25" customFormat="1" ht="12.75" customHeight="1" x14ac:dyDescent="0.25">
      <c r="C1598" s="310"/>
      <c r="E1598" s="310"/>
      <c r="F1598" s="309"/>
      <c r="G1598" s="309"/>
      <c r="H1598" s="310"/>
      <c r="I1598" s="310"/>
      <c r="L1598" s="309"/>
      <c r="M1598" s="309"/>
      <c r="N1598" s="310"/>
      <c r="P1598" s="310"/>
    </row>
    <row r="1599" spans="3:16" s="25" customFormat="1" ht="12.75" customHeight="1" x14ac:dyDescent="0.25">
      <c r="C1599" s="310"/>
      <c r="E1599" s="310"/>
      <c r="F1599" s="309"/>
      <c r="G1599" s="309"/>
      <c r="H1599" s="310"/>
      <c r="I1599" s="310"/>
      <c r="L1599" s="309"/>
      <c r="M1599" s="309"/>
      <c r="N1599" s="310"/>
      <c r="P1599" s="310"/>
    </row>
    <row r="1600" spans="3:16" s="25" customFormat="1" ht="12.75" customHeight="1" x14ac:dyDescent="0.25">
      <c r="C1600" s="310"/>
      <c r="E1600" s="310"/>
      <c r="F1600" s="309"/>
      <c r="G1600" s="309"/>
      <c r="H1600" s="310"/>
      <c r="I1600" s="310"/>
      <c r="L1600" s="309"/>
      <c r="M1600" s="309"/>
      <c r="N1600" s="310"/>
      <c r="P1600" s="310"/>
    </row>
    <row r="1601" spans="3:16" s="25" customFormat="1" ht="12.75" customHeight="1" x14ac:dyDescent="0.25">
      <c r="C1601" s="310"/>
      <c r="E1601" s="310"/>
      <c r="F1601" s="309"/>
      <c r="G1601" s="309"/>
      <c r="H1601" s="310"/>
      <c r="I1601" s="310"/>
      <c r="L1601" s="309"/>
      <c r="M1601" s="309"/>
      <c r="N1601" s="310"/>
      <c r="P1601" s="310"/>
    </row>
    <row r="1602" spans="3:16" s="25" customFormat="1" ht="12.75" customHeight="1" x14ac:dyDescent="0.25">
      <c r="C1602" s="310"/>
      <c r="E1602" s="310"/>
      <c r="F1602" s="309"/>
      <c r="G1602" s="309"/>
      <c r="H1602" s="310"/>
      <c r="I1602" s="310"/>
      <c r="L1602" s="309"/>
      <c r="M1602" s="309"/>
      <c r="N1602" s="310"/>
      <c r="P1602" s="310"/>
    </row>
    <row r="1603" spans="3:16" s="25" customFormat="1" ht="12.75" customHeight="1" x14ac:dyDescent="0.25">
      <c r="C1603" s="310"/>
      <c r="E1603" s="310"/>
      <c r="F1603" s="309"/>
      <c r="G1603" s="309"/>
      <c r="H1603" s="310"/>
      <c r="I1603" s="310"/>
      <c r="L1603" s="309"/>
      <c r="M1603" s="309"/>
      <c r="N1603" s="310"/>
      <c r="P1603" s="310"/>
    </row>
    <row r="1604" spans="3:16" s="25" customFormat="1" ht="12.75" customHeight="1" x14ac:dyDescent="0.25">
      <c r="C1604" s="310"/>
      <c r="E1604" s="310"/>
      <c r="F1604" s="309"/>
      <c r="G1604" s="309"/>
      <c r="H1604" s="310"/>
      <c r="I1604" s="310"/>
      <c r="L1604" s="309"/>
      <c r="M1604" s="309"/>
      <c r="N1604" s="310"/>
      <c r="P1604" s="310"/>
    </row>
    <row r="1605" spans="3:16" s="25" customFormat="1" ht="12.75" customHeight="1" x14ac:dyDescent="0.25">
      <c r="C1605" s="310"/>
      <c r="E1605" s="310"/>
      <c r="F1605" s="309"/>
      <c r="G1605" s="309"/>
      <c r="H1605" s="310"/>
      <c r="I1605" s="310"/>
      <c r="L1605" s="309"/>
      <c r="M1605" s="309"/>
      <c r="N1605" s="310"/>
      <c r="P1605" s="310"/>
    </row>
    <row r="1606" spans="3:16" s="25" customFormat="1" ht="12.75" customHeight="1" x14ac:dyDescent="0.25">
      <c r="C1606" s="310"/>
      <c r="E1606" s="310"/>
      <c r="F1606" s="309"/>
      <c r="G1606" s="309"/>
      <c r="H1606" s="310"/>
      <c r="I1606" s="310"/>
      <c r="L1606" s="309"/>
      <c r="M1606" s="309"/>
      <c r="N1606" s="310"/>
      <c r="P1606" s="310"/>
    </row>
    <row r="1607" spans="3:16" s="25" customFormat="1" ht="12.75" customHeight="1" x14ac:dyDescent="0.25">
      <c r="C1607" s="310"/>
      <c r="E1607" s="310"/>
      <c r="F1607" s="309"/>
      <c r="G1607" s="309"/>
      <c r="H1607" s="310"/>
      <c r="I1607" s="310"/>
      <c r="L1607" s="309"/>
      <c r="M1607" s="309"/>
      <c r="N1607" s="310"/>
      <c r="P1607" s="310"/>
    </row>
    <row r="1608" spans="3:16" s="25" customFormat="1" ht="12.75" customHeight="1" x14ac:dyDescent="0.25">
      <c r="C1608" s="310"/>
      <c r="E1608" s="310"/>
      <c r="F1608" s="309"/>
      <c r="G1608" s="309"/>
      <c r="H1608" s="310"/>
      <c r="I1608" s="310"/>
      <c r="L1608" s="309"/>
      <c r="M1608" s="309"/>
      <c r="N1608" s="310"/>
      <c r="P1608" s="310"/>
    </row>
    <row r="1609" spans="3:16" s="25" customFormat="1" ht="12.75" customHeight="1" x14ac:dyDescent="0.25">
      <c r="C1609" s="310"/>
      <c r="E1609" s="310"/>
      <c r="F1609" s="309"/>
      <c r="G1609" s="309"/>
      <c r="H1609" s="310"/>
      <c r="I1609" s="310"/>
      <c r="L1609" s="309"/>
      <c r="M1609" s="309"/>
      <c r="N1609" s="310"/>
      <c r="P1609" s="310"/>
    </row>
    <row r="1610" spans="3:16" s="25" customFormat="1" ht="12.75" customHeight="1" x14ac:dyDescent="0.25">
      <c r="C1610" s="310"/>
      <c r="E1610" s="310"/>
      <c r="F1610" s="309"/>
      <c r="G1610" s="309"/>
      <c r="H1610" s="310"/>
      <c r="I1610" s="310"/>
      <c r="L1610" s="309"/>
      <c r="M1610" s="309"/>
      <c r="N1610" s="310"/>
      <c r="P1610" s="310"/>
    </row>
    <row r="1611" spans="3:16" s="25" customFormat="1" ht="12.75" customHeight="1" x14ac:dyDescent="0.25">
      <c r="C1611" s="310"/>
      <c r="E1611" s="310"/>
      <c r="F1611" s="309"/>
      <c r="G1611" s="309"/>
      <c r="H1611" s="310"/>
      <c r="I1611" s="310"/>
      <c r="L1611" s="309"/>
      <c r="M1611" s="309"/>
      <c r="N1611" s="310"/>
      <c r="P1611" s="310"/>
    </row>
    <row r="1612" spans="3:16" s="25" customFormat="1" ht="12.75" customHeight="1" x14ac:dyDescent="0.25">
      <c r="C1612" s="310"/>
      <c r="E1612" s="310"/>
      <c r="F1612" s="309"/>
      <c r="G1612" s="309"/>
      <c r="H1612" s="310"/>
      <c r="I1612" s="310"/>
      <c r="L1612" s="309"/>
      <c r="M1612" s="309"/>
      <c r="N1612" s="310"/>
      <c r="P1612" s="310"/>
    </row>
    <row r="1613" spans="3:16" s="25" customFormat="1" ht="12.75" customHeight="1" x14ac:dyDescent="0.25">
      <c r="C1613" s="310"/>
      <c r="E1613" s="310"/>
      <c r="F1613" s="309"/>
      <c r="G1613" s="309"/>
      <c r="H1613" s="310"/>
      <c r="I1613" s="310"/>
      <c r="L1613" s="309"/>
      <c r="M1613" s="309"/>
      <c r="N1613" s="310"/>
      <c r="P1613" s="310"/>
    </row>
    <row r="1614" spans="3:16" s="25" customFormat="1" ht="12.75" customHeight="1" x14ac:dyDescent="0.25">
      <c r="C1614" s="310"/>
      <c r="E1614" s="310"/>
      <c r="F1614" s="309"/>
      <c r="G1614" s="309"/>
      <c r="H1614" s="310"/>
      <c r="I1614" s="310"/>
      <c r="L1614" s="309"/>
      <c r="M1614" s="309"/>
      <c r="N1614" s="310"/>
      <c r="P1614" s="310"/>
    </row>
    <row r="1615" spans="3:16" s="25" customFormat="1" ht="12.75" customHeight="1" x14ac:dyDescent="0.25">
      <c r="C1615" s="310"/>
      <c r="E1615" s="310"/>
      <c r="F1615" s="309"/>
      <c r="G1615" s="309"/>
      <c r="H1615" s="310"/>
      <c r="I1615" s="310"/>
      <c r="L1615" s="309"/>
      <c r="M1615" s="309"/>
      <c r="N1615" s="310"/>
      <c r="P1615" s="310"/>
    </row>
    <row r="1616" spans="3:16" s="25" customFormat="1" ht="12.75" customHeight="1" x14ac:dyDescent="0.25">
      <c r="C1616" s="310"/>
      <c r="E1616" s="310"/>
      <c r="F1616" s="309"/>
      <c r="G1616" s="309"/>
      <c r="H1616" s="310"/>
      <c r="I1616" s="310"/>
      <c r="L1616" s="309"/>
      <c r="M1616" s="309"/>
      <c r="N1616" s="310"/>
      <c r="P1616" s="310"/>
    </row>
    <row r="1617" spans="3:16" s="25" customFormat="1" ht="12.75" customHeight="1" x14ac:dyDescent="0.25">
      <c r="C1617" s="310"/>
      <c r="E1617" s="310"/>
      <c r="F1617" s="309"/>
      <c r="G1617" s="309"/>
      <c r="H1617" s="310"/>
      <c r="I1617" s="310"/>
      <c r="L1617" s="309"/>
      <c r="M1617" s="309"/>
      <c r="N1617" s="310"/>
      <c r="P1617" s="310"/>
    </row>
    <row r="1618" spans="3:16" s="25" customFormat="1" ht="12.75" customHeight="1" x14ac:dyDescent="0.25">
      <c r="C1618" s="310"/>
      <c r="E1618" s="310"/>
      <c r="F1618" s="309"/>
      <c r="G1618" s="309"/>
      <c r="H1618" s="310"/>
      <c r="I1618" s="310"/>
      <c r="L1618" s="309"/>
      <c r="M1618" s="309"/>
      <c r="N1618" s="310"/>
      <c r="P1618" s="310"/>
    </row>
    <row r="1619" spans="3:16" s="25" customFormat="1" ht="12.75" customHeight="1" x14ac:dyDescent="0.25">
      <c r="C1619" s="310"/>
      <c r="E1619" s="310"/>
      <c r="F1619" s="309"/>
      <c r="G1619" s="309"/>
      <c r="H1619" s="310"/>
      <c r="I1619" s="310"/>
      <c r="L1619" s="309"/>
      <c r="M1619" s="309"/>
      <c r="N1619" s="310"/>
      <c r="P1619" s="310"/>
    </row>
    <row r="1620" spans="3:16" s="25" customFormat="1" ht="12.75" customHeight="1" x14ac:dyDescent="0.25">
      <c r="C1620" s="310"/>
      <c r="E1620" s="310"/>
      <c r="F1620" s="309"/>
      <c r="G1620" s="309"/>
      <c r="H1620" s="310"/>
      <c r="I1620" s="310"/>
      <c r="L1620" s="309"/>
      <c r="M1620" s="309"/>
      <c r="N1620" s="310"/>
      <c r="P1620" s="310"/>
    </row>
    <row r="1621" spans="3:16" s="25" customFormat="1" ht="12.75" customHeight="1" x14ac:dyDescent="0.25">
      <c r="C1621" s="310"/>
      <c r="E1621" s="310"/>
      <c r="F1621" s="309"/>
      <c r="G1621" s="309"/>
      <c r="H1621" s="310"/>
      <c r="I1621" s="310"/>
      <c r="L1621" s="309"/>
      <c r="M1621" s="309"/>
      <c r="N1621" s="310"/>
      <c r="P1621" s="310"/>
    </row>
    <row r="1622" spans="3:16" s="25" customFormat="1" ht="12.75" customHeight="1" x14ac:dyDescent="0.25">
      <c r="C1622" s="310"/>
      <c r="E1622" s="310"/>
      <c r="F1622" s="309"/>
      <c r="G1622" s="309"/>
      <c r="H1622" s="310"/>
      <c r="I1622" s="310"/>
      <c r="L1622" s="309"/>
      <c r="M1622" s="309"/>
      <c r="N1622" s="310"/>
      <c r="P1622" s="310"/>
    </row>
    <row r="1623" spans="3:16" s="25" customFormat="1" ht="12.75" customHeight="1" x14ac:dyDescent="0.25">
      <c r="C1623" s="310"/>
      <c r="E1623" s="310"/>
      <c r="F1623" s="309"/>
      <c r="G1623" s="309"/>
      <c r="H1623" s="310"/>
      <c r="I1623" s="310"/>
      <c r="L1623" s="309"/>
      <c r="M1623" s="309"/>
      <c r="N1623" s="310"/>
      <c r="P1623" s="310"/>
    </row>
    <row r="1624" spans="3:16" s="25" customFormat="1" ht="12.75" customHeight="1" x14ac:dyDescent="0.25">
      <c r="C1624" s="310"/>
      <c r="E1624" s="310"/>
      <c r="F1624" s="309"/>
      <c r="G1624" s="309"/>
      <c r="H1624" s="310"/>
      <c r="I1624" s="310"/>
      <c r="L1624" s="309"/>
      <c r="M1624" s="309"/>
      <c r="N1624" s="310"/>
      <c r="P1624" s="310"/>
    </row>
    <row r="1625" spans="3:16" s="25" customFormat="1" ht="12.75" customHeight="1" x14ac:dyDescent="0.25">
      <c r="C1625" s="310"/>
      <c r="E1625" s="310"/>
      <c r="F1625" s="309"/>
      <c r="G1625" s="309"/>
      <c r="H1625" s="310"/>
      <c r="I1625" s="310"/>
      <c r="L1625" s="309"/>
      <c r="M1625" s="309"/>
      <c r="N1625" s="310"/>
      <c r="P1625" s="310"/>
    </row>
    <row r="1626" spans="3:16" s="25" customFormat="1" ht="12.75" customHeight="1" x14ac:dyDescent="0.25">
      <c r="C1626" s="310"/>
      <c r="E1626" s="310"/>
      <c r="F1626" s="309"/>
      <c r="G1626" s="309"/>
      <c r="H1626" s="310"/>
      <c r="I1626" s="310"/>
      <c r="L1626" s="309"/>
      <c r="M1626" s="309"/>
      <c r="N1626" s="310"/>
      <c r="P1626" s="310"/>
    </row>
    <row r="1627" spans="3:16" s="25" customFormat="1" ht="12.75" customHeight="1" x14ac:dyDescent="0.25">
      <c r="C1627" s="310"/>
      <c r="E1627" s="310"/>
      <c r="F1627" s="309"/>
      <c r="G1627" s="309"/>
      <c r="H1627" s="310"/>
      <c r="I1627" s="310"/>
      <c r="L1627" s="309"/>
      <c r="M1627" s="309"/>
      <c r="N1627" s="310"/>
      <c r="P1627" s="310"/>
    </row>
    <row r="1628" spans="3:16" s="25" customFormat="1" ht="12.75" customHeight="1" x14ac:dyDescent="0.25">
      <c r="C1628" s="310"/>
      <c r="E1628" s="310"/>
      <c r="F1628" s="309"/>
      <c r="G1628" s="309"/>
      <c r="H1628" s="310"/>
      <c r="I1628" s="310"/>
      <c r="L1628" s="309"/>
      <c r="M1628" s="309"/>
      <c r="N1628" s="310"/>
      <c r="P1628" s="310"/>
    </row>
    <row r="1629" spans="3:16" s="25" customFormat="1" ht="12.75" customHeight="1" x14ac:dyDescent="0.25">
      <c r="C1629" s="310"/>
      <c r="E1629" s="310"/>
      <c r="F1629" s="309"/>
      <c r="G1629" s="309"/>
      <c r="H1629" s="310"/>
      <c r="I1629" s="310"/>
      <c r="L1629" s="309"/>
      <c r="M1629" s="309"/>
      <c r="N1629" s="310"/>
      <c r="P1629" s="310"/>
    </row>
    <row r="1630" spans="3:16" s="25" customFormat="1" ht="12.75" customHeight="1" x14ac:dyDescent="0.25">
      <c r="C1630" s="310"/>
      <c r="E1630" s="310"/>
      <c r="F1630" s="309"/>
      <c r="G1630" s="309"/>
      <c r="H1630" s="310"/>
      <c r="I1630" s="310"/>
      <c r="L1630" s="309"/>
      <c r="M1630" s="309"/>
      <c r="N1630" s="310"/>
      <c r="P1630" s="310"/>
    </row>
    <row r="1631" spans="3:16" s="25" customFormat="1" ht="12.75" customHeight="1" x14ac:dyDescent="0.25">
      <c r="C1631" s="310"/>
      <c r="E1631" s="310"/>
      <c r="F1631" s="309"/>
      <c r="G1631" s="309"/>
      <c r="H1631" s="310"/>
      <c r="I1631" s="310"/>
      <c r="L1631" s="309"/>
      <c r="M1631" s="309"/>
      <c r="N1631" s="310"/>
      <c r="P1631" s="310"/>
    </row>
    <row r="1632" spans="3:16" s="25" customFormat="1" ht="12.75" customHeight="1" x14ac:dyDescent="0.25">
      <c r="C1632" s="310"/>
      <c r="E1632" s="310"/>
      <c r="F1632" s="309"/>
      <c r="G1632" s="309"/>
      <c r="H1632" s="310"/>
      <c r="I1632" s="310"/>
      <c r="L1632" s="309"/>
      <c r="M1632" s="309"/>
      <c r="N1632" s="310"/>
      <c r="P1632" s="310"/>
    </row>
    <row r="1633" spans="3:16" s="25" customFormat="1" ht="12.75" customHeight="1" x14ac:dyDescent="0.25">
      <c r="C1633" s="310"/>
      <c r="E1633" s="310"/>
      <c r="F1633" s="309"/>
      <c r="G1633" s="309"/>
      <c r="H1633" s="310"/>
      <c r="I1633" s="310"/>
      <c r="L1633" s="309"/>
      <c r="M1633" s="309"/>
      <c r="N1633" s="310"/>
      <c r="P1633" s="310"/>
    </row>
    <row r="1634" spans="3:16" s="25" customFormat="1" ht="12.75" customHeight="1" x14ac:dyDescent="0.25">
      <c r="C1634" s="310"/>
      <c r="E1634" s="310"/>
      <c r="F1634" s="309"/>
      <c r="G1634" s="309"/>
      <c r="H1634" s="310"/>
      <c r="I1634" s="310"/>
      <c r="L1634" s="309"/>
      <c r="M1634" s="309"/>
      <c r="N1634" s="310"/>
      <c r="P1634" s="310"/>
    </row>
    <row r="1635" spans="3:16" s="25" customFormat="1" ht="12.75" customHeight="1" x14ac:dyDescent="0.25">
      <c r="C1635" s="310"/>
      <c r="E1635" s="310"/>
      <c r="F1635" s="309"/>
      <c r="G1635" s="309"/>
      <c r="H1635" s="310"/>
      <c r="I1635" s="310"/>
      <c r="L1635" s="309"/>
      <c r="M1635" s="309"/>
      <c r="N1635" s="310"/>
      <c r="P1635" s="310"/>
    </row>
    <row r="1636" spans="3:16" s="25" customFormat="1" ht="12.75" customHeight="1" x14ac:dyDescent="0.25">
      <c r="C1636" s="310"/>
      <c r="E1636" s="310"/>
      <c r="F1636" s="309"/>
      <c r="G1636" s="309"/>
      <c r="H1636" s="310"/>
      <c r="I1636" s="310"/>
      <c r="L1636" s="309"/>
      <c r="M1636" s="309"/>
      <c r="N1636" s="310"/>
      <c r="P1636" s="310"/>
    </row>
    <row r="1637" spans="3:16" s="25" customFormat="1" ht="12.75" customHeight="1" x14ac:dyDescent="0.25">
      <c r="C1637" s="310"/>
      <c r="E1637" s="310"/>
      <c r="F1637" s="309"/>
      <c r="G1637" s="309"/>
      <c r="H1637" s="310"/>
      <c r="I1637" s="310"/>
      <c r="L1637" s="309"/>
      <c r="M1637" s="309"/>
      <c r="N1637" s="310"/>
      <c r="P1637" s="310"/>
    </row>
    <row r="1638" spans="3:16" s="25" customFormat="1" ht="12.75" customHeight="1" x14ac:dyDescent="0.25">
      <c r="C1638" s="310"/>
      <c r="E1638" s="310"/>
      <c r="F1638" s="309"/>
      <c r="G1638" s="309"/>
      <c r="H1638" s="310"/>
      <c r="I1638" s="310"/>
      <c r="L1638" s="309"/>
      <c r="M1638" s="309"/>
      <c r="N1638" s="310"/>
      <c r="P1638" s="310"/>
    </row>
    <row r="1639" spans="3:16" s="25" customFormat="1" ht="12.75" customHeight="1" x14ac:dyDescent="0.25">
      <c r="C1639" s="310"/>
      <c r="E1639" s="310"/>
      <c r="F1639" s="309"/>
      <c r="G1639" s="309"/>
      <c r="H1639" s="310"/>
      <c r="I1639" s="310"/>
      <c r="L1639" s="309"/>
      <c r="M1639" s="309"/>
      <c r="N1639" s="310"/>
      <c r="P1639" s="310"/>
    </row>
    <row r="1640" spans="3:16" s="25" customFormat="1" ht="12.75" customHeight="1" x14ac:dyDescent="0.25">
      <c r="C1640" s="310"/>
      <c r="E1640" s="310"/>
      <c r="F1640" s="309"/>
      <c r="G1640" s="309"/>
      <c r="H1640" s="310"/>
      <c r="I1640" s="310"/>
      <c r="L1640" s="309"/>
      <c r="M1640" s="309"/>
      <c r="N1640" s="310"/>
      <c r="P1640" s="310"/>
    </row>
    <row r="1641" spans="3:16" s="25" customFormat="1" ht="12.75" customHeight="1" x14ac:dyDescent="0.25">
      <c r="C1641" s="310"/>
      <c r="E1641" s="310"/>
      <c r="F1641" s="309"/>
      <c r="G1641" s="309"/>
      <c r="H1641" s="310"/>
      <c r="I1641" s="310"/>
      <c r="L1641" s="309"/>
      <c r="M1641" s="309"/>
      <c r="N1641" s="310"/>
      <c r="P1641" s="310"/>
    </row>
    <row r="1642" spans="3:16" s="25" customFormat="1" ht="12.75" customHeight="1" x14ac:dyDescent="0.25">
      <c r="C1642" s="310"/>
      <c r="E1642" s="310"/>
      <c r="F1642" s="309"/>
      <c r="G1642" s="309"/>
      <c r="H1642" s="310"/>
      <c r="I1642" s="310"/>
      <c r="L1642" s="309"/>
      <c r="M1642" s="309"/>
      <c r="N1642" s="310"/>
      <c r="P1642" s="310"/>
    </row>
    <row r="1643" spans="3:16" s="25" customFormat="1" ht="12.75" customHeight="1" x14ac:dyDescent="0.25">
      <c r="C1643" s="310"/>
      <c r="E1643" s="310"/>
      <c r="F1643" s="309"/>
      <c r="G1643" s="309"/>
      <c r="H1643" s="310"/>
      <c r="I1643" s="310"/>
      <c r="L1643" s="309"/>
      <c r="M1643" s="309"/>
      <c r="N1643" s="310"/>
      <c r="P1643" s="310"/>
    </row>
    <row r="1644" spans="3:16" s="25" customFormat="1" ht="12.75" customHeight="1" x14ac:dyDescent="0.25">
      <c r="C1644" s="310"/>
      <c r="E1644" s="310"/>
      <c r="F1644" s="309"/>
      <c r="G1644" s="309"/>
      <c r="H1644" s="310"/>
      <c r="I1644" s="310"/>
      <c r="L1644" s="309"/>
      <c r="M1644" s="309"/>
      <c r="N1644" s="310"/>
      <c r="P1644" s="310"/>
    </row>
    <row r="1645" spans="3:16" s="25" customFormat="1" ht="12.75" customHeight="1" x14ac:dyDescent="0.25">
      <c r="C1645" s="310"/>
      <c r="E1645" s="310"/>
      <c r="F1645" s="309"/>
      <c r="G1645" s="309"/>
      <c r="H1645" s="310"/>
      <c r="I1645" s="310"/>
      <c r="L1645" s="309"/>
      <c r="M1645" s="309"/>
      <c r="N1645" s="310"/>
      <c r="P1645" s="310"/>
    </row>
    <row r="1646" spans="3:16" s="25" customFormat="1" ht="12.75" customHeight="1" x14ac:dyDescent="0.25">
      <c r="C1646" s="310"/>
      <c r="E1646" s="310"/>
      <c r="F1646" s="309"/>
      <c r="G1646" s="309"/>
      <c r="H1646" s="310"/>
      <c r="I1646" s="310"/>
      <c r="L1646" s="309"/>
      <c r="M1646" s="309"/>
      <c r="N1646" s="310"/>
      <c r="P1646" s="310"/>
    </row>
    <row r="1647" spans="3:16" s="25" customFormat="1" ht="12.75" customHeight="1" x14ac:dyDescent="0.25">
      <c r="C1647" s="310"/>
      <c r="E1647" s="310"/>
      <c r="F1647" s="309"/>
      <c r="G1647" s="309"/>
      <c r="H1647" s="310"/>
      <c r="I1647" s="310"/>
      <c r="L1647" s="309"/>
      <c r="M1647" s="309"/>
      <c r="N1647" s="310"/>
      <c r="P1647" s="310"/>
    </row>
    <row r="1648" spans="3:16" s="25" customFormat="1" ht="12.75" customHeight="1" x14ac:dyDescent="0.25">
      <c r="C1648" s="310"/>
      <c r="E1648" s="310"/>
      <c r="F1648" s="309"/>
      <c r="G1648" s="309"/>
      <c r="H1648" s="310"/>
      <c r="I1648" s="310"/>
      <c r="L1648" s="309"/>
      <c r="M1648" s="309"/>
      <c r="N1648" s="310"/>
      <c r="P1648" s="310"/>
    </row>
    <row r="1649" spans="3:16" s="25" customFormat="1" ht="12.75" customHeight="1" x14ac:dyDescent="0.25">
      <c r="C1649" s="310"/>
      <c r="E1649" s="310"/>
      <c r="F1649" s="309"/>
      <c r="G1649" s="309"/>
      <c r="H1649" s="310"/>
      <c r="I1649" s="310"/>
      <c r="L1649" s="309"/>
      <c r="M1649" s="309"/>
      <c r="N1649" s="310"/>
      <c r="P1649" s="310"/>
    </row>
    <row r="1650" spans="3:16" s="25" customFormat="1" ht="12.75" customHeight="1" x14ac:dyDescent="0.25">
      <c r="C1650" s="310"/>
      <c r="E1650" s="310"/>
      <c r="F1650" s="309"/>
      <c r="G1650" s="309"/>
      <c r="H1650" s="310"/>
      <c r="I1650" s="310"/>
      <c r="L1650" s="309"/>
      <c r="M1650" s="309"/>
      <c r="N1650" s="310"/>
      <c r="P1650" s="310"/>
    </row>
    <row r="1651" spans="3:16" s="25" customFormat="1" ht="12.75" customHeight="1" x14ac:dyDescent="0.25">
      <c r="C1651" s="310"/>
      <c r="E1651" s="310"/>
      <c r="F1651" s="309"/>
      <c r="G1651" s="309"/>
      <c r="H1651" s="310"/>
      <c r="I1651" s="310"/>
      <c r="L1651" s="309"/>
      <c r="M1651" s="309"/>
      <c r="N1651" s="310"/>
      <c r="P1651" s="310"/>
    </row>
    <row r="1652" spans="3:16" s="25" customFormat="1" ht="12.75" customHeight="1" x14ac:dyDescent="0.25">
      <c r="C1652" s="310"/>
      <c r="E1652" s="310"/>
      <c r="F1652" s="309"/>
      <c r="G1652" s="309"/>
      <c r="H1652" s="310"/>
      <c r="I1652" s="310"/>
      <c r="L1652" s="309"/>
      <c r="M1652" s="309"/>
      <c r="N1652" s="310"/>
      <c r="P1652" s="310"/>
    </row>
    <row r="1653" spans="3:16" s="25" customFormat="1" ht="12.75" customHeight="1" x14ac:dyDescent="0.25">
      <c r="C1653" s="310"/>
      <c r="E1653" s="310"/>
      <c r="F1653" s="309"/>
      <c r="G1653" s="309"/>
      <c r="H1653" s="310"/>
      <c r="I1653" s="310"/>
      <c r="L1653" s="309"/>
      <c r="M1653" s="309"/>
      <c r="N1653" s="310"/>
      <c r="P1653" s="310"/>
    </row>
    <row r="1654" spans="3:16" s="25" customFormat="1" ht="12.75" customHeight="1" x14ac:dyDescent="0.25">
      <c r="C1654" s="310"/>
      <c r="E1654" s="310"/>
      <c r="F1654" s="309"/>
      <c r="G1654" s="309"/>
      <c r="H1654" s="310"/>
      <c r="I1654" s="310"/>
      <c r="L1654" s="309"/>
      <c r="M1654" s="309"/>
      <c r="N1654" s="310"/>
      <c r="P1654" s="310"/>
    </row>
    <row r="1655" spans="3:16" s="25" customFormat="1" ht="12.75" customHeight="1" x14ac:dyDescent="0.25">
      <c r="C1655" s="310"/>
      <c r="E1655" s="310"/>
      <c r="F1655" s="309"/>
      <c r="G1655" s="309"/>
      <c r="H1655" s="310"/>
      <c r="I1655" s="310"/>
      <c r="L1655" s="309"/>
      <c r="M1655" s="309"/>
      <c r="N1655" s="310"/>
      <c r="P1655" s="310"/>
    </row>
    <row r="1656" spans="3:16" s="25" customFormat="1" ht="12.75" customHeight="1" x14ac:dyDescent="0.25">
      <c r="C1656" s="310"/>
      <c r="E1656" s="310"/>
      <c r="F1656" s="309"/>
      <c r="G1656" s="309"/>
      <c r="H1656" s="310"/>
      <c r="I1656" s="310"/>
      <c r="L1656" s="309"/>
      <c r="M1656" s="309"/>
      <c r="N1656" s="310"/>
      <c r="P1656" s="310"/>
    </row>
    <row r="1657" spans="3:16" s="25" customFormat="1" ht="12.75" customHeight="1" x14ac:dyDescent="0.25">
      <c r="C1657" s="310"/>
      <c r="E1657" s="310"/>
      <c r="F1657" s="309"/>
      <c r="G1657" s="309"/>
      <c r="H1657" s="310"/>
      <c r="I1657" s="310"/>
      <c r="L1657" s="309"/>
      <c r="M1657" s="309"/>
      <c r="N1657" s="310"/>
      <c r="P1657" s="310"/>
    </row>
    <row r="1658" spans="3:16" s="25" customFormat="1" ht="12.75" customHeight="1" x14ac:dyDescent="0.25">
      <c r="C1658" s="310"/>
      <c r="E1658" s="310"/>
      <c r="F1658" s="309"/>
      <c r="G1658" s="309"/>
      <c r="H1658" s="310"/>
      <c r="I1658" s="310"/>
      <c r="L1658" s="309"/>
      <c r="M1658" s="309"/>
      <c r="N1658" s="310"/>
      <c r="P1658" s="310"/>
    </row>
    <row r="1659" spans="3:16" s="25" customFormat="1" ht="12.75" customHeight="1" x14ac:dyDescent="0.25">
      <c r="C1659" s="310"/>
      <c r="E1659" s="310"/>
      <c r="F1659" s="309"/>
      <c r="G1659" s="309"/>
      <c r="H1659" s="310"/>
      <c r="I1659" s="310"/>
      <c r="L1659" s="309"/>
      <c r="M1659" s="309"/>
      <c r="N1659" s="310"/>
      <c r="P1659" s="310"/>
    </row>
    <row r="1660" spans="3:16" s="25" customFormat="1" ht="12.75" customHeight="1" x14ac:dyDescent="0.25">
      <c r="C1660" s="310"/>
      <c r="E1660" s="310"/>
      <c r="F1660" s="309"/>
      <c r="G1660" s="309"/>
      <c r="H1660" s="310"/>
      <c r="I1660" s="310"/>
      <c r="L1660" s="309"/>
      <c r="M1660" s="309"/>
      <c r="N1660" s="310"/>
      <c r="P1660" s="310"/>
    </row>
    <row r="1661" spans="3:16" s="25" customFormat="1" ht="12.75" customHeight="1" x14ac:dyDescent="0.25">
      <c r="C1661" s="310"/>
      <c r="E1661" s="310"/>
      <c r="F1661" s="309"/>
      <c r="G1661" s="309"/>
      <c r="H1661" s="310"/>
      <c r="I1661" s="310"/>
      <c r="L1661" s="309"/>
      <c r="M1661" s="309"/>
      <c r="N1661" s="310"/>
      <c r="P1661" s="310"/>
    </row>
    <row r="1662" spans="3:16" s="25" customFormat="1" ht="12.75" customHeight="1" x14ac:dyDescent="0.25">
      <c r="C1662" s="310"/>
      <c r="E1662" s="310"/>
      <c r="F1662" s="309"/>
      <c r="G1662" s="309"/>
      <c r="H1662" s="310"/>
      <c r="I1662" s="310"/>
      <c r="L1662" s="309"/>
      <c r="M1662" s="309"/>
      <c r="N1662" s="310"/>
      <c r="P1662" s="310"/>
    </row>
    <row r="1663" spans="3:16" s="25" customFormat="1" ht="12.75" customHeight="1" x14ac:dyDescent="0.25">
      <c r="C1663" s="310"/>
      <c r="E1663" s="310"/>
      <c r="F1663" s="309"/>
      <c r="G1663" s="309"/>
      <c r="H1663" s="310"/>
      <c r="I1663" s="310"/>
      <c r="L1663" s="309"/>
      <c r="M1663" s="309"/>
      <c r="N1663" s="310"/>
      <c r="P1663" s="310"/>
    </row>
    <row r="1664" spans="3:16" s="25" customFormat="1" ht="12.75" customHeight="1" x14ac:dyDescent="0.25">
      <c r="C1664" s="310"/>
      <c r="E1664" s="310"/>
      <c r="F1664" s="309"/>
      <c r="G1664" s="309"/>
      <c r="H1664" s="310"/>
      <c r="I1664" s="310"/>
      <c r="L1664" s="309"/>
      <c r="M1664" s="309"/>
      <c r="N1664" s="310"/>
      <c r="P1664" s="310"/>
    </row>
    <row r="1665" spans="3:16" s="25" customFormat="1" ht="12.75" customHeight="1" x14ac:dyDescent="0.25">
      <c r="C1665" s="310"/>
      <c r="E1665" s="310"/>
      <c r="F1665" s="309"/>
      <c r="G1665" s="309"/>
      <c r="H1665" s="310"/>
      <c r="I1665" s="310"/>
      <c r="L1665" s="309"/>
      <c r="M1665" s="309"/>
      <c r="N1665" s="310"/>
      <c r="P1665" s="310"/>
    </row>
    <row r="1666" spans="3:16" s="25" customFormat="1" ht="12.75" customHeight="1" x14ac:dyDescent="0.25">
      <c r="C1666" s="310"/>
      <c r="E1666" s="310"/>
      <c r="F1666" s="309"/>
      <c r="G1666" s="309"/>
      <c r="H1666" s="310"/>
      <c r="I1666" s="310"/>
      <c r="L1666" s="309"/>
      <c r="M1666" s="309"/>
      <c r="N1666" s="310"/>
      <c r="P1666" s="310"/>
    </row>
    <row r="1667" spans="3:16" s="25" customFormat="1" ht="12.75" customHeight="1" x14ac:dyDescent="0.25">
      <c r="C1667" s="310"/>
      <c r="E1667" s="310"/>
      <c r="F1667" s="309"/>
      <c r="G1667" s="309"/>
      <c r="H1667" s="310"/>
      <c r="I1667" s="310"/>
      <c r="L1667" s="309"/>
      <c r="M1667" s="309"/>
      <c r="N1667" s="310"/>
      <c r="P1667" s="310"/>
    </row>
    <row r="1668" spans="3:16" s="25" customFormat="1" ht="12.75" customHeight="1" x14ac:dyDescent="0.25">
      <c r="C1668" s="310"/>
      <c r="E1668" s="310"/>
      <c r="F1668" s="309"/>
      <c r="G1668" s="309"/>
      <c r="H1668" s="310"/>
      <c r="I1668" s="310"/>
      <c r="L1668" s="309"/>
      <c r="M1668" s="309"/>
      <c r="N1668" s="310"/>
      <c r="P1668" s="310"/>
    </row>
    <row r="1669" spans="3:16" s="25" customFormat="1" ht="12.75" customHeight="1" x14ac:dyDescent="0.25">
      <c r="C1669" s="310"/>
      <c r="E1669" s="310"/>
      <c r="F1669" s="309"/>
      <c r="G1669" s="309"/>
      <c r="H1669" s="310"/>
      <c r="I1669" s="310"/>
      <c r="L1669" s="309"/>
      <c r="M1669" s="309"/>
      <c r="N1669" s="310"/>
      <c r="P1669" s="310"/>
    </row>
    <row r="1670" spans="3:16" s="25" customFormat="1" ht="12.75" customHeight="1" x14ac:dyDescent="0.25">
      <c r="C1670" s="310"/>
      <c r="E1670" s="310"/>
      <c r="F1670" s="309"/>
      <c r="G1670" s="309"/>
      <c r="H1670" s="310"/>
      <c r="I1670" s="310"/>
      <c r="L1670" s="309"/>
      <c r="M1670" s="309"/>
      <c r="N1670" s="310"/>
      <c r="P1670" s="310"/>
    </row>
    <row r="1671" spans="3:16" s="25" customFormat="1" ht="12.75" customHeight="1" x14ac:dyDescent="0.25">
      <c r="C1671" s="310"/>
      <c r="E1671" s="310"/>
      <c r="F1671" s="309"/>
      <c r="G1671" s="309"/>
      <c r="H1671" s="310"/>
      <c r="I1671" s="310"/>
      <c r="L1671" s="309"/>
      <c r="M1671" s="309"/>
      <c r="N1671" s="310"/>
      <c r="P1671" s="310"/>
    </row>
    <row r="1672" spans="3:16" s="25" customFormat="1" ht="12.75" customHeight="1" x14ac:dyDescent="0.25">
      <c r="C1672" s="310"/>
      <c r="E1672" s="310"/>
      <c r="F1672" s="309"/>
      <c r="G1672" s="309"/>
      <c r="H1672" s="310"/>
      <c r="I1672" s="310"/>
      <c r="L1672" s="309"/>
      <c r="M1672" s="309"/>
      <c r="N1672" s="310"/>
      <c r="P1672" s="310"/>
    </row>
    <row r="1673" spans="3:16" s="25" customFormat="1" ht="12.75" customHeight="1" x14ac:dyDescent="0.25">
      <c r="C1673" s="310"/>
      <c r="E1673" s="310"/>
      <c r="F1673" s="309"/>
      <c r="G1673" s="309"/>
      <c r="H1673" s="310"/>
      <c r="I1673" s="310"/>
      <c r="L1673" s="309"/>
      <c r="M1673" s="309"/>
      <c r="N1673" s="310"/>
      <c r="P1673" s="310"/>
    </row>
    <row r="1674" spans="3:16" s="25" customFormat="1" ht="12.75" customHeight="1" x14ac:dyDescent="0.25">
      <c r="C1674" s="310"/>
      <c r="E1674" s="310"/>
      <c r="F1674" s="309"/>
      <c r="G1674" s="309"/>
      <c r="H1674" s="310"/>
      <c r="I1674" s="310"/>
      <c r="L1674" s="309"/>
      <c r="M1674" s="309"/>
      <c r="N1674" s="310"/>
      <c r="P1674" s="310"/>
    </row>
    <row r="1675" spans="3:16" s="25" customFormat="1" ht="12.75" customHeight="1" x14ac:dyDescent="0.25">
      <c r="C1675" s="310"/>
      <c r="E1675" s="310"/>
      <c r="F1675" s="309"/>
      <c r="G1675" s="309"/>
      <c r="H1675" s="310"/>
      <c r="I1675" s="310"/>
      <c r="L1675" s="309"/>
      <c r="M1675" s="309"/>
      <c r="N1675" s="310"/>
      <c r="P1675" s="310"/>
    </row>
    <row r="1676" spans="3:16" s="25" customFormat="1" ht="12.75" customHeight="1" x14ac:dyDescent="0.25">
      <c r="C1676" s="310"/>
      <c r="E1676" s="310"/>
      <c r="F1676" s="309"/>
      <c r="G1676" s="309"/>
      <c r="H1676" s="310"/>
      <c r="I1676" s="310"/>
      <c r="L1676" s="309"/>
      <c r="M1676" s="309"/>
      <c r="N1676" s="310"/>
      <c r="P1676" s="310"/>
    </row>
    <row r="1677" spans="3:16" s="25" customFormat="1" ht="12.75" customHeight="1" x14ac:dyDescent="0.25">
      <c r="C1677" s="310"/>
      <c r="E1677" s="310"/>
      <c r="F1677" s="309"/>
      <c r="G1677" s="309"/>
      <c r="H1677" s="310"/>
      <c r="I1677" s="310"/>
      <c r="L1677" s="309"/>
      <c r="M1677" s="309"/>
      <c r="N1677" s="310"/>
      <c r="P1677" s="310"/>
    </row>
    <row r="1678" spans="3:16" s="25" customFormat="1" ht="12.75" customHeight="1" x14ac:dyDescent="0.25">
      <c r="C1678" s="310"/>
      <c r="E1678" s="310"/>
      <c r="F1678" s="309"/>
      <c r="G1678" s="309"/>
      <c r="H1678" s="310"/>
      <c r="I1678" s="310"/>
      <c r="L1678" s="309"/>
      <c r="M1678" s="309"/>
      <c r="N1678" s="310"/>
      <c r="P1678" s="310"/>
    </row>
    <row r="1679" spans="3:16" s="25" customFormat="1" ht="12.75" customHeight="1" x14ac:dyDescent="0.25">
      <c r="C1679" s="310"/>
      <c r="E1679" s="310"/>
      <c r="F1679" s="309"/>
      <c r="G1679" s="309"/>
      <c r="H1679" s="310"/>
      <c r="I1679" s="310"/>
      <c r="L1679" s="309"/>
      <c r="M1679" s="309"/>
      <c r="N1679" s="310"/>
      <c r="P1679" s="310"/>
    </row>
    <row r="1680" spans="3:16" s="25" customFormat="1" ht="12.75" customHeight="1" x14ac:dyDescent="0.25">
      <c r="C1680" s="310"/>
      <c r="E1680" s="310"/>
      <c r="F1680" s="309"/>
      <c r="G1680" s="309"/>
      <c r="H1680" s="310"/>
      <c r="I1680" s="310"/>
      <c r="L1680" s="309"/>
      <c r="M1680" s="309"/>
      <c r="N1680" s="310"/>
      <c r="P1680" s="310"/>
    </row>
    <row r="1681" spans="3:16" s="25" customFormat="1" ht="12.75" customHeight="1" x14ac:dyDescent="0.25">
      <c r="C1681" s="310"/>
      <c r="E1681" s="310"/>
      <c r="F1681" s="309"/>
      <c r="G1681" s="309"/>
      <c r="H1681" s="310"/>
      <c r="I1681" s="310"/>
      <c r="L1681" s="309"/>
      <c r="M1681" s="309"/>
      <c r="N1681" s="310"/>
      <c r="P1681" s="310"/>
    </row>
    <row r="1682" spans="3:16" s="25" customFormat="1" ht="12.75" customHeight="1" x14ac:dyDescent="0.25">
      <c r="C1682" s="310"/>
      <c r="E1682" s="310"/>
      <c r="F1682" s="309"/>
      <c r="G1682" s="309"/>
      <c r="H1682" s="310"/>
      <c r="I1682" s="310"/>
      <c r="L1682" s="309"/>
      <c r="M1682" s="309"/>
      <c r="N1682" s="310"/>
      <c r="P1682" s="310"/>
    </row>
    <row r="1683" spans="3:16" s="25" customFormat="1" ht="12.75" customHeight="1" x14ac:dyDescent="0.25">
      <c r="C1683" s="310"/>
      <c r="E1683" s="310"/>
      <c r="F1683" s="309"/>
      <c r="G1683" s="309"/>
      <c r="H1683" s="310"/>
      <c r="I1683" s="310"/>
      <c r="L1683" s="309"/>
      <c r="M1683" s="309"/>
      <c r="N1683" s="310"/>
      <c r="P1683" s="310"/>
    </row>
    <row r="1684" spans="3:16" s="25" customFormat="1" ht="12.75" customHeight="1" x14ac:dyDescent="0.25">
      <c r="C1684" s="310"/>
      <c r="E1684" s="310"/>
      <c r="F1684" s="309"/>
      <c r="G1684" s="309"/>
      <c r="H1684" s="310"/>
      <c r="I1684" s="310"/>
      <c r="L1684" s="309"/>
      <c r="M1684" s="309"/>
      <c r="N1684" s="310"/>
      <c r="P1684" s="310"/>
    </row>
    <row r="1685" spans="3:16" s="25" customFormat="1" ht="12.75" customHeight="1" x14ac:dyDescent="0.25">
      <c r="C1685" s="310"/>
      <c r="E1685" s="310"/>
      <c r="F1685" s="309"/>
      <c r="G1685" s="309"/>
      <c r="H1685" s="310"/>
      <c r="I1685" s="310"/>
      <c r="L1685" s="309"/>
      <c r="M1685" s="309"/>
      <c r="N1685" s="310"/>
      <c r="P1685" s="310"/>
    </row>
    <row r="1686" spans="3:16" s="25" customFormat="1" ht="12.75" customHeight="1" x14ac:dyDescent="0.25">
      <c r="C1686" s="310"/>
      <c r="E1686" s="310"/>
      <c r="F1686" s="309"/>
      <c r="G1686" s="309"/>
      <c r="H1686" s="310"/>
      <c r="I1686" s="310"/>
      <c r="L1686" s="309"/>
      <c r="M1686" s="309"/>
      <c r="N1686" s="310"/>
      <c r="P1686" s="310"/>
    </row>
    <row r="1687" spans="3:16" s="25" customFormat="1" ht="12.75" customHeight="1" x14ac:dyDescent="0.25">
      <c r="C1687" s="310"/>
      <c r="E1687" s="310"/>
      <c r="F1687" s="309"/>
      <c r="G1687" s="309"/>
      <c r="H1687" s="310"/>
      <c r="I1687" s="310"/>
      <c r="L1687" s="309"/>
      <c r="M1687" s="309"/>
      <c r="N1687" s="310"/>
      <c r="P1687" s="310"/>
    </row>
    <row r="1688" spans="3:16" s="25" customFormat="1" ht="12.75" customHeight="1" x14ac:dyDescent="0.25">
      <c r="C1688" s="310"/>
      <c r="E1688" s="310"/>
      <c r="F1688" s="309"/>
      <c r="G1688" s="309"/>
      <c r="H1688" s="310"/>
      <c r="I1688" s="310"/>
      <c r="L1688" s="309"/>
      <c r="M1688" s="309"/>
      <c r="N1688" s="310"/>
      <c r="P1688" s="310"/>
    </row>
    <row r="1689" spans="3:16" s="25" customFormat="1" ht="12.75" customHeight="1" x14ac:dyDescent="0.25">
      <c r="C1689" s="310"/>
      <c r="E1689" s="310"/>
      <c r="F1689" s="309"/>
      <c r="G1689" s="309"/>
      <c r="H1689" s="310"/>
      <c r="I1689" s="310"/>
      <c r="L1689" s="309"/>
      <c r="M1689" s="309"/>
      <c r="N1689" s="310"/>
      <c r="P1689" s="310"/>
    </row>
    <row r="1690" spans="3:16" s="25" customFormat="1" ht="12.75" customHeight="1" x14ac:dyDescent="0.25">
      <c r="C1690" s="310"/>
      <c r="E1690" s="310"/>
      <c r="F1690" s="309"/>
      <c r="G1690" s="309"/>
      <c r="H1690" s="310"/>
      <c r="I1690" s="310"/>
      <c r="L1690" s="309"/>
      <c r="M1690" s="309"/>
      <c r="N1690" s="310"/>
      <c r="P1690" s="310"/>
    </row>
    <row r="1691" spans="3:16" s="25" customFormat="1" ht="12.75" customHeight="1" x14ac:dyDescent="0.25">
      <c r="C1691" s="310"/>
      <c r="E1691" s="310"/>
      <c r="F1691" s="309"/>
      <c r="G1691" s="309"/>
      <c r="H1691" s="310"/>
      <c r="I1691" s="310"/>
      <c r="L1691" s="309"/>
      <c r="M1691" s="309"/>
      <c r="N1691" s="310"/>
      <c r="P1691" s="310"/>
    </row>
    <row r="1692" spans="3:16" s="25" customFormat="1" ht="12.75" customHeight="1" x14ac:dyDescent="0.25">
      <c r="C1692" s="310"/>
      <c r="E1692" s="310"/>
      <c r="F1692" s="309"/>
      <c r="G1692" s="309"/>
      <c r="H1692" s="310"/>
      <c r="I1692" s="310"/>
      <c r="L1692" s="309"/>
      <c r="M1692" s="309"/>
      <c r="N1692" s="310"/>
      <c r="P1692" s="310"/>
    </row>
    <row r="1693" spans="3:16" s="25" customFormat="1" ht="12.75" customHeight="1" x14ac:dyDescent="0.25">
      <c r="C1693" s="310"/>
      <c r="E1693" s="310"/>
      <c r="F1693" s="309"/>
      <c r="G1693" s="309"/>
      <c r="H1693" s="310"/>
      <c r="I1693" s="310"/>
      <c r="L1693" s="309"/>
      <c r="M1693" s="309"/>
      <c r="N1693" s="310"/>
      <c r="P1693" s="310"/>
    </row>
    <row r="1694" spans="3:16" s="25" customFormat="1" ht="12.75" customHeight="1" x14ac:dyDescent="0.25">
      <c r="C1694" s="310"/>
      <c r="E1694" s="310"/>
      <c r="F1694" s="309"/>
      <c r="G1694" s="309"/>
      <c r="H1694" s="310"/>
      <c r="I1694" s="310"/>
      <c r="L1694" s="309"/>
      <c r="M1694" s="309"/>
      <c r="N1694" s="310"/>
      <c r="P1694" s="310"/>
    </row>
    <row r="1695" spans="3:16" s="25" customFormat="1" ht="12.75" customHeight="1" x14ac:dyDescent="0.25">
      <c r="C1695" s="310"/>
      <c r="E1695" s="310"/>
      <c r="F1695" s="309"/>
      <c r="G1695" s="309"/>
      <c r="H1695" s="310"/>
      <c r="I1695" s="310"/>
      <c r="L1695" s="309"/>
      <c r="M1695" s="309"/>
      <c r="N1695" s="310"/>
      <c r="P1695" s="310"/>
    </row>
    <row r="1696" spans="3:16" s="25" customFormat="1" ht="12.75" customHeight="1" x14ac:dyDescent="0.25">
      <c r="C1696" s="310"/>
      <c r="E1696" s="310"/>
      <c r="F1696" s="309"/>
      <c r="G1696" s="309"/>
      <c r="H1696" s="310"/>
      <c r="I1696" s="310"/>
      <c r="L1696" s="309"/>
      <c r="M1696" s="309"/>
      <c r="N1696" s="310"/>
      <c r="P1696" s="310"/>
    </row>
    <row r="1697" spans="3:16" s="25" customFormat="1" ht="12.75" customHeight="1" x14ac:dyDescent="0.25">
      <c r="C1697" s="310"/>
      <c r="E1697" s="310"/>
      <c r="F1697" s="309"/>
      <c r="G1697" s="309"/>
      <c r="H1697" s="310"/>
      <c r="I1697" s="310"/>
      <c r="L1697" s="309"/>
      <c r="M1697" s="309"/>
      <c r="N1697" s="310"/>
      <c r="P1697" s="310"/>
    </row>
    <row r="1698" spans="3:16" s="25" customFormat="1" ht="12.75" customHeight="1" x14ac:dyDescent="0.25">
      <c r="C1698" s="310"/>
      <c r="E1698" s="310"/>
      <c r="F1698" s="309"/>
      <c r="G1698" s="309"/>
      <c r="H1698" s="310"/>
      <c r="I1698" s="310"/>
      <c r="L1698" s="309"/>
      <c r="M1698" s="309"/>
      <c r="N1698" s="310"/>
      <c r="P1698" s="310"/>
    </row>
    <row r="1699" spans="3:16" s="25" customFormat="1" ht="12.75" customHeight="1" x14ac:dyDescent="0.25">
      <c r="C1699" s="310"/>
      <c r="E1699" s="310"/>
      <c r="F1699" s="309"/>
      <c r="G1699" s="309"/>
      <c r="H1699" s="310"/>
      <c r="I1699" s="310"/>
      <c r="L1699" s="309"/>
      <c r="M1699" s="309"/>
      <c r="N1699" s="310"/>
      <c r="P1699" s="310"/>
    </row>
    <row r="1700" spans="3:16" s="25" customFormat="1" ht="12.75" customHeight="1" x14ac:dyDescent="0.25">
      <c r="C1700" s="310"/>
      <c r="E1700" s="310"/>
      <c r="F1700" s="309"/>
      <c r="G1700" s="309"/>
      <c r="H1700" s="310"/>
      <c r="I1700" s="310"/>
      <c r="L1700" s="309"/>
      <c r="M1700" s="309"/>
      <c r="N1700" s="310"/>
      <c r="P1700" s="310"/>
    </row>
    <row r="1701" spans="3:16" s="25" customFormat="1" ht="12.75" customHeight="1" x14ac:dyDescent="0.25">
      <c r="C1701" s="310"/>
      <c r="E1701" s="310"/>
      <c r="F1701" s="309"/>
      <c r="G1701" s="309"/>
      <c r="H1701" s="310"/>
      <c r="I1701" s="310"/>
      <c r="L1701" s="309"/>
      <c r="M1701" s="309"/>
      <c r="N1701" s="310"/>
      <c r="P1701" s="310"/>
    </row>
    <row r="1702" spans="3:16" s="25" customFormat="1" ht="12.75" customHeight="1" x14ac:dyDescent="0.25">
      <c r="C1702" s="310"/>
      <c r="E1702" s="310"/>
      <c r="F1702" s="309"/>
      <c r="G1702" s="309"/>
      <c r="H1702" s="310"/>
      <c r="I1702" s="310"/>
      <c r="L1702" s="309"/>
      <c r="M1702" s="309"/>
      <c r="N1702" s="310"/>
      <c r="P1702" s="310"/>
    </row>
    <row r="1703" spans="3:16" s="25" customFormat="1" ht="12.75" customHeight="1" x14ac:dyDescent="0.25">
      <c r="C1703" s="310"/>
      <c r="E1703" s="310"/>
      <c r="F1703" s="309"/>
      <c r="G1703" s="309"/>
      <c r="H1703" s="310"/>
      <c r="I1703" s="310"/>
      <c r="L1703" s="309"/>
      <c r="M1703" s="309"/>
      <c r="N1703" s="310"/>
      <c r="P1703" s="310"/>
    </row>
    <row r="1704" spans="3:16" s="25" customFormat="1" ht="12.75" customHeight="1" x14ac:dyDescent="0.25">
      <c r="C1704" s="310"/>
      <c r="E1704" s="310"/>
      <c r="F1704" s="309"/>
      <c r="G1704" s="309"/>
      <c r="H1704" s="310"/>
      <c r="I1704" s="310"/>
      <c r="L1704" s="309"/>
      <c r="M1704" s="309"/>
      <c r="N1704" s="310"/>
      <c r="P1704" s="310"/>
    </row>
    <row r="1705" spans="3:16" s="25" customFormat="1" ht="12.75" customHeight="1" x14ac:dyDescent="0.25">
      <c r="C1705" s="310"/>
      <c r="E1705" s="310"/>
      <c r="F1705" s="309"/>
      <c r="G1705" s="309"/>
      <c r="H1705" s="310"/>
      <c r="I1705" s="310"/>
      <c r="L1705" s="309"/>
      <c r="M1705" s="309"/>
      <c r="N1705" s="310"/>
      <c r="P1705" s="310"/>
    </row>
    <row r="1706" spans="3:16" s="25" customFormat="1" ht="12.75" customHeight="1" x14ac:dyDescent="0.25">
      <c r="C1706" s="310"/>
      <c r="E1706" s="310"/>
      <c r="F1706" s="309"/>
      <c r="G1706" s="309"/>
      <c r="H1706" s="310"/>
      <c r="I1706" s="310"/>
      <c r="L1706" s="309"/>
      <c r="M1706" s="309"/>
      <c r="N1706" s="310"/>
      <c r="P1706" s="310"/>
    </row>
    <row r="1707" spans="3:16" s="25" customFormat="1" ht="12.75" customHeight="1" x14ac:dyDescent="0.25">
      <c r="C1707" s="310"/>
      <c r="E1707" s="310"/>
      <c r="F1707" s="309"/>
      <c r="G1707" s="309"/>
      <c r="H1707" s="310"/>
      <c r="I1707" s="310"/>
      <c r="L1707" s="309"/>
      <c r="M1707" s="309"/>
      <c r="N1707" s="310"/>
      <c r="P1707" s="310"/>
    </row>
    <row r="1708" spans="3:16" s="25" customFormat="1" ht="12.75" customHeight="1" x14ac:dyDescent="0.25">
      <c r="C1708" s="310"/>
      <c r="E1708" s="310"/>
      <c r="F1708" s="309"/>
      <c r="G1708" s="309"/>
      <c r="H1708" s="310"/>
      <c r="I1708" s="310"/>
      <c r="L1708" s="309"/>
      <c r="M1708" s="309"/>
      <c r="N1708" s="310"/>
      <c r="P1708" s="310"/>
    </row>
    <row r="1709" spans="3:16" s="25" customFormat="1" ht="12.75" customHeight="1" x14ac:dyDescent="0.25">
      <c r="C1709" s="310"/>
      <c r="E1709" s="310"/>
      <c r="F1709" s="309"/>
      <c r="G1709" s="309"/>
      <c r="H1709" s="310"/>
      <c r="I1709" s="310"/>
      <c r="L1709" s="309"/>
      <c r="M1709" s="309"/>
      <c r="N1709" s="310"/>
      <c r="P1709" s="310"/>
    </row>
    <row r="1710" spans="3:16" s="25" customFormat="1" ht="12.75" customHeight="1" x14ac:dyDescent="0.25">
      <c r="C1710" s="310"/>
      <c r="E1710" s="310"/>
      <c r="F1710" s="309"/>
      <c r="G1710" s="309"/>
      <c r="H1710" s="310"/>
      <c r="I1710" s="310"/>
      <c r="L1710" s="309"/>
      <c r="M1710" s="309"/>
      <c r="N1710" s="310"/>
      <c r="P1710" s="310"/>
    </row>
    <row r="1711" spans="3:16" s="25" customFormat="1" ht="12.75" customHeight="1" x14ac:dyDescent="0.25">
      <c r="C1711" s="310"/>
      <c r="E1711" s="310"/>
      <c r="F1711" s="309"/>
      <c r="G1711" s="309"/>
      <c r="H1711" s="310"/>
      <c r="I1711" s="310"/>
      <c r="L1711" s="309"/>
      <c r="M1711" s="309"/>
      <c r="N1711" s="310"/>
      <c r="P1711" s="310"/>
    </row>
    <row r="1712" spans="3:16" s="25" customFormat="1" ht="12.75" customHeight="1" x14ac:dyDescent="0.25">
      <c r="C1712" s="310"/>
      <c r="E1712" s="310"/>
      <c r="F1712" s="309"/>
      <c r="G1712" s="309"/>
      <c r="H1712" s="310"/>
      <c r="I1712" s="310"/>
      <c r="L1712" s="309"/>
      <c r="M1712" s="309"/>
      <c r="N1712" s="310"/>
      <c r="P1712" s="310"/>
    </row>
    <row r="1713" spans="3:16" s="25" customFormat="1" ht="12.75" customHeight="1" x14ac:dyDescent="0.25">
      <c r="C1713" s="310"/>
      <c r="E1713" s="310"/>
      <c r="F1713" s="309"/>
      <c r="G1713" s="309"/>
      <c r="H1713" s="310"/>
      <c r="I1713" s="310"/>
      <c r="L1713" s="309"/>
      <c r="M1713" s="309"/>
      <c r="N1713" s="310"/>
      <c r="P1713" s="310"/>
    </row>
    <row r="1714" spans="3:16" s="25" customFormat="1" ht="12.75" customHeight="1" x14ac:dyDescent="0.25">
      <c r="C1714" s="310"/>
      <c r="E1714" s="310"/>
      <c r="F1714" s="309"/>
      <c r="G1714" s="309"/>
      <c r="H1714" s="310"/>
      <c r="I1714" s="310"/>
      <c r="L1714" s="309"/>
      <c r="M1714" s="309"/>
      <c r="N1714" s="310"/>
      <c r="P1714" s="310"/>
    </row>
    <row r="1715" spans="3:16" s="25" customFormat="1" ht="12.75" customHeight="1" x14ac:dyDescent="0.25">
      <c r="C1715" s="310"/>
      <c r="E1715" s="310"/>
      <c r="F1715" s="309"/>
      <c r="G1715" s="309"/>
      <c r="H1715" s="310"/>
      <c r="I1715" s="310"/>
      <c r="L1715" s="309"/>
      <c r="M1715" s="309"/>
      <c r="N1715" s="310"/>
      <c r="P1715" s="310"/>
    </row>
    <row r="1716" spans="3:16" s="25" customFormat="1" ht="12.75" customHeight="1" x14ac:dyDescent="0.25">
      <c r="C1716" s="310"/>
      <c r="E1716" s="310"/>
      <c r="F1716" s="309"/>
      <c r="G1716" s="309"/>
      <c r="H1716" s="310"/>
      <c r="I1716" s="310"/>
      <c r="L1716" s="309"/>
      <c r="M1716" s="309"/>
      <c r="N1716" s="310"/>
      <c r="P1716" s="310"/>
    </row>
    <row r="1717" spans="3:16" s="25" customFormat="1" ht="12.75" customHeight="1" x14ac:dyDescent="0.25">
      <c r="C1717" s="310"/>
      <c r="E1717" s="310"/>
      <c r="F1717" s="309"/>
      <c r="G1717" s="309"/>
      <c r="H1717" s="310"/>
      <c r="I1717" s="310"/>
      <c r="L1717" s="309"/>
      <c r="M1717" s="309"/>
      <c r="N1717" s="310"/>
      <c r="P1717" s="310"/>
    </row>
    <row r="1718" spans="3:16" s="25" customFormat="1" ht="12.75" customHeight="1" x14ac:dyDescent="0.25">
      <c r="C1718" s="310"/>
      <c r="E1718" s="310"/>
      <c r="F1718" s="309"/>
      <c r="G1718" s="309"/>
      <c r="H1718" s="310"/>
      <c r="I1718" s="310"/>
      <c r="L1718" s="309"/>
      <c r="M1718" s="309"/>
      <c r="N1718" s="310"/>
      <c r="P1718" s="310"/>
    </row>
    <row r="1719" spans="3:16" s="25" customFormat="1" ht="12.75" customHeight="1" x14ac:dyDescent="0.25">
      <c r="C1719" s="310"/>
      <c r="E1719" s="310"/>
      <c r="F1719" s="309"/>
      <c r="G1719" s="309"/>
      <c r="H1719" s="310"/>
      <c r="I1719" s="310"/>
      <c r="L1719" s="309"/>
      <c r="M1719" s="309"/>
      <c r="N1719" s="310"/>
      <c r="P1719" s="310"/>
    </row>
    <row r="1720" spans="3:16" s="25" customFormat="1" ht="12.75" customHeight="1" x14ac:dyDescent="0.25">
      <c r="C1720" s="310"/>
      <c r="E1720" s="310"/>
      <c r="F1720" s="309"/>
      <c r="G1720" s="309"/>
      <c r="H1720" s="310"/>
      <c r="I1720" s="310"/>
      <c r="L1720" s="309"/>
      <c r="M1720" s="309"/>
      <c r="N1720" s="310"/>
      <c r="P1720" s="310"/>
    </row>
    <row r="1721" spans="3:16" s="25" customFormat="1" ht="12.75" customHeight="1" x14ac:dyDescent="0.25">
      <c r="C1721" s="310"/>
      <c r="E1721" s="310"/>
      <c r="F1721" s="309"/>
      <c r="G1721" s="309"/>
      <c r="H1721" s="310"/>
      <c r="I1721" s="310"/>
      <c r="L1721" s="309"/>
      <c r="M1721" s="309"/>
      <c r="N1721" s="310"/>
      <c r="P1721" s="310"/>
    </row>
    <row r="1722" spans="3:16" s="25" customFormat="1" ht="12.75" customHeight="1" x14ac:dyDescent="0.25">
      <c r="C1722" s="310"/>
      <c r="E1722" s="310"/>
      <c r="F1722" s="309"/>
      <c r="G1722" s="309"/>
      <c r="H1722" s="310"/>
      <c r="I1722" s="310"/>
      <c r="L1722" s="309"/>
      <c r="M1722" s="309"/>
      <c r="N1722" s="310"/>
      <c r="P1722" s="310"/>
    </row>
    <row r="1723" spans="3:16" s="25" customFormat="1" ht="12.75" customHeight="1" x14ac:dyDescent="0.25">
      <c r="C1723" s="310"/>
      <c r="E1723" s="310"/>
      <c r="F1723" s="309"/>
      <c r="G1723" s="309"/>
      <c r="H1723" s="310"/>
      <c r="I1723" s="310"/>
      <c r="L1723" s="309"/>
      <c r="M1723" s="309"/>
      <c r="N1723" s="310"/>
      <c r="P1723" s="310"/>
    </row>
    <row r="1724" spans="3:16" s="25" customFormat="1" ht="12.75" customHeight="1" x14ac:dyDescent="0.25">
      <c r="C1724" s="310"/>
      <c r="E1724" s="310"/>
      <c r="F1724" s="309"/>
      <c r="G1724" s="309"/>
      <c r="H1724" s="310"/>
      <c r="I1724" s="310"/>
      <c r="L1724" s="309"/>
      <c r="M1724" s="309"/>
      <c r="N1724" s="310"/>
      <c r="P1724" s="310"/>
    </row>
    <row r="1725" spans="3:16" s="25" customFormat="1" ht="12.75" customHeight="1" x14ac:dyDescent="0.25">
      <c r="C1725" s="310"/>
      <c r="E1725" s="310"/>
      <c r="F1725" s="309"/>
      <c r="G1725" s="309"/>
      <c r="H1725" s="310"/>
      <c r="I1725" s="310"/>
      <c r="L1725" s="309"/>
      <c r="M1725" s="309"/>
      <c r="N1725" s="310"/>
      <c r="P1725" s="310"/>
    </row>
    <row r="1726" spans="3:16" s="25" customFormat="1" ht="12.75" customHeight="1" x14ac:dyDescent="0.25">
      <c r="C1726" s="310"/>
      <c r="E1726" s="310"/>
      <c r="F1726" s="309"/>
      <c r="G1726" s="309"/>
      <c r="H1726" s="310"/>
      <c r="I1726" s="310"/>
      <c r="L1726" s="309"/>
      <c r="M1726" s="309"/>
      <c r="N1726" s="310"/>
      <c r="P1726" s="310"/>
    </row>
    <row r="1727" spans="3:16" s="25" customFormat="1" ht="12.75" customHeight="1" x14ac:dyDescent="0.25">
      <c r="C1727" s="310"/>
      <c r="E1727" s="310"/>
      <c r="F1727" s="309"/>
      <c r="G1727" s="309"/>
      <c r="H1727" s="310"/>
      <c r="I1727" s="310"/>
      <c r="L1727" s="309"/>
      <c r="M1727" s="309"/>
      <c r="N1727" s="310"/>
      <c r="P1727" s="310"/>
    </row>
    <row r="1728" spans="3:16" s="25" customFormat="1" ht="12.75" customHeight="1" x14ac:dyDescent="0.25">
      <c r="C1728" s="310"/>
      <c r="E1728" s="310"/>
      <c r="F1728" s="309"/>
      <c r="G1728" s="309"/>
      <c r="H1728" s="310"/>
      <c r="I1728" s="310"/>
      <c r="L1728" s="309"/>
      <c r="M1728" s="309"/>
      <c r="N1728" s="310"/>
      <c r="P1728" s="310"/>
    </row>
    <row r="1729" spans="3:16" s="25" customFormat="1" ht="12.75" customHeight="1" x14ac:dyDescent="0.25">
      <c r="C1729" s="310"/>
      <c r="E1729" s="310"/>
      <c r="F1729" s="309"/>
      <c r="G1729" s="309"/>
      <c r="H1729" s="310"/>
      <c r="I1729" s="310"/>
      <c r="L1729" s="309"/>
      <c r="M1729" s="309"/>
      <c r="N1729" s="310"/>
      <c r="P1729" s="310"/>
    </row>
    <row r="1730" spans="3:16" s="25" customFormat="1" ht="12.75" customHeight="1" x14ac:dyDescent="0.25">
      <c r="C1730" s="310"/>
      <c r="E1730" s="310"/>
      <c r="F1730" s="309"/>
      <c r="G1730" s="309"/>
      <c r="H1730" s="310"/>
      <c r="I1730" s="310"/>
      <c r="L1730" s="309"/>
      <c r="M1730" s="309"/>
      <c r="N1730" s="310"/>
      <c r="P1730" s="310"/>
    </row>
    <row r="1731" spans="3:16" s="25" customFormat="1" ht="12.75" customHeight="1" x14ac:dyDescent="0.25">
      <c r="C1731" s="310"/>
      <c r="E1731" s="310"/>
      <c r="F1731" s="309"/>
      <c r="G1731" s="309"/>
      <c r="H1731" s="310"/>
      <c r="I1731" s="310"/>
      <c r="L1731" s="309"/>
      <c r="M1731" s="309"/>
      <c r="N1731" s="310"/>
      <c r="P1731" s="310"/>
    </row>
    <row r="1732" spans="3:16" s="25" customFormat="1" ht="12.75" customHeight="1" x14ac:dyDescent="0.25">
      <c r="C1732" s="310"/>
      <c r="E1732" s="310"/>
      <c r="F1732" s="309"/>
      <c r="G1732" s="309"/>
      <c r="H1732" s="310"/>
      <c r="I1732" s="310"/>
      <c r="L1732" s="309"/>
      <c r="M1732" s="309"/>
      <c r="N1732" s="310"/>
      <c r="P1732" s="310"/>
    </row>
    <row r="1733" spans="3:16" s="25" customFormat="1" ht="12.75" customHeight="1" x14ac:dyDescent="0.25">
      <c r="C1733" s="310"/>
      <c r="E1733" s="310"/>
      <c r="F1733" s="309"/>
      <c r="G1733" s="309"/>
      <c r="H1733" s="310"/>
      <c r="I1733" s="310"/>
      <c r="L1733" s="309"/>
      <c r="M1733" s="309"/>
      <c r="N1733" s="310"/>
      <c r="P1733" s="310"/>
    </row>
    <row r="1734" spans="3:16" s="25" customFormat="1" ht="12.75" customHeight="1" x14ac:dyDescent="0.25">
      <c r="C1734" s="310"/>
      <c r="E1734" s="310"/>
      <c r="F1734" s="309"/>
      <c r="G1734" s="309"/>
      <c r="H1734" s="310"/>
      <c r="I1734" s="310"/>
      <c r="L1734" s="309"/>
      <c r="M1734" s="309"/>
      <c r="N1734" s="310"/>
      <c r="P1734" s="310"/>
    </row>
    <row r="1735" spans="3:16" s="25" customFormat="1" ht="12.75" customHeight="1" x14ac:dyDescent="0.25">
      <c r="C1735" s="310"/>
      <c r="E1735" s="310"/>
      <c r="F1735" s="309"/>
      <c r="G1735" s="309"/>
      <c r="H1735" s="310"/>
      <c r="I1735" s="310"/>
      <c r="L1735" s="309"/>
      <c r="M1735" s="309"/>
      <c r="N1735" s="310"/>
      <c r="P1735" s="310"/>
    </row>
    <row r="1736" spans="3:16" s="25" customFormat="1" ht="12.75" customHeight="1" x14ac:dyDescent="0.25">
      <c r="C1736" s="310"/>
      <c r="E1736" s="310"/>
      <c r="F1736" s="309"/>
      <c r="G1736" s="309"/>
      <c r="H1736" s="310"/>
      <c r="I1736" s="310"/>
      <c r="L1736" s="309"/>
      <c r="M1736" s="309"/>
      <c r="N1736" s="310"/>
      <c r="P1736" s="310"/>
    </row>
    <row r="1737" spans="3:16" s="25" customFormat="1" ht="12.75" customHeight="1" x14ac:dyDescent="0.25">
      <c r="C1737" s="310"/>
      <c r="E1737" s="310"/>
      <c r="F1737" s="309"/>
      <c r="G1737" s="309"/>
      <c r="H1737" s="310"/>
      <c r="I1737" s="310"/>
      <c r="L1737" s="309"/>
      <c r="M1737" s="309"/>
      <c r="N1737" s="310"/>
      <c r="P1737" s="310"/>
    </row>
    <row r="1738" spans="3:16" s="25" customFormat="1" ht="12.75" customHeight="1" x14ac:dyDescent="0.25">
      <c r="C1738" s="310"/>
      <c r="E1738" s="310"/>
      <c r="F1738" s="309"/>
      <c r="G1738" s="309"/>
      <c r="H1738" s="310"/>
      <c r="I1738" s="310"/>
      <c r="L1738" s="309"/>
      <c r="M1738" s="309"/>
      <c r="N1738" s="310"/>
      <c r="P1738" s="310"/>
    </row>
    <row r="1739" spans="3:16" s="25" customFormat="1" ht="12.75" customHeight="1" x14ac:dyDescent="0.25">
      <c r="C1739" s="310"/>
      <c r="E1739" s="310"/>
      <c r="F1739" s="309"/>
      <c r="G1739" s="309"/>
      <c r="H1739" s="310"/>
      <c r="I1739" s="310"/>
      <c r="L1739" s="309"/>
      <c r="M1739" s="309"/>
      <c r="N1739" s="310"/>
      <c r="P1739" s="310"/>
    </row>
    <row r="1740" spans="3:16" s="25" customFormat="1" ht="12.75" customHeight="1" x14ac:dyDescent="0.25">
      <c r="C1740" s="310"/>
      <c r="E1740" s="310"/>
      <c r="F1740" s="309"/>
      <c r="G1740" s="309"/>
      <c r="H1740" s="310"/>
      <c r="I1740" s="310"/>
      <c r="L1740" s="309"/>
      <c r="M1740" s="309"/>
      <c r="N1740" s="310"/>
      <c r="P1740" s="310"/>
    </row>
    <row r="1741" spans="3:16" s="25" customFormat="1" ht="12.75" customHeight="1" x14ac:dyDescent="0.25">
      <c r="C1741" s="310"/>
      <c r="E1741" s="310"/>
      <c r="F1741" s="309"/>
      <c r="G1741" s="309"/>
      <c r="H1741" s="310"/>
      <c r="I1741" s="310"/>
      <c r="L1741" s="309"/>
      <c r="M1741" s="309"/>
      <c r="N1741" s="310"/>
      <c r="P1741" s="310"/>
    </row>
    <row r="1742" spans="3:16" s="25" customFormat="1" ht="12.75" customHeight="1" x14ac:dyDescent="0.25">
      <c r="C1742" s="310"/>
      <c r="E1742" s="310"/>
      <c r="F1742" s="309"/>
      <c r="G1742" s="309"/>
      <c r="H1742" s="310"/>
      <c r="I1742" s="310"/>
      <c r="L1742" s="309"/>
      <c r="M1742" s="309"/>
      <c r="N1742" s="310"/>
      <c r="P1742" s="310"/>
    </row>
    <row r="1743" spans="3:16" s="25" customFormat="1" ht="12.75" customHeight="1" x14ac:dyDescent="0.25">
      <c r="C1743" s="310"/>
      <c r="E1743" s="310"/>
      <c r="F1743" s="309"/>
      <c r="G1743" s="309"/>
      <c r="H1743" s="310"/>
      <c r="I1743" s="310"/>
      <c r="L1743" s="309"/>
      <c r="M1743" s="309"/>
      <c r="N1743" s="310"/>
      <c r="P1743" s="310"/>
    </row>
    <row r="1744" spans="3:16" s="25" customFormat="1" ht="12.75" customHeight="1" x14ac:dyDescent="0.25">
      <c r="C1744" s="310"/>
      <c r="E1744" s="310"/>
      <c r="F1744" s="309"/>
      <c r="G1744" s="309"/>
      <c r="H1744" s="310"/>
      <c r="I1744" s="310"/>
      <c r="L1744" s="309"/>
      <c r="M1744" s="309"/>
      <c r="N1744" s="310"/>
      <c r="P1744" s="310"/>
    </row>
    <row r="1745" spans="3:16" s="25" customFormat="1" ht="12.75" customHeight="1" x14ac:dyDescent="0.25">
      <c r="C1745" s="310"/>
      <c r="E1745" s="310"/>
      <c r="F1745" s="309"/>
      <c r="G1745" s="309"/>
      <c r="H1745" s="310"/>
      <c r="I1745" s="310"/>
      <c r="L1745" s="309"/>
      <c r="M1745" s="309"/>
      <c r="N1745" s="310"/>
      <c r="P1745" s="310"/>
    </row>
    <row r="1746" spans="3:16" s="25" customFormat="1" ht="12.75" customHeight="1" x14ac:dyDescent="0.25">
      <c r="C1746" s="310"/>
      <c r="E1746" s="310"/>
      <c r="F1746" s="309"/>
      <c r="G1746" s="309"/>
      <c r="H1746" s="310"/>
      <c r="I1746" s="310"/>
      <c r="L1746" s="309"/>
      <c r="M1746" s="309"/>
      <c r="N1746" s="310"/>
      <c r="P1746" s="310"/>
    </row>
    <row r="1747" spans="3:16" s="25" customFormat="1" ht="12.75" customHeight="1" x14ac:dyDescent="0.25">
      <c r="C1747" s="310"/>
      <c r="E1747" s="310"/>
      <c r="F1747" s="309"/>
      <c r="G1747" s="309"/>
      <c r="H1747" s="310"/>
      <c r="I1747" s="310"/>
      <c r="L1747" s="309"/>
      <c r="M1747" s="309"/>
      <c r="N1747" s="310"/>
      <c r="P1747" s="310"/>
    </row>
    <row r="1748" spans="3:16" s="25" customFormat="1" ht="12.75" customHeight="1" x14ac:dyDescent="0.25">
      <c r="C1748" s="310"/>
      <c r="E1748" s="310"/>
      <c r="F1748" s="309"/>
      <c r="G1748" s="309"/>
      <c r="H1748" s="310"/>
      <c r="I1748" s="310"/>
      <c r="L1748" s="309"/>
      <c r="M1748" s="309"/>
      <c r="N1748" s="310"/>
      <c r="P1748" s="310"/>
    </row>
    <row r="1749" spans="3:16" s="25" customFormat="1" ht="12.75" customHeight="1" x14ac:dyDescent="0.25">
      <c r="C1749" s="310"/>
      <c r="E1749" s="310"/>
      <c r="F1749" s="309"/>
      <c r="G1749" s="309"/>
      <c r="H1749" s="310"/>
      <c r="I1749" s="310"/>
      <c r="L1749" s="309"/>
      <c r="M1749" s="309"/>
      <c r="N1749" s="310"/>
      <c r="P1749" s="310"/>
    </row>
    <row r="1750" spans="3:16" s="25" customFormat="1" ht="12.75" customHeight="1" x14ac:dyDescent="0.25">
      <c r="C1750" s="310"/>
      <c r="E1750" s="310"/>
      <c r="F1750" s="309"/>
      <c r="G1750" s="309"/>
      <c r="H1750" s="310"/>
      <c r="I1750" s="310"/>
      <c r="L1750" s="309"/>
      <c r="M1750" s="309"/>
      <c r="N1750" s="310"/>
      <c r="P1750" s="310"/>
    </row>
    <row r="1751" spans="3:16" s="25" customFormat="1" ht="12.75" customHeight="1" x14ac:dyDescent="0.25">
      <c r="C1751" s="310"/>
      <c r="E1751" s="310"/>
      <c r="F1751" s="309"/>
      <c r="G1751" s="309"/>
      <c r="H1751" s="310"/>
      <c r="I1751" s="310"/>
      <c r="L1751" s="309"/>
      <c r="M1751" s="309"/>
      <c r="N1751" s="310"/>
      <c r="P1751" s="310"/>
    </row>
    <row r="1752" spans="3:16" s="25" customFormat="1" ht="12.75" customHeight="1" x14ac:dyDescent="0.25">
      <c r="C1752" s="310"/>
      <c r="E1752" s="310"/>
      <c r="F1752" s="309"/>
      <c r="G1752" s="309"/>
      <c r="H1752" s="310"/>
      <c r="I1752" s="310"/>
      <c r="L1752" s="309"/>
      <c r="M1752" s="309"/>
      <c r="N1752" s="310"/>
      <c r="P1752" s="310"/>
    </row>
    <row r="1753" spans="3:16" s="25" customFormat="1" ht="12.75" customHeight="1" x14ac:dyDescent="0.25">
      <c r="C1753" s="310"/>
      <c r="E1753" s="310"/>
      <c r="F1753" s="309"/>
      <c r="G1753" s="309"/>
      <c r="H1753" s="310"/>
      <c r="I1753" s="310"/>
      <c r="L1753" s="309"/>
      <c r="M1753" s="309"/>
      <c r="N1753" s="310"/>
      <c r="P1753" s="310"/>
    </row>
    <row r="1754" spans="3:16" s="25" customFormat="1" ht="12.75" customHeight="1" x14ac:dyDescent="0.25">
      <c r="C1754" s="310"/>
      <c r="E1754" s="310"/>
      <c r="F1754" s="309"/>
      <c r="G1754" s="309"/>
      <c r="H1754" s="310"/>
      <c r="I1754" s="310"/>
      <c r="L1754" s="309"/>
      <c r="M1754" s="309"/>
      <c r="N1754" s="310"/>
      <c r="P1754" s="310"/>
    </row>
    <row r="1755" spans="3:16" s="25" customFormat="1" ht="12.75" customHeight="1" x14ac:dyDescent="0.25">
      <c r="C1755" s="310"/>
      <c r="E1755" s="310"/>
      <c r="F1755" s="309"/>
      <c r="G1755" s="309"/>
      <c r="H1755" s="310"/>
      <c r="I1755" s="310"/>
      <c r="L1755" s="309"/>
      <c r="M1755" s="309"/>
      <c r="N1755" s="310"/>
      <c r="P1755" s="310"/>
    </row>
    <row r="1756" spans="3:16" s="25" customFormat="1" ht="12.75" customHeight="1" x14ac:dyDescent="0.25">
      <c r="C1756" s="310"/>
      <c r="E1756" s="310"/>
      <c r="F1756" s="309"/>
      <c r="G1756" s="309"/>
      <c r="H1756" s="310"/>
      <c r="I1756" s="310"/>
      <c r="L1756" s="309"/>
      <c r="M1756" s="309"/>
      <c r="N1756" s="310"/>
      <c r="P1756" s="310"/>
    </row>
    <row r="1757" spans="3:16" s="25" customFormat="1" ht="12.75" customHeight="1" x14ac:dyDescent="0.25">
      <c r="C1757" s="310"/>
      <c r="E1757" s="310"/>
      <c r="F1757" s="309"/>
      <c r="G1757" s="309"/>
      <c r="H1757" s="310"/>
      <c r="I1757" s="310"/>
      <c r="L1757" s="309"/>
      <c r="M1757" s="309"/>
      <c r="N1757" s="310"/>
      <c r="P1757" s="310"/>
    </row>
    <row r="1758" spans="3:16" s="25" customFormat="1" ht="12.75" customHeight="1" x14ac:dyDescent="0.25">
      <c r="C1758" s="310"/>
      <c r="E1758" s="310"/>
      <c r="F1758" s="309"/>
      <c r="G1758" s="309"/>
      <c r="H1758" s="310"/>
      <c r="I1758" s="310"/>
      <c r="L1758" s="309"/>
      <c r="M1758" s="309"/>
      <c r="N1758" s="310"/>
      <c r="P1758" s="310"/>
    </row>
    <row r="1759" spans="3:16" s="25" customFormat="1" ht="12.75" customHeight="1" x14ac:dyDescent="0.25">
      <c r="C1759" s="310"/>
      <c r="E1759" s="310"/>
      <c r="F1759" s="309"/>
      <c r="G1759" s="309"/>
      <c r="H1759" s="310"/>
      <c r="I1759" s="310"/>
      <c r="L1759" s="309"/>
      <c r="M1759" s="309"/>
      <c r="N1759" s="310"/>
      <c r="P1759" s="310"/>
    </row>
    <row r="1760" spans="3:16" s="25" customFormat="1" ht="12.75" customHeight="1" x14ac:dyDescent="0.25">
      <c r="C1760" s="310"/>
      <c r="E1760" s="310"/>
      <c r="F1760" s="309"/>
      <c r="G1760" s="309"/>
      <c r="H1760" s="310"/>
      <c r="I1760" s="310"/>
      <c r="L1760" s="309"/>
      <c r="M1760" s="309"/>
      <c r="N1760" s="310"/>
      <c r="P1760" s="310"/>
    </row>
    <row r="1761" spans="3:16" s="25" customFormat="1" ht="12.75" customHeight="1" x14ac:dyDescent="0.25">
      <c r="C1761" s="310"/>
      <c r="E1761" s="310"/>
      <c r="F1761" s="309"/>
      <c r="G1761" s="309"/>
      <c r="H1761" s="310"/>
      <c r="I1761" s="310"/>
      <c r="L1761" s="309"/>
      <c r="M1761" s="309"/>
      <c r="N1761" s="310"/>
      <c r="P1761" s="310"/>
    </row>
    <row r="1762" spans="3:16" s="25" customFormat="1" ht="12.75" customHeight="1" x14ac:dyDescent="0.25">
      <c r="C1762" s="310"/>
      <c r="E1762" s="310"/>
      <c r="F1762" s="309"/>
      <c r="G1762" s="309"/>
      <c r="H1762" s="310"/>
      <c r="I1762" s="310"/>
      <c r="L1762" s="309"/>
      <c r="M1762" s="309"/>
      <c r="N1762" s="310"/>
      <c r="P1762" s="310"/>
    </row>
    <row r="1763" spans="3:16" s="25" customFormat="1" ht="12.75" customHeight="1" x14ac:dyDescent="0.25">
      <c r="C1763" s="310"/>
      <c r="E1763" s="310"/>
      <c r="F1763" s="309"/>
      <c r="G1763" s="309"/>
      <c r="H1763" s="310"/>
      <c r="I1763" s="310"/>
      <c r="L1763" s="309"/>
      <c r="M1763" s="309"/>
      <c r="N1763" s="310"/>
      <c r="P1763" s="310"/>
    </row>
    <row r="1764" spans="3:16" s="25" customFormat="1" ht="12.75" customHeight="1" x14ac:dyDescent="0.25">
      <c r="C1764" s="310"/>
      <c r="E1764" s="310"/>
      <c r="F1764" s="309"/>
      <c r="G1764" s="309"/>
      <c r="H1764" s="310"/>
      <c r="I1764" s="310"/>
      <c r="L1764" s="309"/>
      <c r="M1764" s="309"/>
      <c r="N1764" s="310"/>
      <c r="P1764" s="310"/>
    </row>
    <row r="1765" spans="3:16" s="25" customFormat="1" ht="12.75" customHeight="1" x14ac:dyDescent="0.25">
      <c r="C1765" s="310"/>
      <c r="E1765" s="310"/>
      <c r="F1765" s="309"/>
      <c r="G1765" s="309"/>
      <c r="H1765" s="310"/>
      <c r="I1765" s="310"/>
      <c r="L1765" s="309"/>
      <c r="M1765" s="309"/>
      <c r="N1765" s="310"/>
      <c r="P1765" s="310"/>
    </row>
    <row r="1766" spans="3:16" s="25" customFormat="1" ht="12.75" customHeight="1" x14ac:dyDescent="0.25">
      <c r="C1766" s="310"/>
      <c r="E1766" s="310"/>
      <c r="F1766" s="309"/>
      <c r="G1766" s="309"/>
      <c r="H1766" s="310"/>
      <c r="I1766" s="310"/>
      <c r="L1766" s="309"/>
      <c r="M1766" s="309"/>
      <c r="N1766" s="310"/>
      <c r="P1766" s="310"/>
    </row>
    <row r="1767" spans="3:16" s="25" customFormat="1" ht="12.75" customHeight="1" x14ac:dyDescent="0.25">
      <c r="C1767" s="310"/>
      <c r="E1767" s="310"/>
      <c r="F1767" s="309"/>
      <c r="G1767" s="309"/>
      <c r="H1767" s="310"/>
      <c r="I1767" s="310"/>
      <c r="L1767" s="309"/>
      <c r="M1767" s="309"/>
      <c r="N1767" s="310"/>
      <c r="P1767" s="310"/>
    </row>
    <row r="1768" spans="3:16" s="25" customFormat="1" ht="12.75" customHeight="1" x14ac:dyDescent="0.25">
      <c r="C1768" s="310"/>
      <c r="E1768" s="310"/>
      <c r="F1768" s="309"/>
      <c r="G1768" s="309"/>
      <c r="H1768" s="310"/>
      <c r="I1768" s="310"/>
      <c r="L1768" s="309"/>
      <c r="M1768" s="309"/>
      <c r="N1768" s="310"/>
      <c r="P1768" s="310"/>
    </row>
    <row r="1769" spans="3:16" s="25" customFormat="1" ht="12.75" customHeight="1" x14ac:dyDescent="0.25">
      <c r="C1769" s="310"/>
      <c r="E1769" s="310"/>
      <c r="F1769" s="309"/>
      <c r="G1769" s="309"/>
      <c r="H1769" s="310"/>
      <c r="I1769" s="310"/>
      <c r="L1769" s="309"/>
      <c r="M1769" s="309"/>
      <c r="N1769" s="310"/>
      <c r="P1769" s="310"/>
    </row>
    <row r="1770" spans="3:16" s="25" customFormat="1" ht="12.75" customHeight="1" x14ac:dyDescent="0.25">
      <c r="C1770" s="310"/>
      <c r="E1770" s="310"/>
      <c r="F1770" s="309"/>
      <c r="G1770" s="309"/>
      <c r="H1770" s="310"/>
      <c r="I1770" s="310"/>
      <c r="L1770" s="309"/>
      <c r="M1770" s="309"/>
      <c r="N1770" s="310"/>
      <c r="P1770" s="310"/>
    </row>
    <row r="1771" spans="3:16" s="25" customFormat="1" ht="12.75" customHeight="1" x14ac:dyDescent="0.25">
      <c r="C1771" s="310"/>
      <c r="E1771" s="310"/>
      <c r="F1771" s="309"/>
      <c r="G1771" s="309"/>
      <c r="H1771" s="310"/>
      <c r="I1771" s="310"/>
      <c r="L1771" s="309"/>
      <c r="M1771" s="309"/>
      <c r="N1771" s="310"/>
      <c r="P1771" s="310"/>
    </row>
    <row r="1772" spans="3:16" s="25" customFormat="1" ht="12.75" customHeight="1" x14ac:dyDescent="0.25">
      <c r="C1772" s="310"/>
      <c r="E1772" s="310"/>
      <c r="F1772" s="309"/>
      <c r="G1772" s="309"/>
      <c r="H1772" s="310"/>
      <c r="I1772" s="310"/>
      <c r="L1772" s="309"/>
      <c r="M1772" s="309"/>
      <c r="N1772" s="310"/>
      <c r="P1772" s="310"/>
    </row>
    <row r="1773" spans="3:16" s="25" customFormat="1" ht="12.75" customHeight="1" x14ac:dyDescent="0.25">
      <c r="C1773" s="310"/>
      <c r="E1773" s="310"/>
      <c r="F1773" s="309"/>
      <c r="G1773" s="309"/>
      <c r="H1773" s="310"/>
      <c r="I1773" s="310"/>
      <c r="L1773" s="309"/>
      <c r="M1773" s="309"/>
      <c r="N1773" s="310"/>
      <c r="P1773" s="310"/>
    </row>
    <row r="1774" spans="3:16" s="25" customFormat="1" ht="12.75" customHeight="1" x14ac:dyDescent="0.25">
      <c r="C1774" s="310"/>
      <c r="E1774" s="310"/>
      <c r="F1774" s="309"/>
      <c r="G1774" s="309"/>
      <c r="H1774" s="310"/>
      <c r="I1774" s="310"/>
      <c r="L1774" s="309"/>
      <c r="M1774" s="309"/>
      <c r="N1774" s="310"/>
      <c r="P1774" s="310"/>
    </row>
    <row r="1775" spans="3:16" s="25" customFormat="1" ht="12.75" customHeight="1" x14ac:dyDescent="0.25">
      <c r="C1775" s="310"/>
      <c r="E1775" s="310"/>
      <c r="F1775" s="309"/>
      <c r="G1775" s="309"/>
      <c r="H1775" s="310"/>
      <c r="I1775" s="310"/>
      <c r="L1775" s="309"/>
      <c r="M1775" s="309"/>
      <c r="N1775" s="310"/>
      <c r="P1775" s="310"/>
    </row>
    <row r="1776" spans="3:16" s="25" customFormat="1" ht="12.75" customHeight="1" x14ac:dyDescent="0.25">
      <c r="C1776" s="310"/>
      <c r="E1776" s="310"/>
      <c r="F1776" s="309"/>
      <c r="G1776" s="309"/>
      <c r="H1776" s="310"/>
      <c r="I1776" s="310"/>
      <c r="L1776" s="309"/>
      <c r="M1776" s="309"/>
      <c r="N1776" s="310"/>
      <c r="P1776" s="310"/>
    </row>
    <row r="1777" spans="3:16" s="25" customFormat="1" ht="12.75" customHeight="1" x14ac:dyDescent="0.25">
      <c r="C1777" s="310"/>
      <c r="E1777" s="310"/>
      <c r="F1777" s="309"/>
      <c r="G1777" s="309"/>
      <c r="H1777" s="310"/>
      <c r="I1777" s="310"/>
      <c r="L1777" s="309"/>
      <c r="M1777" s="309"/>
      <c r="N1777" s="310"/>
      <c r="P1777" s="310"/>
    </row>
    <row r="1778" spans="3:16" s="25" customFormat="1" ht="12.75" customHeight="1" x14ac:dyDescent="0.25">
      <c r="C1778" s="310"/>
      <c r="E1778" s="310"/>
      <c r="F1778" s="309"/>
      <c r="G1778" s="309"/>
      <c r="H1778" s="310"/>
      <c r="I1778" s="310"/>
      <c r="L1778" s="309"/>
      <c r="M1778" s="309"/>
      <c r="N1778" s="310"/>
      <c r="P1778" s="310"/>
    </row>
    <row r="1779" spans="3:16" s="25" customFormat="1" ht="12.75" customHeight="1" x14ac:dyDescent="0.25">
      <c r="C1779" s="310"/>
      <c r="E1779" s="310"/>
      <c r="F1779" s="309"/>
      <c r="G1779" s="309"/>
      <c r="H1779" s="310"/>
      <c r="I1779" s="310"/>
      <c r="L1779" s="309"/>
      <c r="M1779" s="309"/>
      <c r="N1779" s="310"/>
      <c r="P1779" s="310"/>
    </row>
    <row r="1780" spans="3:16" s="25" customFormat="1" ht="12.75" customHeight="1" x14ac:dyDescent="0.25">
      <c r="C1780" s="310"/>
      <c r="E1780" s="310"/>
      <c r="F1780" s="309"/>
      <c r="G1780" s="309"/>
      <c r="H1780" s="310"/>
      <c r="I1780" s="310"/>
      <c r="L1780" s="309"/>
      <c r="M1780" s="309"/>
      <c r="N1780" s="310"/>
      <c r="P1780" s="310"/>
    </row>
    <row r="1781" spans="3:16" s="25" customFormat="1" ht="12.75" customHeight="1" x14ac:dyDescent="0.25">
      <c r="C1781" s="310"/>
      <c r="E1781" s="310"/>
      <c r="F1781" s="309"/>
      <c r="G1781" s="309"/>
      <c r="H1781" s="310"/>
      <c r="I1781" s="310"/>
      <c r="L1781" s="309"/>
      <c r="M1781" s="309"/>
      <c r="N1781" s="310"/>
      <c r="P1781" s="310"/>
    </row>
    <row r="1782" spans="3:16" s="25" customFormat="1" ht="12.75" customHeight="1" x14ac:dyDescent="0.25">
      <c r="C1782" s="310"/>
      <c r="E1782" s="310"/>
      <c r="F1782" s="309"/>
      <c r="G1782" s="309"/>
      <c r="H1782" s="310"/>
      <c r="I1782" s="310"/>
      <c r="L1782" s="309"/>
      <c r="M1782" s="309"/>
      <c r="N1782" s="310"/>
      <c r="P1782" s="310"/>
    </row>
    <row r="1783" spans="3:16" s="25" customFormat="1" ht="12.75" customHeight="1" x14ac:dyDescent="0.25">
      <c r="C1783" s="310"/>
      <c r="E1783" s="310"/>
      <c r="F1783" s="309"/>
      <c r="G1783" s="309"/>
      <c r="H1783" s="310"/>
      <c r="I1783" s="310"/>
      <c r="L1783" s="309"/>
      <c r="M1783" s="309"/>
      <c r="N1783" s="310"/>
      <c r="P1783" s="310"/>
    </row>
    <row r="1784" spans="3:16" s="25" customFormat="1" ht="12.75" customHeight="1" x14ac:dyDescent="0.25">
      <c r="C1784" s="310"/>
      <c r="E1784" s="310"/>
      <c r="F1784" s="309"/>
      <c r="G1784" s="309"/>
      <c r="H1784" s="310"/>
      <c r="I1784" s="310"/>
      <c r="L1784" s="309"/>
      <c r="M1784" s="309"/>
      <c r="N1784" s="310"/>
      <c r="P1784" s="310"/>
    </row>
    <row r="1785" spans="3:16" s="25" customFormat="1" ht="12.75" customHeight="1" x14ac:dyDescent="0.25">
      <c r="C1785" s="310"/>
      <c r="E1785" s="310"/>
      <c r="F1785" s="309"/>
      <c r="G1785" s="309"/>
      <c r="H1785" s="310"/>
      <c r="I1785" s="310"/>
      <c r="L1785" s="309"/>
      <c r="M1785" s="309"/>
      <c r="N1785" s="310"/>
      <c r="P1785" s="310"/>
    </row>
    <row r="1786" spans="3:16" s="25" customFormat="1" ht="12.75" customHeight="1" x14ac:dyDescent="0.25">
      <c r="C1786" s="310"/>
      <c r="E1786" s="310"/>
      <c r="F1786" s="309"/>
      <c r="G1786" s="309"/>
      <c r="H1786" s="310"/>
      <c r="I1786" s="310"/>
      <c r="L1786" s="309"/>
      <c r="M1786" s="309"/>
      <c r="N1786" s="310"/>
      <c r="P1786" s="310"/>
    </row>
    <row r="1787" spans="3:16" s="25" customFormat="1" ht="12.75" customHeight="1" x14ac:dyDescent="0.25">
      <c r="C1787" s="310"/>
      <c r="E1787" s="310"/>
      <c r="F1787" s="309"/>
      <c r="G1787" s="309"/>
      <c r="H1787" s="310"/>
      <c r="I1787" s="310"/>
      <c r="L1787" s="309"/>
      <c r="M1787" s="309"/>
      <c r="N1787" s="310"/>
      <c r="P1787" s="310"/>
    </row>
    <row r="1788" spans="3:16" s="25" customFormat="1" ht="12.75" customHeight="1" x14ac:dyDescent="0.25">
      <c r="C1788" s="310"/>
      <c r="E1788" s="310"/>
      <c r="F1788" s="309"/>
      <c r="G1788" s="309"/>
      <c r="H1788" s="310"/>
      <c r="I1788" s="310"/>
      <c r="L1788" s="309"/>
      <c r="M1788" s="309"/>
      <c r="N1788" s="310"/>
      <c r="P1788" s="310"/>
    </row>
    <row r="1789" spans="3:16" s="25" customFormat="1" ht="12.75" customHeight="1" x14ac:dyDescent="0.25">
      <c r="C1789" s="310"/>
      <c r="E1789" s="310"/>
      <c r="F1789" s="309"/>
      <c r="G1789" s="309"/>
      <c r="H1789" s="310"/>
      <c r="I1789" s="310"/>
      <c r="L1789" s="309"/>
      <c r="M1789" s="309"/>
      <c r="N1789" s="310"/>
      <c r="P1789" s="310"/>
    </row>
    <row r="1790" spans="3:16" s="25" customFormat="1" ht="12.75" customHeight="1" x14ac:dyDescent="0.25">
      <c r="C1790" s="310"/>
      <c r="E1790" s="310"/>
      <c r="F1790" s="309"/>
      <c r="G1790" s="309"/>
      <c r="H1790" s="310"/>
      <c r="I1790" s="310"/>
      <c r="L1790" s="309"/>
      <c r="M1790" s="309"/>
      <c r="N1790" s="310"/>
      <c r="P1790" s="310"/>
    </row>
    <row r="1791" spans="3:16" s="25" customFormat="1" ht="12.75" customHeight="1" x14ac:dyDescent="0.25">
      <c r="C1791" s="310"/>
      <c r="E1791" s="310"/>
      <c r="F1791" s="309"/>
      <c r="G1791" s="309"/>
      <c r="H1791" s="310"/>
      <c r="I1791" s="310"/>
      <c r="L1791" s="309"/>
      <c r="M1791" s="309"/>
      <c r="N1791" s="310"/>
      <c r="P1791" s="310"/>
    </row>
    <row r="1792" spans="3:16" s="25" customFormat="1" ht="12.75" customHeight="1" x14ac:dyDescent="0.25">
      <c r="C1792" s="310"/>
      <c r="E1792" s="310"/>
      <c r="F1792" s="309"/>
      <c r="G1792" s="309"/>
      <c r="H1792" s="310"/>
      <c r="I1792" s="310"/>
      <c r="L1792" s="309"/>
      <c r="M1792" s="309"/>
      <c r="N1792" s="310"/>
      <c r="P1792" s="310"/>
    </row>
    <row r="1793" spans="3:16" s="25" customFormat="1" ht="12.75" customHeight="1" x14ac:dyDescent="0.25">
      <c r="C1793" s="310"/>
      <c r="E1793" s="310"/>
      <c r="F1793" s="309"/>
      <c r="G1793" s="309"/>
      <c r="H1793" s="310"/>
      <c r="I1793" s="310"/>
      <c r="L1793" s="309"/>
      <c r="M1793" s="309"/>
      <c r="N1793" s="310"/>
      <c r="P1793" s="310"/>
    </row>
    <row r="1794" spans="3:16" s="25" customFormat="1" ht="12.75" customHeight="1" x14ac:dyDescent="0.25">
      <c r="C1794" s="310"/>
      <c r="E1794" s="310"/>
      <c r="F1794" s="309"/>
      <c r="G1794" s="309"/>
      <c r="H1794" s="310"/>
      <c r="I1794" s="310"/>
      <c r="L1794" s="309"/>
      <c r="M1794" s="309"/>
      <c r="N1794" s="310"/>
      <c r="P1794" s="310"/>
    </row>
    <row r="1795" spans="3:16" s="25" customFormat="1" ht="12.75" customHeight="1" x14ac:dyDescent="0.25">
      <c r="C1795" s="310"/>
      <c r="E1795" s="310"/>
      <c r="F1795" s="309"/>
      <c r="G1795" s="309"/>
      <c r="H1795" s="310"/>
      <c r="I1795" s="310"/>
      <c r="L1795" s="309"/>
      <c r="M1795" s="309"/>
      <c r="N1795" s="310"/>
      <c r="P1795" s="310"/>
    </row>
    <row r="1796" spans="3:16" s="25" customFormat="1" ht="12.75" customHeight="1" x14ac:dyDescent="0.25">
      <c r="C1796" s="310"/>
      <c r="E1796" s="310"/>
      <c r="F1796" s="309"/>
      <c r="G1796" s="309"/>
      <c r="H1796" s="310"/>
      <c r="I1796" s="310"/>
      <c r="L1796" s="309"/>
      <c r="M1796" s="309"/>
      <c r="N1796" s="310"/>
      <c r="P1796" s="310"/>
    </row>
    <row r="1797" spans="3:16" s="25" customFormat="1" ht="12.75" customHeight="1" x14ac:dyDescent="0.25">
      <c r="C1797" s="310"/>
      <c r="E1797" s="310"/>
      <c r="F1797" s="309"/>
      <c r="G1797" s="309"/>
      <c r="H1797" s="310"/>
      <c r="I1797" s="310"/>
      <c r="L1797" s="309"/>
      <c r="M1797" s="309"/>
      <c r="N1797" s="310"/>
      <c r="P1797" s="310"/>
    </row>
    <row r="1798" spans="3:16" s="25" customFormat="1" ht="12.75" customHeight="1" x14ac:dyDescent="0.25">
      <c r="C1798" s="310"/>
      <c r="E1798" s="310"/>
      <c r="F1798" s="309"/>
      <c r="G1798" s="309"/>
      <c r="H1798" s="310"/>
      <c r="I1798" s="310"/>
      <c r="L1798" s="309"/>
      <c r="M1798" s="309"/>
      <c r="N1798" s="310"/>
      <c r="P1798" s="310"/>
    </row>
    <row r="1799" spans="3:16" s="25" customFormat="1" ht="12.75" customHeight="1" x14ac:dyDescent="0.25">
      <c r="C1799" s="310"/>
      <c r="E1799" s="310"/>
      <c r="F1799" s="309"/>
      <c r="G1799" s="309"/>
      <c r="H1799" s="310"/>
      <c r="I1799" s="310"/>
      <c r="L1799" s="309"/>
      <c r="M1799" s="309"/>
      <c r="N1799" s="310"/>
      <c r="P1799" s="310"/>
    </row>
    <row r="1800" spans="3:16" s="25" customFormat="1" ht="12.75" customHeight="1" x14ac:dyDescent="0.25">
      <c r="C1800" s="310"/>
      <c r="E1800" s="310"/>
      <c r="F1800" s="309"/>
      <c r="G1800" s="309"/>
      <c r="H1800" s="310"/>
      <c r="I1800" s="310"/>
      <c r="L1800" s="309"/>
      <c r="M1800" s="309"/>
      <c r="N1800" s="310"/>
      <c r="P1800" s="310"/>
    </row>
    <row r="1801" spans="3:16" s="25" customFormat="1" ht="12.75" customHeight="1" x14ac:dyDescent="0.25">
      <c r="C1801" s="310"/>
      <c r="E1801" s="310"/>
      <c r="F1801" s="309"/>
      <c r="G1801" s="309"/>
      <c r="H1801" s="310"/>
      <c r="I1801" s="310"/>
      <c r="L1801" s="309"/>
      <c r="M1801" s="309"/>
      <c r="N1801" s="310"/>
      <c r="P1801" s="310"/>
    </row>
    <row r="1802" spans="3:16" s="25" customFormat="1" ht="12.75" customHeight="1" x14ac:dyDescent="0.25">
      <c r="C1802" s="310"/>
      <c r="E1802" s="310"/>
      <c r="F1802" s="309"/>
      <c r="G1802" s="309"/>
      <c r="H1802" s="310"/>
      <c r="I1802" s="310"/>
      <c r="L1802" s="309"/>
      <c r="M1802" s="309"/>
      <c r="N1802" s="310"/>
      <c r="P1802" s="310"/>
    </row>
    <row r="1803" spans="3:16" s="25" customFormat="1" ht="12.75" customHeight="1" x14ac:dyDescent="0.25">
      <c r="C1803" s="310"/>
      <c r="E1803" s="310"/>
      <c r="F1803" s="309"/>
      <c r="G1803" s="309"/>
      <c r="H1803" s="310"/>
      <c r="I1803" s="310"/>
      <c r="L1803" s="309"/>
      <c r="M1803" s="309"/>
      <c r="N1803" s="310"/>
      <c r="P1803" s="310"/>
    </row>
    <row r="1804" spans="3:16" s="25" customFormat="1" ht="12.75" customHeight="1" x14ac:dyDescent="0.25">
      <c r="C1804" s="310"/>
      <c r="E1804" s="310"/>
      <c r="F1804" s="309"/>
      <c r="G1804" s="309"/>
      <c r="H1804" s="310"/>
      <c r="I1804" s="310"/>
      <c r="L1804" s="309"/>
      <c r="M1804" s="309"/>
      <c r="N1804" s="310"/>
      <c r="P1804" s="310"/>
    </row>
    <row r="1805" spans="3:16" s="25" customFormat="1" ht="12.75" customHeight="1" x14ac:dyDescent="0.25">
      <c r="C1805" s="310"/>
      <c r="E1805" s="310"/>
      <c r="F1805" s="309"/>
      <c r="G1805" s="309"/>
      <c r="H1805" s="310"/>
      <c r="I1805" s="310"/>
      <c r="L1805" s="309"/>
      <c r="M1805" s="309"/>
      <c r="N1805" s="310"/>
      <c r="P1805" s="310"/>
    </row>
    <row r="1806" spans="3:16" s="25" customFormat="1" ht="12.75" customHeight="1" x14ac:dyDescent="0.25">
      <c r="C1806" s="310"/>
      <c r="E1806" s="310"/>
      <c r="F1806" s="309"/>
      <c r="G1806" s="309"/>
      <c r="H1806" s="310"/>
      <c r="I1806" s="310"/>
      <c r="L1806" s="309"/>
      <c r="M1806" s="309"/>
      <c r="N1806" s="310"/>
      <c r="P1806" s="310"/>
    </row>
    <row r="1807" spans="3:16" s="25" customFormat="1" ht="12.75" customHeight="1" x14ac:dyDescent="0.25">
      <c r="C1807" s="310"/>
      <c r="E1807" s="310"/>
      <c r="F1807" s="309"/>
      <c r="G1807" s="309"/>
      <c r="H1807" s="310"/>
      <c r="I1807" s="310"/>
      <c r="L1807" s="309"/>
      <c r="M1807" s="309"/>
      <c r="N1807" s="310"/>
      <c r="P1807" s="310"/>
    </row>
    <row r="1808" spans="3:16" s="25" customFormat="1" ht="12.75" customHeight="1" x14ac:dyDescent="0.25">
      <c r="C1808" s="310"/>
      <c r="E1808" s="310"/>
      <c r="F1808" s="309"/>
      <c r="G1808" s="309"/>
      <c r="H1808" s="310"/>
      <c r="I1808" s="310"/>
      <c r="L1808" s="309"/>
      <c r="M1808" s="309"/>
      <c r="N1808" s="310"/>
      <c r="P1808" s="310"/>
    </row>
    <row r="1809" spans="3:16" s="25" customFormat="1" ht="12.75" customHeight="1" x14ac:dyDescent="0.25">
      <c r="C1809" s="310"/>
      <c r="E1809" s="310"/>
      <c r="F1809" s="309"/>
      <c r="G1809" s="309"/>
      <c r="H1809" s="310"/>
      <c r="I1809" s="310"/>
      <c r="L1809" s="309"/>
      <c r="M1809" s="309"/>
      <c r="N1809" s="310"/>
      <c r="P1809" s="310"/>
    </row>
    <row r="1810" spans="3:16" s="25" customFormat="1" ht="12.75" customHeight="1" x14ac:dyDescent="0.25">
      <c r="C1810" s="310"/>
      <c r="E1810" s="310"/>
      <c r="F1810" s="309"/>
      <c r="G1810" s="309"/>
      <c r="H1810" s="310"/>
      <c r="I1810" s="310"/>
      <c r="L1810" s="309"/>
      <c r="M1810" s="309"/>
      <c r="N1810" s="310"/>
      <c r="P1810" s="310"/>
    </row>
    <row r="1811" spans="3:16" s="25" customFormat="1" ht="12.75" customHeight="1" x14ac:dyDescent="0.25">
      <c r="C1811" s="310"/>
      <c r="E1811" s="310"/>
      <c r="F1811" s="309"/>
      <c r="G1811" s="309"/>
      <c r="H1811" s="310"/>
      <c r="I1811" s="310"/>
      <c r="L1811" s="309"/>
      <c r="M1811" s="309"/>
      <c r="N1811" s="310"/>
      <c r="P1811" s="310"/>
    </row>
    <row r="1812" spans="3:16" s="25" customFormat="1" ht="12.75" customHeight="1" x14ac:dyDescent="0.25">
      <c r="C1812" s="310"/>
      <c r="E1812" s="310"/>
      <c r="F1812" s="309"/>
      <c r="G1812" s="309"/>
      <c r="H1812" s="310"/>
      <c r="I1812" s="310"/>
      <c r="L1812" s="309"/>
      <c r="M1812" s="309"/>
      <c r="N1812" s="310"/>
      <c r="P1812" s="310"/>
    </row>
    <row r="1813" spans="3:16" s="25" customFormat="1" ht="12.75" customHeight="1" x14ac:dyDescent="0.25">
      <c r="C1813" s="310"/>
      <c r="E1813" s="310"/>
      <c r="F1813" s="309"/>
      <c r="G1813" s="309"/>
      <c r="H1813" s="310"/>
      <c r="I1813" s="310"/>
      <c r="L1813" s="309"/>
      <c r="M1813" s="309"/>
      <c r="N1813" s="310"/>
      <c r="P1813" s="310"/>
    </row>
    <row r="1814" spans="3:16" s="25" customFormat="1" ht="12.75" customHeight="1" x14ac:dyDescent="0.25">
      <c r="C1814" s="310"/>
      <c r="E1814" s="310"/>
      <c r="F1814" s="309"/>
      <c r="G1814" s="309"/>
      <c r="H1814" s="310"/>
      <c r="I1814" s="310"/>
      <c r="L1814" s="309"/>
      <c r="M1814" s="309"/>
      <c r="N1814" s="310"/>
      <c r="P1814" s="310"/>
    </row>
    <row r="1815" spans="3:16" s="25" customFormat="1" ht="12.75" customHeight="1" x14ac:dyDescent="0.25">
      <c r="C1815" s="310"/>
      <c r="E1815" s="310"/>
      <c r="F1815" s="309"/>
      <c r="G1815" s="309"/>
      <c r="H1815" s="310"/>
      <c r="I1815" s="310"/>
      <c r="L1815" s="309"/>
      <c r="M1815" s="309"/>
      <c r="N1815" s="310"/>
      <c r="P1815" s="310"/>
    </row>
    <row r="1816" spans="3:16" s="25" customFormat="1" ht="12.75" customHeight="1" x14ac:dyDescent="0.25">
      <c r="C1816" s="310"/>
      <c r="E1816" s="310"/>
      <c r="F1816" s="309"/>
      <c r="G1816" s="309"/>
      <c r="H1816" s="310"/>
      <c r="I1816" s="310"/>
      <c r="L1816" s="309"/>
      <c r="M1816" s="309"/>
      <c r="N1816" s="310"/>
      <c r="P1816" s="310"/>
    </row>
    <row r="1817" spans="3:16" s="25" customFormat="1" ht="12.75" customHeight="1" x14ac:dyDescent="0.25">
      <c r="C1817" s="310"/>
      <c r="E1817" s="310"/>
      <c r="F1817" s="309"/>
      <c r="G1817" s="309"/>
      <c r="H1817" s="310"/>
      <c r="I1817" s="310"/>
      <c r="L1817" s="309"/>
      <c r="M1817" s="309"/>
      <c r="N1817" s="310"/>
      <c r="P1817" s="310"/>
    </row>
    <row r="1818" spans="3:16" s="25" customFormat="1" ht="12.75" customHeight="1" x14ac:dyDescent="0.25">
      <c r="C1818" s="310"/>
      <c r="E1818" s="310"/>
      <c r="F1818" s="309"/>
      <c r="G1818" s="309"/>
      <c r="H1818" s="310"/>
      <c r="I1818" s="310"/>
      <c r="L1818" s="309"/>
      <c r="M1818" s="309"/>
      <c r="N1818" s="310"/>
      <c r="P1818" s="310"/>
    </row>
    <row r="1819" spans="3:16" s="25" customFormat="1" ht="12.75" customHeight="1" x14ac:dyDescent="0.25">
      <c r="C1819" s="310"/>
      <c r="E1819" s="310"/>
      <c r="F1819" s="309"/>
      <c r="G1819" s="309"/>
      <c r="H1819" s="310"/>
      <c r="I1819" s="310"/>
      <c r="L1819" s="309"/>
      <c r="M1819" s="309"/>
      <c r="N1819" s="310"/>
      <c r="P1819" s="310"/>
    </row>
    <row r="1820" spans="3:16" s="25" customFormat="1" ht="12.75" customHeight="1" x14ac:dyDescent="0.25">
      <c r="C1820" s="310"/>
      <c r="E1820" s="310"/>
      <c r="F1820" s="309"/>
      <c r="G1820" s="309"/>
      <c r="H1820" s="310"/>
      <c r="I1820" s="310"/>
      <c r="L1820" s="309"/>
      <c r="M1820" s="309"/>
      <c r="N1820" s="310"/>
      <c r="P1820" s="310"/>
    </row>
    <row r="1821" spans="3:16" s="25" customFormat="1" ht="12.75" customHeight="1" x14ac:dyDescent="0.25">
      <c r="C1821" s="310"/>
      <c r="E1821" s="310"/>
      <c r="F1821" s="309"/>
      <c r="G1821" s="309"/>
      <c r="H1821" s="310"/>
      <c r="I1821" s="310"/>
      <c r="L1821" s="309"/>
      <c r="M1821" s="309"/>
      <c r="N1821" s="310"/>
      <c r="P1821" s="310"/>
    </row>
    <row r="1822" spans="3:16" s="25" customFormat="1" ht="12.75" customHeight="1" x14ac:dyDescent="0.25">
      <c r="C1822" s="310"/>
      <c r="E1822" s="310"/>
      <c r="F1822" s="309"/>
      <c r="G1822" s="309"/>
      <c r="H1822" s="310"/>
      <c r="I1822" s="310"/>
      <c r="L1822" s="309"/>
      <c r="M1822" s="309"/>
      <c r="N1822" s="310"/>
      <c r="P1822" s="310"/>
    </row>
    <row r="1823" spans="3:16" s="25" customFormat="1" ht="12.75" customHeight="1" x14ac:dyDescent="0.25">
      <c r="C1823" s="310"/>
      <c r="E1823" s="310"/>
      <c r="F1823" s="309"/>
      <c r="G1823" s="309"/>
      <c r="H1823" s="310"/>
      <c r="I1823" s="310"/>
      <c r="L1823" s="309"/>
      <c r="M1823" s="309"/>
      <c r="N1823" s="310"/>
      <c r="P1823" s="310"/>
    </row>
    <row r="1824" spans="3:16" s="25" customFormat="1" ht="12.75" customHeight="1" x14ac:dyDescent="0.25">
      <c r="C1824" s="310"/>
      <c r="E1824" s="310"/>
      <c r="F1824" s="309"/>
      <c r="G1824" s="309"/>
      <c r="H1824" s="310"/>
      <c r="I1824" s="310"/>
      <c r="L1824" s="309"/>
      <c r="M1824" s="309"/>
      <c r="N1824" s="310"/>
      <c r="P1824" s="310"/>
    </row>
    <row r="1825" spans="3:16" s="25" customFormat="1" ht="12.75" customHeight="1" x14ac:dyDescent="0.25">
      <c r="C1825" s="310"/>
      <c r="E1825" s="310"/>
      <c r="F1825" s="309"/>
      <c r="G1825" s="309"/>
      <c r="H1825" s="310"/>
      <c r="I1825" s="310"/>
      <c r="L1825" s="309"/>
      <c r="M1825" s="309"/>
      <c r="N1825" s="310"/>
      <c r="P1825" s="310"/>
    </row>
    <row r="1826" spans="3:16" s="25" customFormat="1" ht="12.75" customHeight="1" x14ac:dyDescent="0.25">
      <c r="C1826" s="310"/>
      <c r="E1826" s="310"/>
      <c r="F1826" s="309"/>
      <c r="G1826" s="309"/>
      <c r="H1826" s="310"/>
      <c r="I1826" s="310"/>
      <c r="L1826" s="309"/>
      <c r="M1826" s="309"/>
      <c r="N1826" s="310"/>
      <c r="P1826" s="310"/>
    </row>
    <row r="1827" spans="3:16" s="25" customFormat="1" ht="12.75" customHeight="1" x14ac:dyDescent="0.25">
      <c r="C1827" s="310"/>
      <c r="E1827" s="310"/>
      <c r="F1827" s="309"/>
      <c r="G1827" s="309"/>
      <c r="H1827" s="310"/>
      <c r="I1827" s="310"/>
      <c r="L1827" s="309"/>
      <c r="M1827" s="309"/>
      <c r="N1827" s="310"/>
      <c r="P1827" s="310"/>
    </row>
    <row r="1828" spans="3:16" s="25" customFormat="1" ht="12.75" customHeight="1" x14ac:dyDescent="0.25">
      <c r="C1828" s="310"/>
      <c r="E1828" s="310"/>
      <c r="F1828" s="309"/>
      <c r="G1828" s="309"/>
      <c r="H1828" s="310"/>
      <c r="I1828" s="310"/>
      <c r="L1828" s="309"/>
      <c r="M1828" s="309"/>
      <c r="N1828" s="310"/>
      <c r="P1828" s="310"/>
    </row>
    <row r="1829" spans="3:16" s="25" customFormat="1" ht="12.75" customHeight="1" x14ac:dyDescent="0.25">
      <c r="C1829" s="310"/>
      <c r="E1829" s="310"/>
      <c r="F1829" s="309"/>
      <c r="G1829" s="309"/>
      <c r="H1829" s="310"/>
      <c r="I1829" s="310"/>
      <c r="L1829" s="309"/>
      <c r="M1829" s="309"/>
      <c r="N1829" s="310"/>
      <c r="P1829" s="310"/>
    </row>
    <row r="1830" spans="3:16" s="25" customFormat="1" ht="12.75" customHeight="1" x14ac:dyDescent="0.25">
      <c r="C1830" s="310"/>
      <c r="E1830" s="310"/>
      <c r="F1830" s="309"/>
      <c r="G1830" s="309"/>
      <c r="H1830" s="310"/>
      <c r="I1830" s="310"/>
      <c r="L1830" s="309"/>
      <c r="M1830" s="309"/>
      <c r="N1830" s="310"/>
      <c r="P1830" s="310"/>
    </row>
    <row r="1831" spans="3:16" s="25" customFormat="1" ht="12.75" customHeight="1" x14ac:dyDescent="0.25">
      <c r="C1831" s="310"/>
      <c r="E1831" s="310"/>
      <c r="F1831" s="309"/>
      <c r="G1831" s="309"/>
      <c r="H1831" s="310"/>
      <c r="I1831" s="310"/>
      <c r="L1831" s="309"/>
      <c r="M1831" s="309"/>
      <c r="N1831" s="310"/>
      <c r="P1831" s="310"/>
    </row>
    <row r="1832" spans="3:16" s="25" customFormat="1" ht="12.75" customHeight="1" x14ac:dyDescent="0.25">
      <c r="C1832" s="310"/>
      <c r="E1832" s="310"/>
      <c r="F1832" s="309"/>
      <c r="G1832" s="309"/>
      <c r="H1832" s="310"/>
      <c r="I1832" s="310"/>
      <c r="L1832" s="309"/>
      <c r="M1832" s="309"/>
      <c r="N1832" s="310"/>
      <c r="P1832" s="310"/>
    </row>
    <row r="1833" spans="3:16" s="25" customFormat="1" ht="12.75" customHeight="1" x14ac:dyDescent="0.25">
      <c r="C1833" s="310"/>
      <c r="E1833" s="310"/>
      <c r="F1833" s="309"/>
      <c r="G1833" s="309"/>
      <c r="H1833" s="310"/>
      <c r="I1833" s="310"/>
      <c r="L1833" s="309"/>
      <c r="M1833" s="309"/>
      <c r="N1833" s="310"/>
      <c r="P1833" s="310"/>
    </row>
    <row r="1834" spans="3:16" s="25" customFormat="1" ht="12.75" customHeight="1" x14ac:dyDescent="0.25">
      <c r="C1834" s="310"/>
      <c r="E1834" s="310"/>
      <c r="F1834" s="309"/>
      <c r="G1834" s="309"/>
      <c r="H1834" s="310"/>
      <c r="I1834" s="310"/>
      <c r="L1834" s="309"/>
      <c r="M1834" s="309"/>
      <c r="N1834" s="310"/>
      <c r="P1834" s="310"/>
    </row>
    <row r="1835" spans="3:16" s="25" customFormat="1" ht="12.75" customHeight="1" x14ac:dyDescent="0.25">
      <c r="C1835" s="310"/>
      <c r="E1835" s="310"/>
      <c r="F1835" s="309"/>
      <c r="G1835" s="309"/>
      <c r="H1835" s="310"/>
      <c r="I1835" s="310"/>
      <c r="L1835" s="309"/>
      <c r="M1835" s="309"/>
      <c r="N1835" s="310"/>
      <c r="P1835" s="310"/>
    </row>
    <row r="1836" spans="3:16" s="25" customFormat="1" ht="12.75" customHeight="1" x14ac:dyDescent="0.25">
      <c r="C1836" s="310"/>
      <c r="E1836" s="310"/>
      <c r="F1836" s="309"/>
      <c r="G1836" s="309"/>
      <c r="H1836" s="310"/>
      <c r="I1836" s="310"/>
      <c r="L1836" s="309"/>
      <c r="M1836" s="309"/>
      <c r="N1836" s="310"/>
      <c r="P1836" s="310"/>
    </row>
    <row r="1837" spans="3:16" s="25" customFormat="1" ht="12.75" customHeight="1" x14ac:dyDescent="0.25">
      <c r="C1837" s="310"/>
      <c r="E1837" s="310"/>
      <c r="F1837" s="309"/>
      <c r="G1837" s="309"/>
      <c r="H1837" s="310"/>
      <c r="I1837" s="310"/>
      <c r="L1837" s="309"/>
      <c r="M1837" s="309"/>
      <c r="N1837" s="310"/>
      <c r="P1837" s="310"/>
    </row>
    <row r="1838" spans="3:16" s="25" customFormat="1" ht="12.75" customHeight="1" x14ac:dyDescent="0.25">
      <c r="C1838" s="310"/>
      <c r="E1838" s="310"/>
      <c r="F1838" s="309"/>
      <c r="G1838" s="309"/>
      <c r="H1838" s="310"/>
      <c r="I1838" s="310"/>
      <c r="L1838" s="309"/>
      <c r="M1838" s="309"/>
      <c r="N1838" s="310"/>
      <c r="P1838" s="310"/>
    </row>
    <row r="1839" spans="3:16" s="25" customFormat="1" ht="12.75" customHeight="1" x14ac:dyDescent="0.25">
      <c r="C1839" s="310"/>
      <c r="E1839" s="310"/>
      <c r="F1839" s="309"/>
      <c r="G1839" s="309"/>
      <c r="H1839" s="310"/>
      <c r="I1839" s="310"/>
      <c r="L1839" s="309"/>
      <c r="M1839" s="309"/>
      <c r="N1839" s="310"/>
      <c r="P1839" s="310"/>
    </row>
    <row r="1840" spans="3:16" s="25" customFormat="1" ht="12.75" customHeight="1" x14ac:dyDescent="0.25">
      <c r="C1840" s="310"/>
      <c r="E1840" s="310"/>
      <c r="F1840" s="309"/>
      <c r="G1840" s="309"/>
      <c r="H1840" s="310"/>
      <c r="I1840" s="310"/>
      <c r="L1840" s="309"/>
      <c r="M1840" s="309"/>
      <c r="N1840" s="310"/>
      <c r="P1840" s="310"/>
    </row>
    <row r="1841" spans="3:16" s="25" customFormat="1" ht="12.75" customHeight="1" x14ac:dyDescent="0.25">
      <c r="C1841" s="310"/>
      <c r="E1841" s="310"/>
      <c r="F1841" s="309"/>
      <c r="G1841" s="309"/>
      <c r="H1841" s="310"/>
      <c r="I1841" s="310"/>
      <c r="L1841" s="309"/>
      <c r="M1841" s="309"/>
      <c r="N1841" s="310"/>
      <c r="P1841" s="310"/>
    </row>
    <row r="1842" spans="3:16" s="25" customFormat="1" ht="12.75" customHeight="1" x14ac:dyDescent="0.25">
      <c r="C1842" s="310"/>
      <c r="E1842" s="310"/>
      <c r="F1842" s="309"/>
      <c r="G1842" s="309"/>
      <c r="H1842" s="310"/>
      <c r="I1842" s="310"/>
      <c r="L1842" s="309"/>
      <c r="M1842" s="309"/>
      <c r="N1842" s="310"/>
      <c r="P1842" s="310"/>
    </row>
    <row r="1843" spans="3:16" s="25" customFormat="1" ht="12.75" customHeight="1" x14ac:dyDescent="0.25">
      <c r="C1843" s="310"/>
      <c r="E1843" s="310"/>
      <c r="F1843" s="309"/>
      <c r="G1843" s="309"/>
      <c r="H1843" s="310"/>
      <c r="I1843" s="310"/>
      <c r="L1843" s="309"/>
      <c r="M1843" s="309"/>
      <c r="N1843" s="310"/>
      <c r="P1843" s="310"/>
    </row>
    <row r="1844" spans="3:16" s="25" customFormat="1" ht="12.75" customHeight="1" x14ac:dyDescent="0.25">
      <c r="C1844" s="310"/>
      <c r="E1844" s="310"/>
      <c r="F1844" s="309"/>
      <c r="G1844" s="309"/>
      <c r="H1844" s="310"/>
      <c r="I1844" s="310"/>
      <c r="L1844" s="309"/>
      <c r="M1844" s="309"/>
      <c r="N1844" s="310"/>
      <c r="P1844" s="310"/>
    </row>
    <row r="1845" spans="3:16" s="25" customFormat="1" ht="12.75" customHeight="1" x14ac:dyDescent="0.25">
      <c r="C1845" s="310"/>
      <c r="E1845" s="310"/>
      <c r="F1845" s="309"/>
      <c r="G1845" s="309"/>
      <c r="H1845" s="310"/>
      <c r="I1845" s="310"/>
      <c r="L1845" s="309"/>
      <c r="M1845" s="309"/>
      <c r="N1845" s="310"/>
      <c r="P1845" s="310"/>
    </row>
    <row r="1846" spans="3:16" s="25" customFormat="1" ht="12.75" customHeight="1" x14ac:dyDescent="0.25">
      <c r="C1846" s="310"/>
      <c r="E1846" s="310"/>
      <c r="F1846" s="309"/>
      <c r="G1846" s="309"/>
      <c r="H1846" s="310"/>
      <c r="I1846" s="310"/>
      <c r="L1846" s="309"/>
      <c r="M1846" s="309"/>
      <c r="N1846" s="310"/>
      <c r="P1846" s="310"/>
    </row>
    <row r="1847" spans="3:16" s="25" customFormat="1" ht="12.75" customHeight="1" x14ac:dyDescent="0.25">
      <c r="C1847" s="310"/>
      <c r="E1847" s="310"/>
      <c r="F1847" s="309"/>
      <c r="G1847" s="309"/>
      <c r="H1847" s="310"/>
      <c r="I1847" s="310"/>
      <c r="L1847" s="309"/>
      <c r="M1847" s="309"/>
      <c r="N1847" s="310"/>
      <c r="P1847" s="310"/>
    </row>
    <row r="1848" spans="3:16" s="25" customFormat="1" ht="12.75" customHeight="1" x14ac:dyDescent="0.25">
      <c r="C1848" s="310"/>
      <c r="E1848" s="310"/>
      <c r="F1848" s="309"/>
      <c r="G1848" s="309"/>
      <c r="H1848" s="310"/>
      <c r="I1848" s="310"/>
      <c r="L1848" s="309"/>
      <c r="M1848" s="309"/>
      <c r="N1848" s="310"/>
      <c r="P1848" s="310"/>
    </row>
    <row r="1849" spans="3:16" s="25" customFormat="1" ht="12.75" customHeight="1" x14ac:dyDescent="0.25">
      <c r="C1849" s="310"/>
      <c r="E1849" s="310"/>
      <c r="F1849" s="309"/>
      <c r="G1849" s="309"/>
      <c r="H1849" s="310"/>
      <c r="I1849" s="310"/>
      <c r="L1849" s="309"/>
      <c r="M1849" s="309"/>
      <c r="N1849" s="310"/>
      <c r="P1849" s="310"/>
    </row>
    <row r="1850" spans="3:16" s="25" customFormat="1" ht="12.75" customHeight="1" x14ac:dyDescent="0.25">
      <c r="C1850" s="310"/>
      <c r="E1850" s="310"/>
      <c r="F1850" s="309"/>
      <c r="G1850" s="309"/>
      <c r="H1850" s="310"/>
      <c r="I1850" s="310"/>
      <c r="L1850" s="309"/>
      <c r="M1850" s="309"/>
      <c r="N1850" s="310"/>
      <c r="P1850" s="310"/>
    </row>
    <row r="1851" spans="3:16" s="25" customFormat="1" ht="12.75" customHeight="1" x14ac:dyDescent="0.25">
      <c r="C1851" s="310"/>
      <c r="E1851" s="310"/>
      <c r="F1851" s="309"/>
      <c r="G1851" s="309"/>
      <c r="H1851" s="310"/>
      <c r="I1851" s="310"/>
      <c r="L1851" s="309"/>
      <c r="M1851" s="309"/>
      <c r="N1851" s="310"/>
      <c r="P1851" s="310"/>
    </row>
    <row r="1852" spans="3:16" s="25" customFormat="1" ht="12.75" customHeight="1" x14ac:dyDescent="0.25">
      <c r="C1852" s="310"/>
      <c r="E1852" s="310"/>
      <c r="F1852" s="309"/>
      <c r="G1852" s="309"/>
      <c r="H1852" s="310"/>
      <c r="I1852" s="310"/>
      <c r="L1852" s="309"/>
      <c r="M1852" s="309"/>
      <c r="N1852" s="310"/>
      <c r="P1852" s="310"/>
    </row>
    <row r="1853" spans="3:16" s="25" customFormat="1" ht="12.75" customHeight="1" x14ac:dyDescent="0.25">
      <c r="C1853" s="310"/>
      <c r="E1853" s="310"/>
      <c r="F1853" s="309"/>
      <c r="G1853" s="309"/>
      <c r="H1853" s="310"/>
      <c r="I1853" s="310"/>
      <c r="L1853" s="309"/>
      <c r="M1853" s="309"/>
      <c r="N1853" s="310"/>
      <c r="P1853" s="310"/>
    </row>
    <row r="1854" spans="3:16" s="25" customFormat="1" ht="12.75" customHeight="1" x14ac:dyDescent="0.25">
      <c r="C1854" s="310"/>
      <c r="E1854" s="310"/>
      <c r="F1854" s="309"/>
      <c r="G1854" s="309"/>
      <c r="H1854" s="310"/>
      <c r="I1854" s="310"/>
      <c r="L1854" s="309"/>
      <c r="M1854" s="309"/>
      <c r="N1854" s="310"/>
      <c r="P1854" s="310"/>
    </row>
    <row r="1855" spans="3:16" s="25" customFormat="1" ht="12.75" customHeight="1" x14ac:dyDescent="0.25">
      <c r="C1855" s="310"/>
      <c r="E1855" s="310"/>
      <c r="F1855" s="309"/>
      <c r="G1855" s="309"/>
      <c r="H1855" s="310"/>
      <c r="I1855" s="310"/>
      <c r="L1855" s="309"/>
      <c r="M1855" s="309"/>
      <c r="N1855" s="310"/>
      <c r="P1855" s="310"/>
    </row>
    <row r="1856" spans="3:16" s="25" customFormat="1" ht="12.75" customHeight="1" x14ac:dyDescent="0.25">
      <c r="C1856" s="310"/>
      <c r="E1856" s="310"/>
      <c r="F1856" s="309"/>
      <c r="G1856" s="309"/>
      <c r="H1856" s="310"/>
      <c r="I1856" s="310"/>
      <c r="L1856" s="309"/>
      <c r="M1856" s="309"/>
      <c r="N1856" s="310"/>
      <c r="P1856" s="310"/>
    </row>
    <row r="1857" spans="3:16" s="25" customFormat="1" ht="12.75" customHeight="1" x14ac:dyDescent="0.25">
      <c r="C1857" s="310"/>
      <c r="E1857" s="310"/>
      <c r="F1857" s="309"/>
      <c r="G1857" s="309"/>
      <c r="H1857" s="310"/>
      <c r="I1857" s="310"/>
      <c r="L1857" s="309"/>
      <c r="M1857" s="309"/>
      <c r="N1857" s="310"/>
      <c r="P1857" s="310"/>
    </row>
    <row r="1858" spans="3:16" s="25" customFormat="1" ht="12.75" customHeight="1" x14ac:dyDescent="0.25">
      <c r="C1858" s="310"/>
      <c r="E1858" s="310"/>
      <c r="F1858" s="309"/>
      <c r="G1858" s="309"/>
      <c r="H1858" s="310"/>
      <c r="I1858" s="310"/>
      <c r="L1858" s="309"/>
      <c r="M1858" s="309"/>
      <c r="N1858" s="310"/>
      <c r="P1858" s="310"/>
    </row>
    <row r="1859" spans="3:16" s="25" customFormat="1" ht="12.75" customHeight="1" x14ac:dyDescent="0.25">
      <c r="C1859" s="310"/>
      <c r="E1859" s="310"/>
      <c r="F1859" s="309"/>
      <c r="G1859" s="309"/>
      <c r="H1859" s="310"/>
      <c r="I1859" s="310"/>
      <c r="L1859" s="309"/>
      <c r="M1859" s="309"/>
      <c r="N1859" s="310"/>
      <c r="P1859" s="310"/>
    </row>
    <row r="1860" spans="3:16" s="25" customFormat="1" ht="12.75" customHeight="1" x14ac:dyDescent="0.25">
      <c r="C1860" s="310"/>
      <c r="E1860" s="310"/>
      <c r="F1860" s="309"/>
      <c r="G1860" s="309"/>
      <c r="H1860" s="310"/>
      <c r="I1860" s="310"/>
      <c r="L1860" s="309"/>
      <c r="M1860" s="309"/>
      <c r="N1860" s="310"/>
      <c r="P1860" s="310"/>
    </row>
    <row r="1861" spans="3:16" s="25" customFormat="1" ht="12.75" customHeight="1" x14ac:dyDescent="0.25">
      <c r="C1861" s="310"/>
      <c r="E1861" s="310"/>
      <c r="F1861" s="309"/>
      <c r="G1861" s="309"/>
      <c r="H1861" s="310"/>
      <c r="I1861" s="310"/>
      <c r="L1861" s="309"/>
      <c r="M1861" s="309"/>
      <c r="N1861" s="310"/>
      <c r="P1861" s="310"/>
    </row>
    <row r="1862" spans="3:16" s="25" customFormat="1" ht="12.75" customHeight="1" x14ac:dyDescent="0.25">
      <c r="C1862" s="310"/>
      <c r="E1862" s="310"/>
      <c r="F1862" s="309"/>
      <c r="G1862" s="309"/>
      <c r="H1862" s="310"/>
      <c r="I1862" s="310"/>
      <c r="L1862" s="309"/>
      <c r="M1862" s="309"/>
      <c r="N1862" s="310"/>
      <c r="P1862" s="310"/>
    </row>
    <row r="1863" spans="3:16" s="25" customFormat="1" ht="12.75" customHeight="1" x14ac:dyDescent="0.25">
      <c r="C1863" s="310"/>
      <c r="E1863" s="310"/>
      <c r="F1863" s="309"/>
      <c r="G1863" s="309"/>
      <c r="H1863" s="310"/>
      <c r="I1863" s="310"/>
      <c r="L1863" s="309"/>
      <c r="M1863" s="309"/>
      <c r="N1863" s="310"/>
      <c r="P1863" s="310"/>
    </row>
    <row r="1864" spans="3:16" s="25" customFormat="1" ht="12.75" customHeight="1" x14ac:dyDescent="0.25">
      <c r="C1864" s="310"/>
      <c r="E1864" s="310"/>
      <c r="F1864" s="309"/>
      <c r="G1864" s="309"/>
      <c r="H1864" s="310"/>
      <c r="I1864" s="310"/>
      <c r="L1864" s="309"/>
      <c r="M1864" s="309"/>
      <c r="N1864" s="310"/>
      <c r="P1864" s="310"/>
    </row>
    <row r="1865" spans="3:16" s="25" customFormat="1" ht="12.75" customHeight="1" x14ac:dyDescent="0.25">
      <c r="C1865" s="310"/>
      <c r="E1865" s="310"/>
      <c r="F1865" s="309"/>
      <c r="G1865" s="309"/>
      <c r="H1865" s="310"/>
      <c r="I1865" s="310"/>
      <c r="L1865" s="309"/>
      <c r="M1865" s="309"/>
      <c r="N1865" s="310"/>
      <c r="P1865" s="310"/>
    </row>
    <row r="1866" spans="3:16" s="25" customFormat="1" ht="12.75" customHeight="1" x14ac:dyDescent="0.25">
      <c r="C1866" s="310"/>
      <c r="E1866" s="310"/>
      <c r="F1866" s="309"/>
      <c r="G1866" s="309"/>
      <c r="H1866" s="310"/>
      <c r="I1866" s="310"/>
      <c r="L1866" s="309"/>
      <c r="M1866" s="309"/>
      <c r="N1866" s="310"/>
      <c r="P1866" s="310"/>
    </row>
    <row r="1867" spans="3:16" s="25" customFormat="1" ht="12.75" customHeight="1" x14ac:dyDescent="0.25">
      <c r="C1867" s="310"/>
      <c r="E1867" s="310"/>
      <c r="F1867" s="309"/>
      <c r="G1867" s="309"/>
      <c r="H1867" s="310"/>
      <c r="I1867" s="310"/>
      <c r="L1867" s="309"/>
      <c r="M1867" s="309"/>
      <c r="N1867" s="310"/>
      <c r="P1867" s="310"/>
    </row>
    <row r="1868" spans="3:16" s="25" customFormat="1" ht="12.75" customHeight="1" x14ac:dyDescent="0.25">
      <c r="C1868" s="310"/>
      <c r="E1868" s="310"/>
      <c r="F1868" s="309"/>
      <c r="G1868" s="309"/>
      <c r="H1868" s="310"/>
      <c r="I1868" s="310"/>
      <c r="L1868" s="309"/>
      <c r="M1868" s="309"/>
      <c r="N1868" s="310"/>
      <c r="P1868" s="310"/>
    </row>
    <row r="1869" spans="3:16" s="25" customFormat="1" ht="12.75" customHeight="1" x14ac:dyDescent="0.25">
      <c r="C1869" s="310"/>
      <c r="E1869" s="310"/>
      <c r="F1869" s="309"/>
      <c r="G1869" s="309"/>
      <c r="H1869" s="310"/>
      <c r="I1869" s="310"/>
      <c r="L1869" s="309"/>
      <c r="M1869" s="309"/>
      <c r="N1869" s="310"/>
      <c r="P1869" s="310"/>
    </row>
    <row r="1870" spans="3:16" s="25" customFormat="1" ht="12.75" customHeight="1" x14ac:dyDescent="0.25">
      <c r="C1870" s="310"/>
      <c r="E1870" s="310"/>
      <c r="F1870" s="309"/>
      <c r="G1870" s="309"/>
      <c r="H1870" s="310"/>
      <c r="I1870" s="310"/>
      <c r="L1870" s="309"/>
      <c r="M1870" s="309"/>
      <c r="N1870" s="310"/>
      <c r="P1870" s="310"/>
    </row>
    <row r="1871" spans="3:16" s="25" customFormat="1" ht="12.75" customHeight="1" x14ac:dyDescent="0.25">
      <c r="C1871" s="310"/>
      <c r="E1871" s="310"/>
      <c r="F1871" s="309"/>
      <c r="G1871" s="309"/>
      <c r="H1871" s="310"/>
      <c r="I1871" s="310"/>
      <c r="L1871" s="309"/>
      <c r="M1871" s="309"/>
      <c r="N1871" s="310"/>
      <c r="P1871" s="310"/>
    </row>
    <row r="1872" spans="3:16" s="25" customFormat="1" ht="12.75" customHeight="1" x14ac:dyDescent="0.25">
      <c r="C1872" s="310"/>
      <c r="E1872" s="310"/>
      <c r="F1872" s="309"/>
      <c r="G1872" s="309"/>
      <c r="H1872" s="310"/>
      <c r="I1872" s="310"/>
      <c r="L1872" s="309"/>
      <c r="M1872" s="309"/>
      <c r="N1872" s="310"/>
      <c r="P1872" s="310"/>
    </row>
    <row r="1873" spans="3:16" s="25" customFormat="1" ht="12.75" customHeight="1" x14ac:dyDescent="0.25">
      <c r="C1873" s="310"/>
      <c r="E1873" s="310"/>
      <c r="F1873" s="309"/>
      <c r="G1873" s="309"/>
      <c r="H1873" s="310"/>
      <c r="I1873" s="310"/>
      <c r="L1873" s="309"/>
      <c r="M1873" s="309"/>
      <c r="N1873" s="310"/>
      <c r="P1873" s="310"/>
    </row>
    <row r="1874" spans="3:16" s="25" customFormat="1" ht="12.75" customHeight="1" x14ac:dyDescent="0.25">
      <c r="C1874" s="310"/>
      <c r="E1874" s="310"/>
      <c r="F1874" s="309"/>
      <c r="G1874" s="309"/>
      <c r="H1874" s="310"/>
      <c r="I1874" s="310"/>
      <c r="L1874" s="309"/>
      <c r="M1874" s="309"/>
      <c r="N1874" s="310"/>
      <c r="P1874" s="310"/>
    </row>
    <row r="1875" spans="3:16" s="25" customFormat="1" ht="12.75" customHeight="1" x14ac:dyDescent="0.25">
      <c r="C1875" s="310"/>
      <c r="E1875" s="310"/>
      <c r="F1875" s="309"/>
      <c r="G1875" s="309"/>
      <c r="H1875" s="310"/>
      <c r="I1875" s="310"/>
      <c r="L1875" s="309"/>
      <c r="M1875" s="309"/>
      <c r="N1875" s="310"/>
      <c r="P1875" s="310"/>
    </row>
    <row r="1876" spans="3:16" s="25" customFormat="1" ht="12.75" customHeight="1" x14ac:dyDescent="0.25">
      <c r="C1876" s="310"/>
      <c r="E1876" s="310"/>
      <c r="F1876" s="309"/>
      <c r="G1876" s="309"/>
      <c r="H1876" s="310"/>
      <c r="I1876" s="310"/>
      <c r="L1876" s="309"/>
      <c r="M1876" s="309"/>
      <c r="N1876" s="310"/>
      <c r="P1876" s="310"/>
    </row>
    <row r="1877" spans="3:16" s="25" customFormat="1" ht="12.75" customHeight="1" x14ac:dyDescent="0.25">
      <c r="C1877" s="310"/>
      <c r="E1877" s="310"/>
      <c r="F1877" s="309"/>
      <c r="G1877" s="309"/>
      <c r="H1877" s="310"/>
      <c r="I1877" s="310"/>
      <c r="L1877" s="309"/>
      <c r="M1877" s="309"/>
      <c r="N1877" s="310"/>
      <c r="P1877" s="310"/>
    </row>
    <row r="1878" spans="3:16" s="25" customFormat="1" ht="12.75" customHeight="1" x14ac:dyDescent="0.25">
      <c r="C1878" s="310"/>
      <c r="E1878" s="310"/>
      <c r="F1878" s="309"/>
      <c r="G1878" s="309"/>
      <c r="H1878" s="310"/>
      <c r="I1878" s="310"/>
      <c r="L1878" s="309"/>
      <c r="M1878" s="309"/>
      <c r="N1878" s="310"/>
      <c r="P1878" s="310"/>
    </row>
    <row r="1879" spans="3:16" s="25" customFormat="1" ht="12.75" customHeight="1" x14ac:dyDescent="0.25">
      <c r="C1879" s="310"/>
      <c r="E1879" s="310"/>
      <c r="F1879" s="309"/>
      <c r="G1879" s="309"/>
      <c r="H1879" s="310"/>
      <c r="I1879" s="310"/>
      <c r="L1879" s="309"/>
      <c r="M1879" s="309"/>
      <c r="N1879" s="310"/>
      <c r="P1879" s="310"/>
    </row>
    <row r="1880" spans="3:16" s="25" customFormat="1" ht="12.75" customHeight="1" x14ac:dyDescent="0.25">
      <c r="C1880" s="310"/>
      <c r="E1880" s="310"/>
      <c r="F1880" s="309"/>
      <c r="G1880" s="309"/>
      <c r="H1880" s="310"/>
      <c r="I1880" s="310"/>
      <c r="L1880" s="309"/>
      <c r="M1880" s="309"/>
      <c r="N1880" s="310"/>
      <c r="P1880" s="310"/>
    </row>
    <row r="1881" spans="3:16" s="25" customFormat="1" ht="12.75" customHeight="1" x14ac:dyDescent="0.25">
      <c r="C1881" s="310"/>
      <c r="E1881" s="310"/>
      <c r="F1881" s="309"/>
      <c r="G1881" s="309"/>
      <c r="H1881" s="310"/>
      <c r="I1881" s="310"/>
      <c r="L1881" s="309"/>
      <c r="M1881" s="309"/>
      <c r="N1881" s="310"/>
      <c r="P1881" s="310"/>
    </row>
    <row r="1882" spans="3:16" s="25" customFormat="1" ht="12.75" customHeight="1" x14ac:dyDescent="0.25">
      <c r="C1882" s="310"/>
      <c r="E1882" s="310"/>
      <c r="F1882" s="309"/>
      <c r="G1882" s="309"/>
      <c r="H1882" s="310"/>
      <c r="I1882" s="310"/>
      <c r="L1882" s="309"/>
      <c r="M1882" s="309"/>
      <c r="N1882" s="310"/>
      <c r="P1882" s="310"/>
    </row>
    <row r="1883" spans="3:16" s="25" customFormat="1" ht="12.75" customHeight="1" x14ac:dyDescent="0.25">
      <c r="C1883" s="310"/>
      <c r="E1883" s="310"/>
      <c r="F1883" s="309"/>
      <c r="G1883" s="309"/>
      <c r="H1883" s="310"/>
      <c r="I1883" s="310"/>
      <c r="L1883" s="309"/>
      <c r="M1883" s="309"/>
      <c r="N1883" s="310"/>
      <c r="P1883" s="310"/>
    </row>
    <row r="1884" spans="3:16" s="25" customFormat="1" ht="12.75" customHeight="1" x14ac:dyDescent="0.25">
      <c r="C1884" s="310"/>
      <c r="E1884" s="310"/>
      <c r="F1884" s="309"/>
      <c r="G1884" s="309"/>
      <c r="H1884" s="310"/>
      <c r="I1884" s="310"/>
      <c r="L1884" s="309"/>
      <c r="M1884" s="309"/>
      <c r="N1884" s="310"/>
      <c r="P1884" s="310"/>
    </row>
    <row r="1885" spans="3:16" s="25" customFormat="1" ht="12.75" customHeight="1" x14ac:dyDescent="0.25">
      <c r="C1885" s="310"/>
      <c r="E1885" s="310"/>
      <c r="F1885" s="309"/>
      <c r="G1885" s="309"/>
      <c r="H1885" s="310"/>
      <c r="I1885" s="310"/>
      <c r="L1885" s="309"/>
      <c r="M1885" s="309"/>
      <c r="N1885" s="310"/>
      <c r="P1885" s="310"/>
    </row>
    <row r="1886" spans="3:16" s="25" customFormat="1" ht="12.75" customHeight="1" x14ac:dyDescent="0.25">
      <c r="C1886" s="310"/>
      <c r="E1886" s="310"/>
      <c r="F1886" s="309"/>
      <c r="G1886" s="309"/>
      <c r="H1886" s="310"/>
      <c r="I1886" s="310"/>
      <c r="L1886" s="309"/>
      <c r="M1886" s="309"/>
      <c r="N1886" s="310"/>
      <c r="P1886" s="310"/>
    </row>
    <row r="1887" spans="3:16" s="25" customFormat="1" ht="12.75" customHeight="1" x14ac:dyDescent="0.25">
      <c r="C1887" s="310"/>
      <c r="E1887" s="310"/>
      <c r="F1887" s="309"/>
      <c r="G1887" s="309"/>
      <c r="H1887" s="310"/>
      <c r="I1887" s="310"/>
      <c r="L1887" s="309"/>
      <c r="M1887" s="309"/>
      <c r="N1887" s="310"/>
      <c r="P1887" s="310"/>
    </row>
    <row r="1888" spans="3:16" s="25" customFormat="1" ht="12.75" customHeight="1" x14ac:dyDescent="0.25">
      <c r="C1888" s="310"/>
      <c r="E1888" s="310"/>
      <c r="F1888" s="309"/>
      <c r="G1888" s="309"/>
      <c r="H1888" s="310"/>
      <c r="I1888" s="310"/>
      <c r="L1888" s="309"/>
      <c r="M1888" s="309"/>
      <c r="N1888" s="310"/>
      <c r="P1888" s="310"/>
    </row>
    <row r="1889" spans="3:16" s="25" customFormat="1" ht="12.75" customHeight="1" x14ac:dyDescent="0.25">
      <c r="C1889" s="310"/>
      <c r="E1889" s="310"/>
      <c r="F1889" s="309"/>
      <c r="G1889" s="309"/>
      <c r="H1889" s="310"/>
      <c r="I1889" s="310"/>
      <c r="L1889" s="309"/>
      <c r="M1889" s="309"/>
      <c r="N1889" s="310"/>
      <c r="P1889" s="310"/>
    </row>
    <row r="1890" spans="3:16" s="25" customFormat="1" ht="12.75" customHeight="1" x14ac:dyDescent="0.25">
      <c r="C1890" s="310"/>
      <c r="E1890" s="310"/>
      <c r="F1890" s="309"/>
      <c r="G1890" s="309"/>
      <c r="H1890" s="310"/>
      <c r="I1890" s="310"/>
      <c r="L1890" s="309"/>
      <c r="M1890" s="309"/>
      <c r="N1890" s="310"/>
      <c r="P1890" s="310"/>
    </row>
    <row r="1891" spans="3:16" s="25" customFormat="1" ht="12.75" customHeight="1" x14ac:dyDescent="0.25">
      <c r="C1891" s="310"/>
      <c r="E1891" s="310"/>
      <c r="F1891" s="309"/>
      <c r="G1891" s="309"/>
      <c r="H1891" s="310"/>
      <c r="I1891" s="310"/>
      <c r="L1891" s="309"/>
      <c r="M1891" s="309"/>
      <c r="N1891" s="310"/>
      <c r="P1891" s="310"/>
    </row>
    <row r="1892" spans="3:16" s="25" customFormat="1" ht="12.75" customHeight="1" x14ac:dyDescent="0.25">
      <c r="C1892" s="310"/>
      <c r="E1892" s="310"/>
      <c r="F1892" s="309"/>
      <c r="G1892" s="309"/>
      <c r="H1892" s="310"/>
      <c r="I1892" s="310"/>
      <c r="L1892" s="309"/>
      <c r="M1892" s="309"/>
      <c r="N1892" s="310"/>
      <c r="P1892" s="310"/>
    </row>
    <row r="1893" spans="3:16" s="25" customFormat="1" ht="12.75" customHeight="1" x14ac:dyDescent="0.25">
      <c r="C1893" s="310"/>
      <c r="E1893" s="310"/>
      <c r="F1893" s="309"/>
      <c r="G1893" s="309"/>
      <c r="H1893" s="310"/>
      <c r="I1893" s="310"/>
      <c r="L1893" s="309"/>
      <c r="M1893" s="309"/>
      <c r="N1893" s="310"/>
      <c r="P1893" s="310"/>
    </row>
    <row r="1894" spans="3:16" s="25" customFormat="1" ht="12.75" customHeight="1" x14ac:dyDescent="0.25">
      <c r="C1894" s="310"/>
      <c r="E1894" s="310"/>
      <c r="F1894" s="309"/>
      <c r="G1894" s="309"/>
      <c r="H1894" s="310"/>
      <c r="I1894" s="310"/>
      <c r="L1894" s="309"/>
      <c r="M1894" s="309"/>
      <c r="N1894" s="310"/>
      <c r="P1894" s="310"/>
    </row>
    <row r="1895" spans="3:16" s="25" customFormat="1" ht="12.75" customHeight="1" x14ac:dyDescent="0.25">
      <c r="C1895" s="310"/>
      <c r="E1895" s="310"/>
      <c r="F1895" s="309"/>
      <c r="G1895" s="309"/>
      <c r="H1895" s="310"/>
      <c r="I1895" s="310"/>
      <c r="L1895" s="309"/>
      <c r="M1895" s="309"/>
      <c r="N1895" s="310"/>
      <c r="P1895" s="310"/>
    </row>
    <row r="1896" spans="3:16" s="25" customFormat="1" ht="12.75" customHeight="1" x14ac:dyDescent="0.25">
      <c r="C1896" s="310"/>
      <c r="E1896" s="310"/>
      <c r="F1896" s="309"/>
      <c r="G1896" s="309"/>
      <c r="H1896" s="310"/>
      <c r="I1896" s="310"/>
      <c r="L1896" s="309"/>
      <c r="M1896" s="309"/>
      <c r="N1896" s="310"/>
      <c r="P1896" s="310"/>
    </row>
    <row r="1897" spans="3:16" s="25" customFormat="1" ht="12.75" customHeight="1" x14ac:dyDescent="0.25">
      <c r="C1897" s="310"/>
      <c r="E1897" s="310"/>
      <c r="F1897" s="309"/>
      <c r="G1897" s="309"/>
      <c r="H1897" s="310"/>
      <c r="I1897" s="310"/>
      <c r="L1897" s="309"/>
      <c r="M1897" s="309"/>
      <c r="N1897" s="310"/>
      <c r="P1897" s="310"/>
    </row>
    <row r="1898" spans="3:16" s="25" customFormat="1" ht="12.75" customHeight="1" x14ac:dyDescent="0.25">
      <c r="C1898" s="310"/>
      <c r="E1898" s="310"/>
      <c r="F1898" s="309"/>
      <c r="G1898" s="309"/>
      <c r="H1898" s="310"/>
      <c r="I1898" s="310"/>
      <c r="L1898" s="309"/>
      <c r="M1898" s="309"/>
      <c r="N1898" s="310"/>
      <c r="P1898" s="310"/>
    </row>
    <row r="1899" spans="3:16" s="25" customFormat="1" ht="12.75" customHeight="1" x14ac:dyDescent="0.25">
      <c r="C1899" s="310"/>
      <c r="E1899" s="310"/>
      <c r="F1899" s="309"/>
      <c r="G1899" s="309"/>
      <c r="H1899" s="310"/>
      <c r="I1899" s="310"/>
      <c r="L1899" s="309"/>
      <c r="M1899" s="309"/>
      <c r="N1899" s="310"/>
      <c r="P1899" s="310"/>
    </row>
    <row r="1900" spans="3:16" s="25" customFormat="1" ht="12.75" customHeight="1" x14ac:dyDescent="0.25">
      <c r="C1900" s="310"/>
      <c r="E1900" s="310"/>
      <c r="F1900" s="309"/>
      <c r="G1900" s="309"/>
      <c r="H1900" s="310"/>
      <c r="I1900" s="310"/>
      <c r="L1900" s="309"/>
      <c r="M1900" s="309"/>
      <c r="N1900" s="310"/>
      <c r="P1900" s="310"/>
    </row>
    <row r="1901" spans="3:16" s="25" customFormat="1" ht="12.75" customHeight="1" x14ac:dyDescent="0.25">
      <c r="C1901" s="310"/>
      <c r="E1901" s="310"/>
      <c r="F1901" s="309"/>
      <c r="G1901" s="309"/>
      <c r="H1901" s="310"/>
      <c r="I1901" s="310"/>
      <c r="L1901" s="309"/>
      <c r="M1901" s="309"/>
      <c r="N1901" s="310"/>
      <c r="P1901" s="310"/>
    </row>
    <row r="1902" spans="3:16" s="25" customFormat="1" ht="12.75" customHeight="1" x14ac:dyDescent="0.25">
      <c r="C1902" s="310"/>
      <c r="E1902" s="310"/>
      <c r="F1902" s="309"/>
      <c r="G1902" s="309"/>
      <c r="H1902" s="310"/>
      <c r="I1902" s="310"/>
      <c r="L1902" s="309"/>
      <c r="M1902" s="309"/>
      <c r="N1902" s="310"/>
      <c r="P1902" s="310"/>
    </row>
    <row r="1903" spans="3:16" s="25" customFormat="1" ht="12.75" customHeight="1" x14ac:dyDescent="0.25">
      <c r="C1903" s="310"/>
      <c r="E1903" s="310"/>
      <c r="F1903" s="309"/>
      <c r="G1903" s="309"/>
      <c r="H1903" s="310"/>
      <c r="I1903" s="310"/>
      <c r="L1903" s="309"/>
      <c r="M1903" s="309"/>
      <c r="N1903" s="310"/>
      <c r="P1903" s="310"/>
    </row>
    <row r="1904" spans="3:16" s="25" customFormat="1" ht="12.75" customHeight="1" x14ac:dyDescent="0.25">
      <c r="C1904" s="310"/>
      <c r="E1904" s="310"/>
      <c r="F1904" s="309"/>
      <c r="G1904" s="309"/>
      <c r="H1904" s="310"/>
      <c r="I1904" s="310"/>
      <c r="L1904" s="309"/>
      <c r="M1904" s="309"/>
      <c r="N1904" s="310"/>
      <c r="P1904" s="310"/>
    </row>
    <row r="1905" spans="3:16" s="25" customFormat="1" ht="12.75" customHeight="1" x14ac:dyDescent="0.25">
      <c r="C1905" s="310"/>
      <c r="E1905" s="310"/>
      <c r="F1905" s="309"/>
      <c r="G1905" s="309"/>
      <c r="H1905" s="310"/>
      <c r="I1905" s="310"/>
      <c r="L1905" s="309"/>
      <c r="M1905" s="309"/>
      <c r="N1905" s="310"/>
      <c r="P1905" s="310"/>
    </row>
    <row r="1906" spans="3:16" s="25" customFormat="1" ht="12.75" customHeight="1" x14ac:dyDescent="0.25">
      <c r="C1906" s="310"/>
      <c r="E1906" s="310"/>
      <c r="F1906" s="309"/>
      <c r="G1906" s="309"/>
      <c r="H1906" s="310"/>
      <c r="I1906" s="310"/>
      <c r="L1906" s="309"/>
      <c r="M1906" s="309"/>
      <c r="N1906" s="310"/>
      <c r="P1906" s="310"/>
    </row>
    <row r="1907" spans="3:16" s="25" customFormat="1" ht="12.75" customHeight="1" x14ac:dyDescent="0.25">
      <c r="C1907" s="310"/>
      <c r="E1907" s="310"/>
      <c r="F1907" s="309"/>
      <c r="G1907" s="309"/>
      <c r="H1907" s="310"/>
      <c r="I1907" s="310"/>
      <c r="L1907" s="309"/>
      <c r="M1907" s="309"/>
      <c r="N1907" s="310"/>
      <c r="P1907" s="310"/>
    </row>
    <row r="1908" spans="3:16" s="25" customFormat="1" ht="12.75" customHeight="1" x14ac:dyDescent="0.25">
      <c r="C1908" s="310"/>
      <c r="E1908" s="310"/>
      <c r="F1908" s="309"/>
      <c r="G1908" s="309"/>
      <c r="H1908" s="310"/>
      <c r="I1908" s="310"/>
      <c r="L1908" s="309"/>
      <c r="M1908" s="309"/>
      <c r="N1908" s="310"/>
      <c r="P1908" s="310"/>
    </row>
    <row r="1909" spans="3:16" s="25" customFormat="1" ht="12.75" customHeight="1" x14ac:dyDescent="0.25">
      <c r="C1909" s="310"/>
      <c r="E1909" s="310"/>
      <c r="F1909" s="309"/>
      <c r="G1909" s="309"/>
      <c r="H1909" s="310"/>
      <c r="I1909" s="310"/>
      <c r="L1909" s="309"/>
      <c r="M1909" s="309"/>
      <c r="N1909" s="310"/>
      <c r="P1909" s="310"/>
    </row>
    <row r="1910" spans="3:16" s="25" customFormat="1" ht="12.75" customHeight="1" x14ac:dyDescent="0.25">
      <c r="C1910" s="310"/>
      <c r="E1910" s="310"/>
      <c r="F1910" s="309"/>
      <c r="G1910" s="309"/>
      <c r="H1910" s="310"/>
      <c r="I1910" s="310"/>
      <c r="L1910" s="309"/>
      <c r="M1910" s="309"/>
      <c r="N1910" s="310"/>
      <c r="P1910" s="310"/>
    </row>
    <row r="1911" spans="3:16" s="25" customFormat="1" ht="12.75" customHeight="1" x14ac:dyDescent="0.25">
      <c r="C1911" s="310"/>
      <c r="E1911" s="310"/>
      <c r="F1911" s="309"/>
      <c r="G1911" s="309"/>
      <c r="H1911" s="310"/>
      <c r="I1911" s="310"/>
      <c r="L1911" s="309"/>
      <c r="M1911" s="309"/>
      <c r="N1911" s="310"/>
      <c r="P1911" s="310"/>
    </row>
    <row r="1912" spans="3:16" s="25" customFormat="1" ht="12.75" customHeight="1" x14ac:dyDescent="0.25">
      <c r="C1912" s="310"/>
      <c r="E1912" s="310"/>
      <c r="F1912" s="309"/>
      <c r="G1912" s="309"/>
      <c r="H1912" s="310"/>
      <c r="I1912" s="310"/>
      <c r="L1912" s="309"/>
      <c r="M1912" s="309"/>
      <c r="N1912" s="310"/>
      <c r="P1912" s="310"/>
    </row>
    <row r="1913" spans="3:16" s="25" customFormat="1" ht="12.75" customHeight="1" x14ac:dyDescent="0.25">
      <c r="C1913" s="310"/>
      <c r="E1913" s="310"/>
      <c r="F1913" s="309"/>
      <c r="G1913" s="309"/>
      <c r="H1913" s="310"/>
      <c r="I1913" s="310"/>
      <c r="L1913" s="309"/>
      <c r="M1913" s="309"/>
      <c r="N1913" s="310"/>
      <c r="P1913" s="310"/>
    </row>
    <row r="1914" spans="3:16" s="25" customFormat="1" ht="12.75" customHeight="1" x14ac:dyDescent="0.25">
      <c r="C1914" s="310"/>
      <c r="E1914" s="310"/>
      <c r="F1914" s="309"/>
      <c r="G1914" s="309"/>
      <c r="H1914" s="310"/>
      <c r="I1914" s="310"/>
      <c r="L1914" s="309"/>
      <c r="M1914" s="309"/>
      <c r="N1914" s="310"/>
      <c r="P1914" s="310"/>
    </row>
    <row r="1915" spans="3:16" s="25" customFormat="1" ht="12.75" customHeight="1" x14ac:dyDescent="0.25">
      <c r="C1915" s="310"/>
      <c r="E1915" s="310"/>
      <c r="F1915" s="309"/>
      <c r="G1915" s="309"/>
      <c r="H1915" s="310"/>
      <c r="I1915" s="310"/>
      <c r="L1915" s="309"/>
      <c r="M1915" s="309"/>
      <c r="N1915" s="310"/>
      <c r="P1915" s="310"/>
    </row>
    <row r="1916" spans="3:16" s="25" customFormat="1" ht="12.75" customHeight="1" x14ac:dyDescent="0.25">
      <c r="C1916" s="310"/>
      <c r="E1916" s="310"/>
      <c r="F1916" s="309"/>
      <c r="G1916" s="309"/>
      <c r="H1916" s="310"/>
      <c r="I1916" s="310"/>
      <c r="L1916" s="309"/>
      <c r="M1916" s="309"/>
      <c r="N1916" s="310"/>
      <c r="P1916" s="310"/>
    </row>
    <row r="1917" spans="3:16" s="25" customFormat="1" ht="12.75" customHeight="1" x14ac:dyDescent="0.25">
      <c r="C1917" s="310"/>
      <c r="E1917" s="310"/>
      <c r="F1917" s="309"/>
      <c r="G1917" s="309"/>
      <c r="H1917" s="310"/>
      <c r="I1917" s="310"/>
      <c r="L1917" s="309"/>
      <c r="M1917" s="309"/>
      <c r="N1917" s="310"/>
      <c r="P1917" s="310"/>
    </row>
    <row r="1918" spans="3:16" s="25" customFormat="1" ht="12.75" customHeight="1" x14ac:dyDescent="0.25">
      <c r="C1918" s="310"/>
      <c r="E1918" s="310"/>
      <c r="F1918" s="309"/>
      <c r="G1918" s="309"/>
      <c r="H1918" s="310"/>
      <c r="I1918" s="310"/>
      <c r="L1918" s="309"/>
      <c r="M1918" s="309"/>
      <c r="N1918" s="310"/>
      <c r="P1918" s="310"/>
    </row>
    <row r="1919" spans="3:16" s="25" customFormat="1" ht="12.75" customHeight="1" x14ac:dyDescent="0.25">
      <c r="C1919" s="310"/>
      <c r="E1919" s="310"/>
      <c r="F1919" s="309"/>
      <c r="G1919" s="309"/>
      <c r="H1919" s="310"/>
      <c r="I1919" s="310"/>
      <c r="L1919" s="309"/>
      <c r="M1919" s="309"/>
      <c r="N1919" s="310"/>
      <c r="P1919" s="310"/>
    </row>
    <row r="1920" spans="3:16" s="25" customFormat="1" ht="12.75" customHeight="1" x14ac:dyDescent="0.25">
      <c r="C1920" s="310"/>
      <c r="E1920" s="310"/>
      <c r="F1920" s="309"/>
      <c r="G1920" s="309"/>
      <c r="H1920" s="310"/>
      <c r="I1920" s="310"/>
      <c r="L1920" s="309"/>
      <c r="M1920" s="309"/>
      <c r="N1920" s="310"/>
      <c r="P1920" s="310"/>
    </row>
    <row r="1921" spans="3:16" s="25" customFormat="1" ht="12.75" customHeight="1" x14ac:dyDescent="0.25">
      <c r="C1921" s="310"/>
      <c r="E1921" s="310"/>
      <c r="F1921" s="309"/>
      <c r="G1921" s="309"/>
      <c r="H1921" s="310"/>
      <c r="I1921" s="310"/>
      <c r="L1921" s="309"/>
      <c r="M1921" s="309"/>
      <c r="N1921" s="310"/>
      <c r="P1921" s="310"/>
    </row>
    <row r="1922" spans="3:16" s="25" customFormat="1" ht="12.75" customHeight="1" x14ac:dyDescent="0.25">
      <c r="C1922" s="310"/>
      <c r="E1922" s="310"/>
      <c r="F1922" s="309"/>
      <c r="G1922" s="309"/>
      <c r="H1922" s="310"/>
      <c r="I1922" s="310"/>
      <c r="L1922" s="309"/>
      <c r="M1922" s="309"/>
      <c r="N1922" s="310"/>
      <c r="P1922" s="310"/>
    </row>
    <row r="1923" spans="3:16" s="25" customFormat="1" ht="12.75" customHeight="1" x14ac:dyDescent="0.25">
      <c r="C1923" s="310"/>
      <c r="E1923" s="310"/>
      <c r="F1923" s="309"/>
      <c r="G1923" s="309"/>
      <c r="H1923" s="310"/>
      <c r="I1923" s="310"/>
      <c r="L1923" s="309"/>
      <c r="M1923" s="309"/>
      <c r="N1923" s="310"/>
      <c r="P1923" s="310"/>
    </row>
    <row r="1924" spans="3:16" s="25" customFormat="1" ht="12.75" customHeight="1" x14ac:dyDescent="0.25">
      <c r="C1924" s="310"/>
      <c r="E1924" s="310"/>
      <c r="F1924" s="309"/>
      <c r="G1924" s="309"/>
      <c r="H1924" s="310"/>
      <c r="I1924" s="310"/>
      <c r="L1924" s="309"/>
      <c r="M1924" s="309"/>
      <c r="N1924" s="310"/>
      <c r="P1924" s="310"/>
    </row>
    <row r="1925" spans="3:16" s="25" customFormat="1" ht="12.75" customHeight="1" x14ac:dyDescent="0.25">
      <c r="C1925" s="310"/>
      <c r="E1925" s="310"/>
      <c r="F1925" s="309"/>
      <c r="G1925" s="309"/>
      <c r="H1925" s="310"/>
      <c r="I1925" s="310"/>
      <c r="L1925" s="309"/>
      <c r="M1925" s="309"/>
      <c r="N1925" s="310"/>
      <c r="P1925" s="310"/>
    </row>
    <row r="1926" spans="3:16" s="25" customFormat="1" ht="12.75" customHeight="1" x14ac:dyDescent="0.25">
      <c r="C1926" s="310"/>
      <c r="E1926" s="310"/>
      <c r="F1926" s="309"/>
      <c r="G1926" s="309"/>
      <c r="H1926" s="310"/>
      <c r="I1926" s="310"/>
      <c r="L1926" s="309"/>
      <c r="M1926" s="309"/>
      <c r="N1926" s="310"/>
      <c r="P1926" s="310"/>
    </row>
    <row r="1927" spans="3:16" s="25" customFormat="1" ht="12.75" customHeight="1" x14ac:dyDescent="0.25">
      <c r="C1927" s="310"/>
      <c r="E1927" s="310"/>
      <c r="F1927" s="309"/>
      <c r="G1927" s="309"/>
      <c r="H1927" s="310"/>
      <c r="I1927" s="310"/>
      <c r="L1927" s="309"/>
      <c r="M1927" s="309"/>
      <c r="N1927" s="310"/>
      <c r="P1927" s="310"/>
    </row>
    <row r="1928" spans="3:16" s="25" customFormat="1" ht="12.75" customHeight="1" x14ac:dyDescent="0.25">
      <c r="C1928" s="310"/>
      <c r="E1928" s="310"/>
      <c r="F1928" s="309"/>
      <c r="G1928" s="309"/>
      <c r="H1928" s="310"/>
      <c r="I1928" s="310"/>
      <c r="L1928" s="309"/>
      <c r="M1928" s="309"/>
      <c r="N1928" s="310"/>
      <c r="P1928" s="310"/>
    </row>
    <row r="1929" spans="3:16" s="25" customFormat="1" ht="12.75" customHeight="1" x14ac:dyDescent="0.25">
      <c r="C1929" s="310"/>
      <c r="E1929" s="310"/>
      <c r="F1929" s="309"/>
      <c r="G1929" s="309"/>
      <c r="H1929" s="310"/>
      <c r="I1929" s="310"/>
      <c r="L1929" s="309"/>
      <c r="M1929" s="309"/>
      <c r="N1929" s="310"/>
      <c r="P1929" s="310"/>
    </row>
    <row r="1930" spans="3:16" s="25" customFormat="1" ht="12.75" customHeight="1" x14ac:dyDescent="0.25">
      <c r="C1930" s="310"/>
      <c r="E1930" s="310"/>
      <c r="F1930" s="309"/>
      <c r="G1930" s="309"/>
      <c r="H1930" s="310"/>
      <c r="I1930" s="310"/>
      <c r="L1930" s="309"/>
      <c r="M1930" s="309"/>
      <c r="N1930" s="310"/>
      <c r="P1930" s="310"/>
    </row>
    <row r="1931" spans="3:16" s="25" customFormat="1" ht="12.75" customHeight="1" x14ac:dyDescent="0.25">
      <c r="C1931" s="310"/>
      <c r="E1931" s="310"/>
      <c r="F1931" s="309"/>
      <c r="G1931" s="309"/>
      <c r="H1931" s="310"/>
      <c r="I1931" s="310"/>
      <c r="L1931" s="309"/>
      <c r="M1931" s="309"/>
      <c r="N1931" s="310"/>
      <c r="P1931" s="310"/>
    </row>
    <row r="1932" spans="3:16" s="25" customFormat="1" ht="12.75" customHeight="1" x14ac:dyDescent="0.25">
      <c r="C1932" s="310"/>
      <c r="E1932" s="310"/>
      <c r="F1932" s="309"/>
      <c r="G1932" s="309"/>
      <c r="H1932" s="310"/>
      <c r="I1932" s="310"/>
      <c r="L1932" s="309"/>
      <c r="M1932" s="309"/>
      <c r="N1932" s="310"/>
      <c r="P1932" s="310"/>
    </row>
    <row r="1933" spans="3:16" s="25" customFormat="1" ht="12.75" customHeight="1" x14ac:dyDescent="0.25">
      <c r="C1933" s="310"/>
      <c r="E1933" s="310"/>
      <c r="F1933" s="309"/>
      <c r="G1933" s="309"/>
      <c r="H1933" s="310"/>
      <c r="I1933" s="310"/>
      <c r="L1933" s="309"/>
      <c r="M1933" s="309"/>
      <c r="N1933" s="310"/>
      <c r="P1933" s="310"/>
    </row>
    <row r="1934" spans="3:16" s="25" customFormat="1" ht="12.75" customHeight="1" x14ac:dyDescent="0.25">
      <c r="C1934" s="310"/>
      <c r="E1934" s="310"/>
      <c r="F1934" s="309"/>
      <c r="G1934" s="309"/>
      <c r="H1934" s="310"/>
      <c r="I1934" s="310"/>
      <c r="L1934" s="309"/>
      <c r="M1934" s="309"/>
      <c r="N1934" s="310"/>
      <c r="P1934" s="310"/>
    </row>
    <row r="1935" spans="3:16" s="25" customFormat="1" ht="12.75" customHeight="1" x14ac:dyDescent="0.25">
      <c r="C1935" s="310"/>
      <c r="E1935" s="310"/>
      <c r="F1935" s="309"/>
      <c r="G1935" s="309"/>
      <c r="H1935" s="310"/>
      <c r="I1935" s="310"/>
      <c r="L1935" s="309"/>
      <c r="M1935" s="309"/>
      <c r="N1935" s="310"/>
      <c r="P1935" s="310"/>
    </row>
    <row r="1936" spans="3:16" s="25" customFormat="1" ht="12.75" customHeight="1" x14ac:dyDescent="0.25">
      <c r="C1936" s="310"/>
      <c r="E1936" s="310"/>
      <c r="F1936" s="309"/>
      <c r="G1936" s="309"/>
      <c r="H1936" s="310"/>
      <c r="I1936" s="310"/>
      <c r="L1936" s="309"/>
      <c r="M1936" s="309"/>
      <c r="N1936" s="310"/>
      <c r="P1936" s="310"/>
    </row>
    <row r="1937" spans="3:16" s="25" customFormat="1" ht="12.75" customHeight="1" x14ac:dyDescent="0.25">
      <c r="C1937" s="310"/>
      <c r="E1937" s="310"/>
      <c r="F1937" s="309"/>
      <c r="G1937" s="309"/>
      <c r="H1937" s="310"/>
      <c r="I1937" s="310"/>
      <c r="L1937" s="309"/>
      <c r="M1937" s="309"/>
      <c r="N1937" s="310"/>
      <c r="P1937" s="310"/>
    </row>
    <row r="1938" spans="3:16" s="25" customFormat="1" ht="12.75" customHeight="1" x14ac:dyDescent="0.25">
      <c r="C1938" s="310"/>
      <c r="E1938" s="310"/>
      <c r="F1938" s="309"/>
      <c r="G1938" s="309"/>
      <c r="H1938" s="310"/>
      <c r="I1938" s="310"/>
      <c r="L1938" s="309"/>
      <c r="M1938" s="309"/>
      <c r="N1938" s="310"/>
      <c r="P1938" s="310"/>
    </row>
    <row r="1939" spans="3:16" s="25" customFormat="1" ht="12.75" customHeight="1" x14ac:dyDescent="0.25">
      <c r="C1939" s="310"/>
      <c r="E1939" s="310"/>
      <c r="F1939" s="309"/>
      <c r="G1939" s="309"/>
      <c r="H1939" s="310"/>
      <c r="I1939" s="310"/>
      <c r="L1939" s="309"/>
      <c r="M1939" s="309"/>
      <c r="N1939" s="310"/>
      <c r="P1939" s="310"/>
    </row>
    <row r="1940" spans="3:16" s="25" customFormat="1" ht="12.75" customHeight="1" x14ac:dyDescent="0.25">
      <c r="C1940" s="310"/>
      <c r="E1940" s="310"/>
      <c r="F1940" s="309"/>
      <c r="G1940" s="309"/>
      <c r="H1940" s="310"/>
      <c r="I1940" s="310"/>
      <c r="L1940" s="309"/>
      <c r="M1940" s="309"/>
      <c r="N1940" s="310"/>
      <c r="P1940" s="310"/>
    </row>
    <row r="1941" spans="3:16" s="25" customFormat="1" ht="12.75" customHeight="1" x14ac:dyDescent="0.25">
      <c r="C1941" s="310"/>
      <c r="E1941" s="310"/>
      <c r="F1941" s="309"/>
      <c r="G1941" s="309"/>
      <c r="H1941" s="310"/>
      <c r="I1941" s="310"/>
      <c r="L1941" s="309"/>
      <c r="M1941" s="309"/>
      <c r="N1941" s="310"/>
      <c r="P1941" s="310"/>
    </row>
    <row r="1942" spans="3:16" s="25" customFormat="1" ht="12.75" customHeight="1" x14ac:dyDescent="0.25">
      <c r="C1942" s="310"/>
      <c r="E1942" s="310"/>
      <c r="F1942" s="309"/>
      <c r="G1942" s="309"/>
      <c r="H1942" s="310"/>
      <c r="I1942" s="310"/>
      <c r="L1942" s="309"/>
      <c r="M1942" s="309"/>
      <c r="N1942" s="310"/>
      <c r="P1942" s="310"/>
    </row>
    <row r="1943" spans="3:16" s="25" customFormat="1" ht="12.75" customHeight="1" x14ac:dyDescent="0.25">
      <c r="C1943" s="310"/>
      <c r="E1943" s="310"/>
      <c r="F1943" s="309"/>
      <c r="G1943" s="309"/>
      <c r="H1943" s="310"/>
      <c r="I1943" s="310"/>
      <c r="L1943" s="309"/>
      <c r="M1943" s="309"/>
      <c r="N1943" s="310"/>
      <c r="P1943" s="310"/>
    </row>
    <row r="1944" spans="3:16" s="25" customFormat="1" ht="12.75" customHeight="1" x14ac:dyDescent="0.25">
      <c r="C1944" s="310"/>
      <c r="E1944" s="310"/>
      <c r="F1944" s="309"/>
      <c r="G1944" s="309"/>
      <c r="H1944" s="310"/>
      <c r="I1944" s="310"/>
      <c r="L1944" s="309"/>
      <c r="M1944" s="309"/>
      <c r="N1944" s="310"/>
      <c r="P1944" s="310"/>
    </row>
    <row r="1945" spans="3:16" s="25" customFormat="1" ht="12.75" customHeight="1" x14ac:dyDescent="0.25">
      <c r="C1945" s="310"/>
      <c r="E1945" s="310"/>
      <c r="F1945" s="309"/>
      <c r="G1945" s="309"/>
      <c r="H1945" s="310"/>
      <c r="I1945" s="310"/>
      <c r="L1945" s="309"/>
      <c r="M1945" s="309"/>
      <c r="N1945" s="310"/>
      <c r="P1945" s="310"/>
    </row>
    <row r="1946" spans="3:16" s="25" customFormat="1" ht="12.75" customHeight="1" x14ac:dyDescent="0.25">
      <c r="C1946" s="310"/>
      <c r="E1946" s="310"/>
      <c r="F1946" s="309"/>
      <c r="G1946" s="309"/>
      <c r="H1946" s="310"/>
      <c r="I1946" s="310"/>
      <c r="L1946" s="309"/>
      <c r="M1946" s="309"/>
      <c r="N1946" s="310"/>
      <c r="P1946" s="310"/>
    </row>
    <row r="1947" spans="3:16" s="25" customFormat="1" ht="12.75" customHeight="1" x14ac:dyDescent="0.25">
      <c r="C1947" s="310"/>
      <c r="E1947" s="310"/>
      <c r="F1947" s="309"/>
      <c r="G1947" s="309"/>
      <c r="H1947" s="310"/>
      <c r="I1947" s="310"/>
      <c r="L1947" s="309"/>
      <c r="M1947" s="309"/>
      <c r="N1947" s="310"/>
      <c r="P1947" s="310"/>
    </row>
    <row r="1948" spans="3:16" s="25" customFormat="1" ht="12.75" customHeight="1" x14ac:dyDescent="0.25">
      <c r="C1948" s="310"/>
      <c r="E1948" s="310"/>
      <c r="F1948" s="309"/>
      <c r="G1948" s="309"/>
      <c r="H1948" s="310"/>
      <c r="I1948" s="310"/>
      <c r="L1948" s="309"/>
      <c r="M1948" s="309"/>
      <c r="N1948" s="310"/>
      <c r="P1948" s="310"/>
    </row>
    <row r="1949" spans="3:16" s="25" customFormat="1" ht="12.75" customHeight="1" x14ac:dyDescent="0.25">
      <c r="C1949" s="310"/>
      <c r="E1949" s="310"/>
      <c r="F1949" s="309"/>
      <c r="G1949" s="309"/>
      <c r="H1949" s="310"/>
      <c r="I1949" s="310"/>
      <c r="L1949" s="309"/>
      <c r="M1949" s="309"/>
      <c r="N1949" s="310"/>
      <c r="P1949" s="310"/>
    </row>
    <row r="1950" spans="3:16" s="25" customFormat="1" ht="12.75" customHeight="1" x14ac:dyDescent="0.25">
      <c r="C1950" s="310"/>
      <c r="E1950" s="310"/>
      <c r="F1950" s="309"/>
      <c r="G1950" s="309"/>
      <c r="H1950" s="310"/>
      <c r="I1950" s="310"/>
      <c r="L1950" s="309"/>
      <c r="M1950" s="309"/>
      <c r="N1950" s="310"/>
      <c r="P1950" s="310"/>
    </row>
    <row r="1951" spans="3:16" s="25" customFormat="1" ht="12.75" customHeight="1" x14ac:dyDescent="0.25">
      <c r="C1951" s="310"/>
      <c r="E1951" s="310"/>
      <c r="F1951" s="309"/>
      <c r="G1951" s="309"/>
      <c r="H1951" s="310"/>
      <c r="I1951" s="310"/>
      <c r="L1951" s="309"/>
      <c r="M1951" s="309"/>
      <c r="N1951" s="310"/>
      <c r="P1951" s="310"/>
    </row>
    <row r="1952" spans="3:16" s="25" customFormat="1" ht="12.75" customHeight="1" x14ac:dyDescent="0.25">
      <c r="C1952" s="310"/>
      <c r="E1952" s="310"/>
      <c r="F1952" s="309"/>
      <c r="G1952" s="309"/>
      <c r="H1952" s="310"/>
      <c r="I1952" s="310"/>
      <c r="L1952" s="309"/>
      <c r="M1952" s="309"/>
      <c r="N1952" s="310"/>
      <c r="P1952" s="310"/>
    </row>
    <row r="1953" spans="3:16" s="25" customFormat="1" ht="12.75" customHeight="1" x14ac:dyDescent="0.25">
      <c r="C1953" s="310"/>
      <c r="E1953" s="310"/>
      <c r="F1953" s="309"/>
      <c r="G1953" s="309"/>
      <c r="H1953" s="310"/>
      <c r="I1953" s="310"/>
      <c r="L1953" s="309"/>
      <c r="M1953" s="309"/>
      <c r="N1953" s="310"/>
      <c r="P1953" s="310"/>
    </row>
    <row r="1954" spans="3:16" s="25" customFormat="1" ht="12.75" customHeight="1" x14ac:dyDescent="0.25">
      <c r="C1954" s="310"/>
      <c r="E1954" s="310"/>
      <c r="F1954" s="309"/>
      <c r="G1954" s="309"/>
      <c r="H1954" s="310"/>
      <c r="I1954" s="310"/>
      <c r="L1954" s="309"/>
      <c r="M1954" s="309"/>
      <c r="N1954" s="310"/>
      <c r="P1954" s="310"/>
    </row>
    <row r="1955" spans="3:16" s="25" customFormat="1" ht="12.75" customHeight="1" x14ac:dyDescent="0.25">
      <c r="C1955" s="310"/>
      <c r="E1955" s="310"/>
      <c r="F1955" s="309"/>
      <c r="G1955" s="309"/>
      <c r="H1955" s="310"/>
      <c r="I1955" s="310"/>
      <c r="L1955" s="309"/>
      <c r="M1955" s="309"/>
      <c r="N1955" s="310"/>
      <c r="P1955" s="310"/>
    </row>
    <row r="1956" spans="3:16" s="25" customFormat="1" ht="12.75" customHeight="1" x14ac:dyDescent="0.25">
      <c r="C1956" s="310"/>
      <c r="E1956" s="310"/>
      <c r="F1956" s="309"/>
      <c r="G1956" s="309"/>
      <c r="H1956" s="310"/>
      <c r="I1956" s="310"/>
      <c r="L1956" s="309"/>
      <c r="M1956" s="309"/>
      <c r="N1956" s="310"/>
      <c r="P1956" s="310"/>
    </row>
    <row r="1957" spans="3:16" s="25" customFormat="1" ht="12.75" customHeight="1" x14ac:dyDescent="0.25">
      <c r="C1957" s="310"/>
      <c r="E1957" s="310"/>
      <c r="F1957" s="309"/>
      <c r="G1957" s="309"/>
      <c r="H1957" s="310"/>
      <c r="I1957" s="310"/>
      <c r="L1957" s="309"/>
      <c r="M1957" s="309"/>
      <c r="N1957" s="310"/>
      <c r="P1957" s="310"/>
    </row>
    <row r="1958" spans="3:16" s="25" customFormat="1" ht="12.75" customHeight="1" x14ac:dyDescent="0.25">
      <c r="C1958" s="310"/>
      <c r="E1958" s="310"/>
      <c r="F1958" s="309"/>
      <c r="G1958" s="309"/>
      <c r="H1958" s="310"/>
      <c r="I1958" s="310"/>
      <c r="L1958" s="309"/>
      <c r="M1958" s="309"/>
      <c r="N1958" s="310"/>
      <c r="P1958" s="310"/>
    </row>
    <row r="1959" spans="3:16" s="25" customFormat="1" ht="12.75" customHeight="1" x14ac:dyDescent="0.25">
      <c r="C1959" s="310"/>
      <c r="E1959" s="310"/>
      <c r="F1959" s="309"/>
      <c r="G1959" s="309"/>
      <c r="H1959" s="310"/>
      <c r="I1959" s="310"/>
      <c r="L1959" s="309"/>
      <c r="M1959" s="309"/>
      <c r="N1959" s="310"/>
      <c r="P1959" s="310"/>
    </row>
    <row r="1960" spans="3:16" s="25" customFormat="1" ht="12.75" customHeight="1" x14ac:dyDescent="0.25">
      <c r="C1960" s="310"/>
      <c r="E1960" s="310"/>
      <c r="F1960" s="309"/>
      <c r="G1960" s="309"/>
      <c r="H1960" s="310"/>
      <c r="I1960" s="310"/>
      <c r="L1960" s="309"/>
      <c r="M1960" s="309"/>
      <c r="N1960" s="310"/>
      <c r="P1960" s="310"/>
    </row>
    <row r="1961" spans="3:16" s="25" customFormat="1" ht="12.75" customHeight="1" x14ac:dyDescent="0.25">
      <c r="C1961" s="310"/>
      <c r="E1961" s="310"/>
      <c r="F1961" s="309"/>
      <c r="G1961" s="309"/>
      <c r="H1961" s="310"/>
      <c r="I1961" s="310"/>
      <c r="L1961" s="309"/>
      <c r="M1961" s="309"/>
      <c r="N1961" s="310"/>
      <c r="P1961" s="310"/>
    </row>
    <row r="1962" spans="3:16" s="25" customFormat="1" ht="12.75" customHeight="1" x14ac:dyDescent="0.25">
      <c r="C1962" s="310"/>
      <c r="E1962" s="310"/>
      <c r="F1962" s="309"/>
      <c r="G1962" s="309"/>
      <c r="H1962" s="310"/>
      <c r="I1962" s="310"/>
      <c r="L1962" s="309"/>
      <c r="M1962" s="309"/>
      <c r="N1962" s="310"/>
      <c r="P1962" s="310"/>
    </row>
    <row r="1963" spans="3:16" s="25" customFormat="1" ht="12.75" customHeight="1" x14ac:dyDescent="0.25">
      <c r="C1963" s="310"/>
      <c r="E1963" s="310"/>
      <c r="F1963" s="309"/>
      <c r="G1963" s="309"/>
      <c r="H1963" s="310"/>
      <c r="I1963" s="310"/>
      <c r="L1963" s="309"/>
      <c r="M1963" s="309"/>
      <c r="N1963" s="310"/>
      <c r="P1963" s="310"/>
    </row>
    <row r="1964" spans="3:16" s="25" customFormat="1" ht="12.75" customHeight="1" x14ac:dyDescent="0.25">
      <c r="C1964" s="310"/>
      <c r="E1964" s="310"/>
      <c r="F1964" s="309"/>
      <c r="G1964" s="309"/>
      <c r="H1964" s="310"/>
      <c r="I1964" s="310"/>
      <c r="L1964" s="309"/>
      <c r="M1964" s="309"/>
      <c r="N1964" s="310"/>
      <c r="P1964" s="310"/>
    </row>
    <row r="1965" spans="3:16" s="25" customFormat="1" ht="12.75" customHeight="1" x14ac:dyDescent="0.25">
      <c r="C1965" s="310"/>
      <c r="E1965" s="310"/>
      <c r="F1965" s="309"/>
      <c r="G1965" s="309"/>
      <c r="H1965" s="310"/>
      <c r="I1965" s="310"/>
      <c r="L1965" s="309"/>
      <c r="M1965" s="309"/>
      <c r="N1965" s="310"/>
      <c r="P1965" s="310"/>
    </row>
    <row r="1966" spans="3:16" s="25" customFormat="1" ht="12.75" customHeight="1" x14ac:dyDescent="0.25">
      <c r="C1966" s="310"/>
      <c r="E1966" s="310"/>
      <c r="F1966" s="309"/>
      <c r="G1966" s="309"/>
      <c r="H1966" s="310"/>
      <c r="I1966" s="310"/>
      <c r="L1966" s="309"/>
      <c r="M1966" s="309"/>
      <c r="N1966" s="310"/>
      <c r="P1966" s="310"/>
    </row>
    <row r="1967" spans="3:16" s="25" customFormat="1" ht="12.75" customHeight="1" x14ac:dyDescent="0.25">
      <c r="C1967" s="310"/>
      <c r="E1967" s="310"/>
      <c r="F1967" s="309"/>
      <c r="G1967" s="309"/>
      <c r="H1967" s="310"/>
      <c r="I1967" s="310"/>
      <c r="L1967" s="309"/>
      <c r="M1967" s="309"/>
      <c r="N1967" s="310"/>
      <c r="P1967" s="310"/>
    </row>
    <row r="1968" spans="3:16" s="25" customFormat="1" ht="12.75" customHeight="1" x14ac:dyDescent="0.25">
      <c r="C1968" s="310"/>
      <c r="E1968" s="310"/>
      <c r="F1968" s="309"/>
      <c r="G1968" s="309"/>
      <c r="H1968" s="310"/>
      <c r="I1968" s="310"/>
      <c r="L1968" s="309"/>
      <c r="M1968" s="309"/>
      <c r="N1968" s="310"/>
      <c r="P1968" s="310"/>
    </row>
    <row r="1969" spans="3:16" s="25" customFormat="1" ht="12.75" customHeight="1" x14ac:dyDescent="0.25">
      <c r="C1969" s="310"/>
      <c r="E1969" s="310"/>
      <c r="F1969" s="309"/>
      <c r="G1969" s="309"/>
      <c r="H1969" s="310"/>
      <c r="I1969" s="310"/>
      <c r="L1969" s="309"/>
      <c r="M1969" s="309"/>
      <c r="N1969" s="310"/>
      <c r="P1969" s="310"/>
    </row>
    <row r="1970" spans="3:16" s="25" customFormat="1" ht="12.75" customHeight="1" x14ac:dyDescent="0.25">
      <c r="C1970" s="310"/>
      <c r="E1970" s="310"/>
      <c r="F1970" s="309"/>
      <c r="G1970" s="309"/>
      <c r="H1970" s="310"/>
      <c r="I1970" s="310"/>
      <c r="L1970" s="309"/>
      <c r="M1970" s="309"/>
      <c r="N1970" s="310"/>
      <c r="P1970" s="310"/>
    </row>
    <row r="1971" spans="3:16" s="25" customFormat="1" ht="12.75" customHeight="1" x14ac:dyDescent="0.25">
      <c r="C1971" s="310"/>
      <c r="E1971" s="310"/>
      <c r="F1971" s="309"/>
      <c r="G1971" s="309"/>
      <c r="H1971" s="310"/>
      <c r="I1971" s="310"/>
      <c r="L1971" s="309"/>
      <c r="M1971" s="309"/>
      <c r="N1971" s="310"/>
      <c r="P1971" s="310"/>
    </row>
    <row r="1972" spans="3:16" s="25" customFormat="1" ht="12.75" customHeight="1" x14ac:dyDescent="0.25">
      <c r="C1972" s="310"/>
      <c r="E1972" s="310"/>
      <c r="F1972" s="309"/>
      <c r="G1972" s="309"/>
      <c r="H1972" s="310"/>
      <c r="I1972" s="310"/>
      <c r="L1972" s="309"/>
      <c r="M1972" s="309"/>
      <c r="N1972" s="310"/>
      <c r="P1972" s="310"/>
    </row>
    <row r="1973" spans="3:16" s="25" customFormat="1" ht="12.75" customHeight="1" x14ac:dyDescent="0.25">
      <c r="C1973" s="310"/>
      <c r="E1973" s="310"/>
      <c r="F1973" s="309"/>
      <c r="G1973" s="309"/>
      <c r="H1973" s="310"/>
      <c r="I1973" s="310"/>
      <c r="L1973" s="309"/>
      <c r="M1973" s="309"/>
      <c r="N1973" s="310"/>
      <c r="P1973" s="310"/>
    </row>
    <row r="1974" spans="3:16" s="25" customFormat="1" ht="12.75" customHeight="1" x14ac:dyDescent="0.25">
      <c r="C1974" s="310"/>
      <c r="E1974" s="310"/>
      <c r="F1974" s="309"/>
      <c r="G1974" s="309"/>
      <c r="H1974" s="310"/>
      <c r="I1974" s="310"/>
      <c r="L1974" s="309"/>
      <c r="M1974" s="309"/>
      <c r="N1974" s="310"/>
      <c r="P1974" s="310"/>
    </row>
    <row r="1975" spans="3:16" s="25" customFormat="1" ht="12.75" customHeight="1" x14ac:dyDescent="0.25">
      <c r="C1975" s="310"/>
      <c r="E1975" s="310"/>
      <c r="F1975" s="309"/>
      <c r="G1975" s="309"/>
      <c r="H1975" s="310"/>
      <c r="I1975" s="310"/>
      <c r="L1975" s="309"/>
      <c r="M1975" s="309"/>
      <c r="N1975" s="310"/>
      <c r="P1975" s="310"/>
    </row>
    <row r="1976" spans="3:16" s="25" customFormat="1" ht="12.75" customHeight="1" x14ac:dyDescent="0.25">
      <c r="C1976" s="310"/>
      <c r="E1976" s="310"/>
      <c r="F1976" s="309"/>
      <c r="G1976" s="309"/>
      <c r="H1976" s="310"/>
      <c r="I1976" s="310"/>
      <c r="L1976" s="309"/>
      <c r="M1976" s="309"/>
      <c r="N1976" s="310"/>
      <c r="P1976" s="310"/>
    </row>
    <row r="1977" spans="3:16" s="25" customFormat="1" ht="12.75" customHeight="1" x14ac:dyDescent="0.25">
      <c r="C1977" s="310"/>
      <c r="E1977" s="310"/>
      <c r="F1977" s="309"/>
      <c r="G1977" s="309"/>
      <c r="H1977" s="310"/>
      <c r="I1977" s="310"/>
      <c r="L1977" s="309"/>
      <c r="M1977" s="309"/>
      <c r="N1977" s="310"/>
      <c r="P1977" s="310"/>
    </row>
    <row r="1978" spans="3:16" s="25" customFormat="1" ht="12.75" customHeight="1" x14ac:dyDescent="0.25">
      <c r="C1978" s="310"/>
      <c r="E1978" s="310"/>
      <c r="F1978" s="309"/>
      <c r="G1978" s="309"/>
      <c r="H1978" s="310"/>
      <c r="I1978" s="310"/>
      <c r="L1978" s="309"/>
      <c r="M1978" s="309"/>
      <c r="N1978" s="310"/>
      <c r="P1978" s="310"/>
    </row>
    <row r="1979" spans="3:16" s="25" customFormat="1" ht="12.75" customHeight="1" x14ac:dyDescent="0.25">
      <c r="C1979" s="310"/>
      <c r="E1979" s="310"/>
      <c r="F1979" s="309"/>
      <c r="G1979" s="309"/>
      <c r="H1979" s="310"/>
      <c r="I1979" s="310"/>
      <c r="L1979" s="309"/>
      <c r="M1979" s="309"/>
      <c r="N1979" s="310"/>
      <c r="P1979" s="310"/>
    </row>
    <row r="1980" spans="3:16" s="25" customFormat="1" ht="12.75" customHeight="1" x14ac:dyDescent="0.25">
      <c r="C1980" s="310"/>
      <c r="E1980" s="310"/>
      <c r="F1980" s="309"/>
      <c r="G1980" s="309"/>
      <c r="H1980" s="310"/>
      <c r="I1980" s="310"/>
      <c r="L1980" s="309"/>
      <c r="M1980" s="309"/>
      <c r="N1980" s="310"/>
      <c r="P1980" s="310"/>
    </row>
    <row r="1981" spans="3:16" s="25" customFormat="1" ht="12.75" customHeight="1" x14ac:dyDescent="0.25">
      <c r="C1981" s="310"/>
      <c r="E1981" s="310"/>
      <c r="F1981" s="309"/>
      <c r="G1981" s="309"/>
      <c r="H1981" s="310"/>
      <c r="I1981" s="310"/>
      <c r="L1981" s="309"/>
      <c r="M1981" s="309"/>
      <c r="N1981" s="310"/>
      <c r="P1981" s="310"/>
    </row>
    <row r="1982" spans="3:16" s="25" customFormat="1" ht="12.75" customHeight="1" x14ac:dyDescent="0.25">
      <c r="C1982" s="310"/>
      <c r="E1982" s="310"/>
      <c r="F1982" s="309"/>
      <c r="G1982" s="309"/>
      <c r="H1982" s="310"/>
      <c r="I1982" s="310"/>
      <c r="L1982" s="309"/>
      <c r="M1982" s="309"/>
      <c r="N1982" s="310"/>
      <c r="P1982" s="310"/>
    </row>
    <row r="1983" spans="3:16" s="25" customFormat="1" ht="12.75" customHeight="1" x14ac:dyDescent="0.25">
      <c r="C1983" s="310"/>
      <c r="E1983" s="310"/>
      <c r="F1983" s="309"/>
      <c r="G1983" s="309"/>
      <c r="H1983" s="310"/>
      <c r="I1983" s="310"/>
      <c r="L1983" s="309"/>
      <c r="M1983" s="309"/>
      <c r="N1983" s="310"/>
      <c r="P1983" s="310"/>
    </row>
    <row r="1984" spans="3:16" s="25" customFormat="1" ht="12.75" customHeight="1" x14ac:dyDescent="0.25">
      <c r="C1984" s="310"/>
      <c r="E1984" s="310"/>
      <c r="F1984" s="309"/>
      <c r="G1984" s="309"/>
      <c r="H1984" s="310"/>
      <c r="I1984" s="310"/>
      <c r="L1984" s="309"/>
      <c r="M1984" s="309"/>
      <c r="N1984" s="310"/>
      <c r="P1984" s="310"/>
    </row>
    <row r="1985" spans="3:16" s="25" customFormat="1" ht="12.75" customHeight="1" x14ac:dyDescent="0.25">
      <c r="C1985" s="310"/>
      <c r="E1985" s="310"/>
      <c r="F1985" s="309"/>
      <c r="G1985" s="309"/>
      <c r="H1985" s="310"/>
      <c r="I1985" s="310"/>
      <c r="L1985" s="309"/>
      <c r="M1985" s="309"/>
      <c r="N1985" s="310"/>
      <c r="P1985" s="310"/>
    </row>
    <row r="1986" spans="3:16" s="25" customFormat="1" ht="12.75" customHeight="1" x14ac:dyDescent="0.25">
      <c r="C1986" s="310"/>
      <c r="E1986" s="310"/>
      <c r="F1986" s="309"/>
      <c r="G1986" s="309"/>
      <c r="H1986" s="310"/>
      <c r="I1986" s="310"/>
      <c r="L1986" s="309"/>
      <c r="M1986" s="309"/>
      <c r="N1986" s="310"/>
      <c r="P1986" s="310"/>
    </row>
    <row r="1987" spans="3:16" s="25" customFormat="1" ht="12.75" customHeight="1" x14ac:dyDescent="0.25">
      <c r="C1987" s="310"/>
      <c r="E1987" s="310"/>
      <c r="F1987" s="309"/>
      <c r="G1987" s="309"/>
      <c r="H1987" s="310"/>
      <c r="I1987" s="310"/>
      <c r="L1987" s="309"/>
      <c r="M1987" s="309"/>
      <c r="N1987" s="310"/>
      <c r="P1987" s="310"/>
    </row>
    <row r="1988" spans="3:16" s="25" customFormat="1" ht="12.75" customHeight="1" x14ac:dyDescent="0.25">
      <c r="C1988" s="310"/>
      <c r="E1988" s="310"/>
      <c r="F1988" s="309"/>
      <c r="G1988" s="309"/>
      <c r="H1988" s="310"/>
      <c r="I1988" s="310"/>
      <c r="L1988" s="309"/>
      <c r="M1988" s="309"/>
      <c r="N1988" s="310"/>
      <c r="P1988" s="310"/>
    </row>
    <row r="1989" spans="3:16" s="25" customFormat="1" ht="12.75" customHeight="1" x14ac:dyDescent="0.25">
      <c r="C1989" s="310"/>
      <c r="E1989" s="310"/>
      <c r="F1989" s="309"/>
      <c r="G1989" s="309"/>
      <c r="H1989" s="310"/>
      <c r="I1989" s="310"/>
      <c r="L1989" s="309"/>
      <c r="M1989" s="309"/>
      <c r="N1989" s="310"/>
      <c r="P1989" s="310"/>
    </row>
    <row r="1990" spans="3:16" s="25" customFormat="1" ht="12.75" customHeight="1" x14ac:dyDescent="0.25">
      <c r="C1990" s="310"/>
      <c r="E1990" s="310"/>
      <c r="F1990" s="309"/>
      <c r="G1990" s="309"/>
      <c r="H1990" s="310"/>
      <c r="I1990" s="310"/>
      <c r="L1990" s="309"/>
      <c r="M1990" s="309"/>
      <c r="N1990" s="310"/>
      <c r="P1990" s="310"/>
    </row>
    <row r="1991" spans="3:16" s="25" customFormat="1" ht="12.75" customHeight="1" x14ac:dyDescent="0.25">
      <c r="C1991" s="310"/>
      <c r="E1991" s="310"/>
      <c r="F1991" s="309"/>
      <c r="G1991" s="309"/>
      <c r="H1991" s="310"/>
      <c r="I1991" s="310"/>
      <c r="L1991" s="309"/>
      <c r="M1991" s="309"/>
      <c r="N1991" s="310"/>
      <c r="P1991" s="310"/>
    </row>
    <row r="1992" spans="3:16" s="25" customFormat="1" ht="12.75" customHeight="1" x14ac:dyDescent="0.25">
      <c r="C1992" s="310"/>
      <c r="E1992" s="310"/>
      <c r="F1992" s="309"/>
      <c r="G1992" s="309"/>
      <c r="H1992" s="310"/>
      <c r="I1992" s="310"/>
      <c r="L1992" s="309"/>
      <c r="M1992" s="309"/>
      <c r="N1992" s="310"/>
      <c r="P1992" s="310"/>
    </row>
    <row r="1993" spans="3:16" s="25" customFormat="1" ht="12.75" customHeight="1" x14ac:dyDescent="0.25">
      <c r="C1993" s="310"/>
      <c r="E1993" s="310"/>
      <c r="F1993" s="309"/>
      <c r="G1993" s="309"/>
      <c r="H1993" s="310"/>
      <c r="I1993" s="310"/>
      <c r="L1993" s="309"/>
      <c r="M1993" s="309"/>
      <c r="N1993" s="310"/>
      <c r="P1993" s="310"/>
    </row>
    <row r="1994" spans="3:16" s="25" customFormat="1" ht="12.75" customHeight="1" x14ac:dyDescent="0.25">
      <c r="C1994" s="310"/>
      <c r="E1994" s="310"/>
      <c r="F1994" s="309"/>
      <c r="G1994" s="309"/>
      <c r="H1994" s="310"/>
      <c r="I1994" s="310"/>
      <c r="L1994" s="309"/>
      <c r="M1994" s="309"/>
      <c r="N1994" s="310"/>
      <c r="P1994" s="310"/>
    </row>
    <row r="1995" spans="3:16" s="25" customFormat="1" ht="12.75" customHeight="1" x14ac:dyDescent="0.25">
      <c r="C1995" s="310"/>
      <c r="E1995" s="310"/>
      <c r="F1995" s="309"/>
      <c r="G1995" s="309"/>
      <c r="H1995" s="310"/>
      <c r="I1995" s="310"/>
      <c r="L1995" s="309"/>
      <c r="M1995" s="309"/>
      <c r="N1995" s="310"/>
      <c r="P1995" s="310"/>
    </row>
    <row r="1996" spans="3:16" s="25" customFormat="1" ht="12.75" customHeight="1" x14ac:dyDescent="0.25">
      <c r="C1996" s="310"/>
      <c r="E1996" s="310"/>
      <c r="F1996" s="309"/>
      <c r="G1996" s="309"/>
      <c r="H1996" s="310"/>
      <c r="I1996" s="310"/>
      <c r="L1996" s="309"/>
      <c r="M1996" s="309"/>
      <c r="N1996" s="310"/>
      <c r="P1996" s="310"/>
    </row>
    <row r="1997" spans="3:16" s="25" customFormat="1" ht="12.75" customHeight="1" x14ac:dyDescent="0.25">
      <c r="C1997" s="310"/>
      <c r="E1997" s="310"/>
      <c r="F1997" s="309"/>
      <c r="G1997" s="309"/>
      <c r="H1997" s="310"/>
      <c r="I1997" s="310"/>
      <c r="L1997" s="309"/>
      <c r="M1997" s="309"/>
      <c r="N1997" s="310"/>
      <c r="P1997" s="310"/>
    </row>
    <row r="1998" spans="3:16" s="25" customFormat="1" ht="12.75" customHeight="1" x14ac:dyDescent="0.25">
      <c r="C1998" s="310"/>
      <c r="E1998" s="310"/>
      <c r="F1998" s="309"/>
      <c r="G1998" s="309"/>
      <c r="H1998" s="310"/>
      <c r="I1998" s="310"/>
      <c r="L1998" s="309"/>
      <c r="M1998" s="309"/>
      <c r="N1998" s="310"/>
      <c r="P1998" s="310"/>
    </row>
    <row r="1999" spans="3:16" s="25" customFormat="1" ht="12.75" customHeight="1" x14ac:dyDescent="0.25">
      <c r="C1999" s="310"/>
      <c r="E1999" s="310"/>
      <c r="F1999" s="309"/>
      <c r="G1999" s="309"/>
      <c r="H1999" s="310"/>
      <c r="I1999" s="310"/>
      <c r="L1999" s="309"/>
      <c r="M1999" s="309"/>
      <c r="N1999" s="310"/>
      <c r="P1999" s="310"/>
    </row>
    <row r="2000" spans="3:16" s="25" customFormat="1" ht="12.75" customHeight="1" x14ac:dyDescent="0.25">
      <c r="C2000" s="310"/>
      <c r="E2000" s="310"/>
      <c r="F2000" s="309"/>
      <c r="G2000" s="309"/>
      <c r="H2000" s="310"/>
      <c r="I2000" s="310"/>
      <c r="L2000" s="309"/>
      <c r="M2000" s="309"/>
      <c r="N2000" s="310"/>
      <c r="P2000" s="310"/>
    </row>
    <row r="2001" spans="3:16" s="25" customFormat="1" ht="12.75" customHeight="1" x14ac:dyDescent="0.25">
      <c r="C2001" s="310"/>
      <c r="E2001" s="310"/>
      <c r="F2001" s="309"/>
      <c r="G2001" s="309"/>
      <c r="H2001" s="310"/>
      <c r="I2001" s="310"/>
      <c r="L2001" s="309"/>
      <c r="M2001" s="309"/>
      <c r="N2001" s="310"/>
      <c r="P2001" s="310"/>
    </row>
    <row r="2002" spans="3:16" s="25" customFormat="1" ht="12.75" customHeight="1" x14ac:dyDescent="0.25">
      <c r="C2002" s="310"/>
      <c r="E2002" s="310"/>
      <c r="F2002" s="309"/>
      <c r="G2002" s="309"/>
      <c r="H2002" s="310"/>
      <c r="I2002" s="310"/>
      <c r="L2002" s="309"/>
      <c r="M2002" s="309"/>
      <c r="N2002" s="310"/>
      <c r="P2002" s="310"/>
    </row>
    <row r="2003" spans="3:16" s="25" customFormat="1" ht="12.75" customHeight="1" x14ac:dyDescent="0.25">
      <c r="C2003" s="310"/>
      <c r="E2003" s="310"/>
      <c r="F2003" s="309"/>
      <c r="G2003" s="309"/>
      <c r="H2003" s="310"/>
      <c r="I2003" s="310"/>
      <c r="L2003" s="309"/>
      <c r="M2003" s="309"/>
      <c r="N2003" s="310"/>
      <c r="P2003" s="310"/>
    </row>
    <row r="2004" spans="3:16" s="25" customFormat="1" ht="12.75" customHeight="1" x14ac:dyDescent="0.25">
      <c r="C2004" s="310"/>
      <c r="E2004" s="310"/>
      <c r="F2004" s="309"/>
      <c r="G2004" s="309"/>
      <c r="H2004" s="310"/>
      <c r="I2004" s="310"/>
      <c r="L2004" s="309"/>
      <c r="M2004" s="309"/>
      <c r="N2004" s="310"/>
      <c r="P2004" s="310"/>
    </row>
    <row r="2005" spans="3:16" s="25" customFormat="1" ht="12.75" customHeight="1" x14ac:dyDescent="0.25">
      <c r="C2005" s="310"/>
      <c r="E2005" s="310"/>
      <c r="F2005" s="309"/>
      <c r="G2005" s="309"/>
      <c r="H2005" s="310"/>
      <c r="I2005" s="310"/>
      <c r="L2005" s="309"/>
      <c r="M2005" s="309"/>
      <c r="N2005" s="310"/>
      <c r="P2005" s="310"/>
    </row>
    <row r="2006" spans="3:16" s="25" customFormat="1" ht="12.75" customHeight="1" x14ac:dyDescent="0.25">
      <c r="C2006" s="310"/>
      <c r="E2006" s="310"/>
      <c r="F2006" s="309"/>
      <c r="G2006" s="309"/>
      <c r="H2006" s="310"/>
      <c r="I2006" s="310"/>
      <c r="L2006" s="309"/>
      <c r="M2006" s="309"/>
      <c r="N2006" s="310"/>
      <c r="P2006" s="310"/>
    </row>
    <row r="2007" spans="3:16" s="25" customFormat="1" ht="12.75" customHeight="1" x14ac:dyDescent="0.25">
      <c r="C2007" s="310"/>
      <c r="E2007" s="310"/>
      <c r="F2007" s="309"/>
      <c r="G2007" s="309"/>
      <c r="H2007" s="310"/>
      <c r="I2007" s="310"/>
      <c r="L2007" s="309"/>
      <c r="M2007" s="309"/>
      <c r="N2007" s="310"/>
      <c r="P2007" s="310"/>
    </row>
    <row r="2008" spans="3:16" s="25" customFormat="1" ht="12.75" customHeight="1" x14ac:dyDescent="0.25">
      <c r="C2008" s="310"/>
      <c r="E2008" s="310"/>
      <c r="F2008" s="309"/>
      <c r="G2008" s="309"/>
      <c r="H2008" s="310"/>
      <c r="I2008" s="310"/>
      <c r="L2008" s="309"/>
      <c r="M2008" s="309"/>
      <c r="N2008" s="310"/>
      <c r="P2008" s="310"/>
    </row>
    <row r="2009" spans="3:16" s="25" customFormat="1" ht="12.75" customHeight="1" x14ac:dyDescent="0.25">
      <c r="C2009" s="310"/>
      <c r="E2009" s="310"/>
      <c r="F2009" s="309"/>
      <c r="G2009" s="309"/>
      <c r="H2009" s="310"/>
      <c r="I2009" s="310"/>
      <c r="L2009" s="309"/>
      <c r="M2009" s="309"/>
      <c r="N2009" s="310"/>
      <c r="P2009" s="310"/>
    </row>
    <row r="2010" spans="3:16" s="25" customFormat="1" ht="12.75" customHeight="1" x14ac:dyDescent="0.25">
      <c r="C2010" s="310"/>
      <c r="E2010" s="310"/>
      <c r="F2010" s="309"/>
      <c r="G2010" s="309"/>
      <c r="H2010" s="310"/>
      <c r="I2010" s="310"/>
      <c r="L2010" s="309"/>
      <c r="M2010" s="309"/>
      <c r="N2010" s="310"/>
      <c r="P2010" s="310"/>
    </row>
    <row r="2011" spans="3:16" s="25" customFormat="1" ht="12.75" customHeight="1" x14ac:dyDescent="0.25">
      <c r="C2011" s="310"/>
      <c r="E2011" s="310"/>
      <c r="F2011" s="309"/>
      <c r="G2011" s="309"/>
      <c r="H2011" s="310"/>
      <c r="I2011" s="310"/>
      <c r="L2011" s="309"/>
      <c r="M2011" s="309"/>
      <c r="N2011" s="310"/>
      <c r="P2011" s="310"/>
    </row>
    <row r="2012" spans="3:16" s="25" customFormat="1" ht="12.75" customHeight="1" x14ac:dyDescent="0.25">
      <c r="C2012" s="310"/>
      <c r="E2012" s="310"/>
      <c r="F2012" s="309"/>
      <c r="G2012" s="309"/>
      <c r="H2012" s="310"/>
      <c r="I2012" s="310"/>
      <c r="L2012" s="309"/>
      <c r="M2012" s="309"/>
      <c r="N2012" s="310"/>
      <c r="P2012" s="310"/>
    </row>
    <row r="2013" spans="3:16" s="25" customFormat="1" ht="12.75" customHeight="1" x14ac:dyDescent="0.25">
      <c r="C2013" s="310"/>
      <c r="E2013" s="310"/>
      <c r="F2013" s="309"/>
      <c r="G2013" s="309"/>
      <c r="H2013" s="310"/>
      <c r="I2013" s="310"/>
      <c r="L2013" s="309"/>
      <c r="M2013" s="309"/>
      <c r="N2013" s="310"/>
      <c r="P2013" s="310"/>
    </row>
    <row r="2014" spans="3:16" s="25" customFormat="1" ht="12.75" customHeight="1" x14ac:dyDescent="0.25">
      <c r="C2014" s="310"/>
      <c r="E2014" s="310"/>
      <c r="F2014" s="309"/>
      <c r="G2014" s="309"/>
      <c r="H2014" s="310"/>
      <c r="I2014" s="310"/>
      <c r="L2014" s="309"/>
      <c r="M2014" s="309"/>
      <c r="N2014" s="310"/>
      <c r="P2014" s="310"/>
    </row>
    <row r="2015" spans="3:16" s="25" customFormat="1" ht="12.75" customHeight="1" x14ac:dyDescent="0.25">
      <c r="C2015" s="310"/>
      <c r="E2015" s="310"/>
      <c r="F2015" s="309"/>
      <c r="G2015" s="309"/>
      <c r="H2015" s="310"/>
      <c r="I2015" s="310"/>
      <c r="L2015" s="309"/>
      <c r="M2015" s="309"/>
      <c r="N2015" s="310"/>
      <c r="P2015" s="310"/>
    </row>
    <row r="2016" spans="3:16" s="25" customFormat="1" ht="12.75" customHeight="1" x14ac:dyDescent="0.25">
      <c r="C2016" s="310"/>
      <c r="E2016" s="310"/>
      <c r="F2016" s="309"/>
      <c r="G2016" s="309"/>
      <c r="H2016" s="310"/>
      <c r="I2016" s="310"/>
      <c r="L2016" s="309"/>
      <c r="M2016" s="309"/>
      <c r="N2016" s="310"/>
      <c r="P2016" s="310"/>
    </row>
    <row r="2017" spans="3:16" s="25" customFormat="1" ht="12.75" customHeight="1" x14ac:dyDescent="0.25">
      <c r="C2017" s="310"/>
      <c r="E2017" s="310"/>
      <c r="F2017" s="309"/>
      <c r="G2017" s="309"/>
      <c r="H2017" s="310"/>
      <c r="I2017" s="310"/>
      <c r="L2017" s="309"/>
      <c r="M2017" s="309"/>
      <c r="N2017" s="310"/>
      <c r="P2017" s="310"/>
    </row>
    <row r="2018" spans="3:16" s="25" customFormat="1" ht="12.75" customHeight="1" x14ac:dyDescent="0.25">
      <c r="C2018" s="310"/>
      <c r="E2018" s="310"/>
      <c r="F2018" s="309"/>
      <c r="G2018" s="309"/>
      <c r="H2018" s="310"/>
      <c r="I2018" s="310"/>
      <c r="L2018" s="309"/>
      <c r="M2018" s="309"/>
      <c r="N2018" s="310"/>
      <c r="P2018" s="310"/>
    </row>
    <row r="2019" spans="3:16" s="25" customFormat="1" ht="12.75" customHeight="1" x14ac:dyDescent="0.25">
      <c r="C2019" s="310"/>
      <c r="E2019" s="310"/>
      <c r="F2019" s="309"/>
      <c r="G2019" s="309"/>
      <c r="H2019" s="310"/>
      <c r="I2019" s="310"/>
      <c r="L2019" s="309"/>
      <c r="M2019" s="309"/>
      <c r="N2019" s="310"/>
      <c r="P2019" s="310"/>
    </row>
    <row r="2020" spans="3:16" s="25" customFormat="1" ht="12.75" customHeight="1" x14ac:dyDescent="0.25">
      <c r="C2020" s="310"/>
      <c r="E2020" s="310"/>
      <c r="F2020" s="309"/>
      <c r="G2020" s="309"/>
      <c r="H2020" s="310"/>
      <c r="I2020" s="310"/>
      <c r="L2020" s="309"/>
      <c r="M2020" s="309"/>
      <c r="N2020" s="310"/>
      <c r="P2020" s="310"/>
    </row>
    <row r="2021" spans="3:16" s="25" customFormat="1" ht="12.75" customHeight="1" x14ac:dyDescent="0.25">
      <c r="C2021" s="310"/>
      <c r="E2021" s="310"/>
      <c r="F2021" s="309"/>
      <c r="G2021" s="309"/>
      <c r="H2021" s="310"/>
      <c r="I2021" s="310"/>
      <c r="L2021" s="309"/>
      <c r="M2021" s="309"/>
      <c r="N2021" s="310"/>
      <c r="P2021" s="310"/>
    </row>
    <row r="2022" spans="3:16" s="25" customFormat="1" ht="12.75" customHeight="1" x14ac:dyDescent="0.25">
      <c r="C2022" s="310"/>
      <c r="E2022" s="310"/>
      <c r="F2022" s="309"/>
      <c r="G2022" s="309"/>
      <c r="H2022" s="310"/>
      <c r="I2022" s="310"/>
      <c r="L2022" s="309"/>
      <c r="M2022" s="309"/>
      <c r="N2022" s="310"/>
      <c r="P2022" s="310"/>
    </row>
    <row r="2023" spans="3:16" s="25" customFormat="1" ht="12.75" customHeight="1" x14ac:dyDescent="0.25">
      <c r="C2023" s="310"/>
      <c r="E2023" s="310"/>
      <c r="F2023" s="309"/>
      <c r="G2023" s="309"/>
      <c r="H2023" s="310"/>
      <c r="I2023" s="310"/>
      <c r="L2023" s="309"/>
      <c r="M2023" s="309"/>
      <c r="N2023" s="310"/>
      <c r="P2023" s="310"/>
    </row>
    <row r="2024" spans="3:16" s="25" customFormat="1" ht="12.75" customHeight="1" x14ac:dyDescent="0.25">
      <c r="C2024" s="310"/>
      <c r="E2024" s="310"/>
      <c r="F2024" s="309"/>
      <c r="G2024" s="309"/>
      <c r="H2024" s="310"/>
      <c r="I2024" s="310"/>
      <c r="L2024" s="309"/>
      <c r="M2024" s="309"/>
      <c r="N2024" s="310"/>
      <c r="P2024" s="310"/>
    </row>
    <row r="2025" spans="3:16" s="25" customFormat="1" ht="12.75" customHeight="1" x14ac:dyDescent="0.25">
      <c r="C2025" s="310"/>
      <c r="E2025" s="310"/>
      <c r="F2025" s="309"/>
      <c r="G2025" s="309"/>
      <c r="H2025" s="310"/>
      <c r="I2025" s="310"/>
      <c r="L2025" s="309"/>
      <c r="M2025" s="309"/>
      <c r="N2025" s="310"/>
      <c r="P2025" s="310"/>
    </row>
    <row r="2026" spans="3:16" s="25" customFormat="1" ht="12.75" customHeight="1" x14ac:dyDescent="0.25">
      <c r="C2026" s="310"/>
      <c r="E2026" s="310"/>
      <c r="F2026" s="309"/>
      <c r="G2026" s="309"/>
      <c r="H2026" s="310"/>
      <c r="I2026" s="310"/>
      <c r="L2026" s="309"/>
      <c r="M2026" s="309"/>
      <c r="N2026" s="310"/>
      <c r="P2026" s="310"/>
    </row>
    <row r="2027" spans="3:16" s="25" customFormat="1" ht="12.75" customHeight="1" x14ac:dyDescent="0.25">
      <c r="C2027" s="310"/>
      <c r="E2027" s="310"/>
      <c r="F2027" s="309"/>
      <c r="G2027" s="309"/>
      <c r="H2027" s="310"/>
      <c r="I2027" s="310"/>
      <c r="L2027" s="309"/>
      <c r="M2027" s="309"/>
      <c r="N2027" s="310"/>
      <c r="P2027" s="310"/>
    </row>
    <row r="2028" spans="3:16" s="25" customFormat="1" ht="12.75" customHeight="1" x14ac:dyDescent="0.25">
      <c r="C2028" s="310"/>
      <c r="E2028" s="310"/>
      <c r="F2028" s="309"/>
      <c r="G2028" s="309"/>
      <c r="H2028" s="310"/>
      <c r="I2028" s="310"/>
      <c r="L2028" s="309"/>
      <c r="M2028" s="309"/>
      <c r="N2028" s="310"/>
      <c r="P2028" s="310"/>
    </row>
    <row r="2029" spans="3:16" s="25" customFormat="1" ht="12.75" customHeight="1" x14ac:dyDescent="0.25">
      <c r="C2029" s="310"/>
      <c r="E2029" s="310"/>
      <c r="F2029" s="309"/>
      <c r="G2029" s="309"/>
      <c r="H2029" s="310"/>
      <c r="I2029" s="310"/>
      <c r="L2029" s="309"/>
      <c r="M2029" s="309"/>
      <c r="N2029" s="310"/>
      <c r="P2029" s="310"/>
    </row>
    <row r="2030" spans="3:16" s="25" customFormat="1" ht="12.75" customHeight="1" x14ac:dyDescent="0.25">
      <c r="C2030" s="310"/>
      <c r="E2030" s="310"/>
      <c r="F2030" s="309"/>
      <c r="G2030" s="309"/>
      <c r="H2030" s="310"/>
      <c r="I2030" s="310"/>
      <c r="L2030" s="309"/>
      <c r="M2030" s="309"/>
      <c r="N2030" s="310"/>
      <c r="P2030" s="310"/>
    </row>
    <row r="2031" spans="3:16" s="25" customFormat="1" ht="12.75" customHeight="1" x14ac:dyDescent="0.25">
      <c r="C2031" s="310"/>
      <c r="E2031" s="310"/>
      <c r="F2031" s="309"/>
      <c r="G2031" s="309"/>
      <c r="H2031" s="310"/>
      <c r="I2031" s="310"/>
      <c r="L2031" s="309"/>
      <c r="M2031" s="309"/>
      <c r="N2031" s="310"/>
      <c r="P2031" s="310"/>
    </row>
    <row r="2032" spans="3:16" s="25" customFormat="1" ht="12.75" customHeight="1" x14ac:dyDescent="0.25">
      <c r="C2032" s="310"/>
      <c r="E2032" s="310"/>
      <c r="F2032" s="309"/>
      <c r="G2032" s="309"/>
      <c r="H2032" s="310"/>
      <c r="I2032" s="310"/>
      <c r="L2032" s="309"/>
      <c r="M2032" s="309"/>
      <c r="N2032" s="310"/>
      <c r="P2032" s="310"/>
    </row>
    <row r="2033" spans="3:16" s="25" customFormat="1" ht="12.75" customHeight="1" x14ac:dyDescent="0.25">
      <c r="C2033" s="310"/>
      <c r="E2033" s="310"/>
      <c r="F2033" s="309"/>
      <c r="G2033" s="309"/>
      <c r="H2033" s="310"/>
      <c r="I2033" s="310"/>
      <c r="L2033" s="309"/>
      <c r="M2033" s="309"/>
      <c r="N2033" s="310"/>
      <c r="P2033" s="310"/>
    </row>
    <row r="2034" spans="3:16" s="25" customFormat="1" ht="12.75" customHeight="1" x14ac:dyDescent="0.25">
      <c r="C2034" s="310"/>
      <c r="E2034" s="310"/>
      <c r="F2034" s="309"/>
      <c r="G2034" s="309"/>
      <c r="H2034" s="310"/>
      <c r="I2034" s="310"/>
      <c r="L2034" s="309"/>
      <c r="M2034" s="309"/>
      <c r="N2034" s="310"/>
      <c r="P2034" s="310"/>
    </row>
    <row r="2035" spans="3:16" s="25" customFormat="1" ht="12.75" customHeight="1" x14ac:dyDescent="0.25">
      <c r="C2035" s="310"/>
      <c r="E2035" s="310"/>
      <c r="F2035" s="309"/>
      <c r="G2035" s="309"/>
      <c r="H2035" s="310"/>
      <c r="I2035" s="310"/>
      <c r="L2035" s="309"/>
      <c r="M2035" s="309"/>
      <c r="N2035" s="310"/>
      <c r="P2035" s="310"/>
    </row>
    <row r="2036" spans="3:16" s="25" customFormat="1" ht="12.75" customHeight="1" x14ac:dyDescent="0.25">
      <c r="C2036" s="310"/>
      <c r="E2036" s="310"/>
      <c r="F2036" s="309"/>
      <c r="G2036" s="309"/>
      <c r="H2036" s="310"/>
      <c r="I2036" s="310"/>
      <c r="L2036" s="309"/>
      <c r="M2036" s="309"/>
      <c r="N2036" s="310"/>
      <c r="P2036" s="310"/>
    </row>
    <row r="2037" spans="3:16" s="25" customFormat="1" ht="12.75" customHeight="1" x14ac:dyDescent="0.25">
      <c r="C2037" s="310"/>
      <c r="E2037" s="310"/>
      <c r="F2037" s="309"/>
      <c r="G2037" s="309"/>
      <c r="H2037" s="310"/>
      <c r="I2037" s="310"/>
      <c r="L2037" s="309"/>
      <c r="M2037" s="309"/>
      <c r="N2037" s="310"/>
      <c r="P2037" s="310"/>
    </row>
    <row r="2038" spans="3:16" s="25" customFormat="1" ht="12.75" customHeight="1" x14ac:dyDescent="0.25">
      <c r="C2038" s="310"/>
      <c r="E2038" s="310"/>
      <c r="F2038" s="309"/>
      <c r="G2038" s="309"/>
      <c r="H2038" s="310"/>
      <c r="I2038" s="310"/>
      <c r="L2038" s="309"/>
      <c r="M2038" s="309"/>
      <c r="N2038" s="310"/>
      <c r="P2038" s="310"/>
    </row>
    <row r="2039" spans="3:16" s="25" customFormat="1" ht="12.75" customHeight="1" x14ac:dyDescent="0.25">
      <c r="C2039" s="310"/>
      <c r="E2039" s="310"/>
      <c r="F2039" s="309"/>
      <c r="G2039" s="309"/>
      <c r="H2039" s="310"/>
      <c r="I2039" s="310"/>
      <c r="L2039" s="309"/>
      <c r="M2039" s="309"/>
      <c r="N2039" s="310"/>
      <c r="P2039" s="310"/>
    </row>
    <row r="2040" spans="3:16" s="25" customFormat="1" ht="12.75" customHeight="1" x14ac:dyDescent="0.25">
      <c r="C2040" s="310"/>
      <c r="E2040" s="310"/>
      <c r="F2040" s="309"/>
      <c r="G2040" s="309"/>
      <c r="H2040" s="310"/>
      <c r="I2040" s="310"/>
      <c r="L2040" s="309"/>
      <c r="M2040" s="309"/>
      <c r="N2040" s="310"/>
      <c r="P2040" s="310"/>
    </row>
    <row r="2041" spans="3:16" s="25" customFormat="1" ht="12.75" customHeight="1" x14ac:dyDescent="0.25">
      <c r="C2041" s="310"/>
      <c r="E2041" s="310"/>
      <c r="F2041" s="309"/>
      <c r="G2041" s="309"/>
      <c r="H2041" s="310"/>
      <c r="I2041" s="310"/>
      <c r="L2041" s="309"/>
      <c r="M2041" s="309"/>
      <c r="N2041" s="310"/>
      <c r="P2041" s="310"/>
    </row>
    <row r="2042" spans="3:16" s="25" customFormat="1" ht="12.75" customHeight="1" x14ac:dyDescent="0.25">
      <c r="C2042" s="310"/>
      <c r="E2042" s="310"/>
      <c r="F2042" s="309"/>
      <c r="G2042" s="309"/>
      <c r="H2042" s="310"/>
      <c r="I2042" s="310"/>
      <c r="L2042" s="309"/>
      <c r="M2042" s="309"/>
      <c r="N2042" s="310"/>
      <c r="P2042" s="310"/>
    </row>
    <row r="2043" spans="3:16" s="25" customFormat="1" ht="12.75" customHeight="1" x14ac:dyDescent="0.25">
      <c r="C2043" s="310"/>
      <c r="E2043" s="310"/>
      <c r="F2043" s="309"/>
      <c r="G2043" s="309"/>
      <c r="H2043" s="310"/>
      <c r="I2043" s="310"/>
      <c r="L2043" s="309"/>
      <c r="M2043" s="309"/>
      <c r="N2043" s="310"/>
      <c r="P2043" s="310"/>
    </row>
    <row r="2044" spans="3:16" s="25" customFormat="1" ht="12.75" customHeight="1" x14ac:dyDescent="0.25">
      <c r="C2044" s="310"/>
      <c r="E2044" s="310"/>
      <c r="F2044" s="309"/>
      <c r="G2044" s="309"/>
      <c r="H2044" s="310"/>
      <c r="I2044" s="310"/>
      <c r="L2044" s="309"/>
      <c r="M2044" s="309"/>
      <c r="N2044" s="310"/>
      <c r="P2044" s="310"/>
    </row>
    <row r="2045" spans="3:16" s="25" customFormat="1" ht="12.75" customHeight="1" x14ac:dyDescent="0.25">
      <c r="C2045" s="310"/>
      <c r="E2045" s="310"/>
      <c r="F2045" s="309"/>
      <c r="G2045" s="309"/>
      <c r="H2045" s="310"/>
      <c r="I2045" s="310"/>
      <c r="L2045" s="309"/>
      <c r="M2045" s="309"/>
      <c r="N2045" s="310"/>
      <c r="P2045" s="310"/>
    </row>
    <row r="2046" spans="3:16" s="25" customFormat="1" ht="12.75" customHeight="1" x14ac:dyDescent="0.25">
      <c r="C2046" s="310"/>
      <c r="E2046" s="310"/>
      <c r="F2046" s="309"/>
      <c r="G2046" s="309"/>
      <c r="H2046" s="310"/>
      <c r="I2046" s="310"/>
      <c r="L2046" s="309"/>
      <c r="M2046" s="309"/>
      <c r="N2046" s="310"/>
      <c r="P2046" s="310"/>
    </row>
    <row r="2047" spans="3:16" s="25" customFormat="1" ht="12.75" customHeight="1" x14ac:dyDescent="0.25">
      <c r="C2047" s="310"/>
      <c r="E2047" s="310"/>
      <c r="F2047" s="309"/>
      <c r="G2047" s="309"/>
      <c r="H2047" s="310"/>
      <c r="I2047" s="310"/>
      <c r="L2047" s="309"/>
      <c r="M2047" s="309"/>
      <c r="N2047" s="310"/>
      <c r="P2047" s="310"/>
    </row>
    <row r="2048" spans="3:16" s="25" customFormat="1" ht="12.75" customHeight="1" x14ac:dyDescent="0.25">
      <c r="C2048" s="310"/>
      <c r="E2048" s="310"/>
      <c r="F2048" s="309"/>
      <c r="G2048" s="309"/>
      <c r="H2048" s="310"/>
      <c r="I2048" s="310"/>
      <c r="L2048" s="309"/>
      <c r="M2048" s="309"/>
      <c r="N2048" s="310"/>
      <c r="P2048" s="310"/>
    </row>
    <row r="2049" spans="3:16" s="25" customFormat="1" ht="12.75" customHeight="1" x14ac:dyDescent="0.25">
      <c r="C2049" s="310"/>
      <c r="E2049" s="310"/>
      <c r="F2049" s="309"/>
      <c r="G2049" s="309"/>
      <c r="H2049" s="310"/>
      <c r="I2049" s="310"/>
      <c r="L2049" s="309"/>
      <c r="M2049" s="309"/>
      <c r="N2049" s="310"/>
      <c r="P2049" s="310"/>
    </row>
    <row r="2050" spans="3:16" s="25" customFormat="1" ht="12.75" customHeight="1" x14ac:dyDescent="0.25">
      <c r="C2050" s="310"/>
      <c r="E2050" s="310"/>
      <c r="F2050" s="309"/>
      <c r="G2050" s="309"/>
      <c r="H2050" s="310"/>
      <c r="I2050" s="310"/>
      <c r="L2050" s="309"/>
      <c r="M2050" s="309"/>
      <c r="N2050" s="310"/>
      <c r="P2050" s="310"/>
    </row>
    <row r="2051" spans="3:16" s="25" customFormat="1" ht="12.75" customHeight="1" x14ac:dyDescent="0.25">
      <c r="C2051" s="310"/>
      <c r="E2051" s="310"/>
      <c r="F2051" s="309"/>
      <c r="G2051" s="309"/>
      <c r="H2051" s="310"/>
      <c r="I2051" s="310"/>
      <c r="L2051" s="309"/>
      <c r="M2051" s="309"/>
      <c r="N2051" s="310"/>
      <c r="P2051" s="310"/>
    </row>
    <row r="2052" spans="3:16" s="25" customFormat="1" ht="12.75" customHeight="1" x14ac:dyDescent="0.25">
      <c r="C2052" s="310"/>
      <c r="E2052" s="310"/>
      <c r="F2052" s="309"/>
      <c r="G2052" s="309"/>
      <c r="H2052" s="310"/>
      <c r="I2052" s="310"/>
      <c r="L2052" s="309"/>
      <c r="M2052" s="309"/>
      <c r="N2052" s="310"/>
      <c r="P2052" s="310"/>
    </row>
    <row r="2053" spans="3:16" s="25" customFormat="1" ht="12.75" customHeight="1" x14ac:dyDescent="0.25">
      <c r="C2053" s="310"/>
      <c r="E2053" s="310"/>
      <c r="F2053" s="309"/>
      <c r="G2053" s="309"/>
      <c r="H2053" s="310"/>
      <c r="I2053" s="310"/>
      <c r="L2053" s="309"/>
      <c r="M2053" s="309"/>
      <c r="N2053" s="310"/>
      <c r="P2053" s="310"/>
    </row>
    <row r="2054" spans="3:16" s="25" customFormat="1" ht="12.75" customHeight="1" x14ac:dyDescent="0.25">
      <c r="C2054" s="310"/>
      <c r="E2054" s="310"/>
      <c r="F2054" s="309"/>
      <c r="G2054" s="309"/>
      <c r="H2054" s="310"/>
      <c r="I2054" s="310"/>
      <c r="L2054" s="309"/>
      <c r="M2054" s="309"/>
      <c r="N2054" s="310"/>
      <c r="P2054" s="310"/>
    </row>
    <row r="2055" spans="3:16" s="25" customFormat="1" ht="12.75" customHeight="1" x14ac:dyDescent="0.25">
      <c r="C2055" s="310"/>
      <c r="E2055" s="310"/>
      <c r="F2055" s="309"/>
      <c r="G2055" s="309"/>
      <c r="H2055" s="310"/>
      <c r="I2055" s="310"/>
      <c r="L2055" s="309"/>
      <c r="M2055" s="309"/>
      <c r="N2055" s="310"/>
      <c r="P2055" s="310"/>
    </row>
    <row r="2056" spans="3:16" s="25" customFormat="1" ht="12.75" customHeight="1" x14ac:dyDescent="0.25">
      <c r="C2056" s="310"/>
      <c r="E2056" s="310"/>
      <c r="F2056" s="309"/>
      <c r="G2056" s="309"/>
      <c r="H2056" s="310"/>
      <c r="I2056" s="310"/>
      <c r="L2056" s="309"/>
      <c r="M2056" s="309"/>
      <c r="N2056" s="310"/>
      <c r="P2056" s="310"/>
    </row>
    <row r="2057" spans="3:16" s="25" customFormat="1" ht="12.75" customHeight="1" x14ac:dyDescent="0.25">
      <c r="C2057" s="310"/>
      <c r="E2057" s="310"/>
      <c r="F2057" s="309"/>
      <c r="G2057" s="309"/>
      <c r="H2057" s="310"/>
      <c r="I2057" s="310"/>
      <c r="L2057" s="309"/>
      <c r="M2057" s="309"/>
      <c r="N2057" s="310"/>
      <c r="P2057" s="310"/>
    </row>
    <row r="2058" spans="3:16" s="25" customFormat="1" ht="12.75" customHeight="1" x14ac:dyDescent="0.25">
      <c r="C2058" s="310"/>
      <c r="E2058" s="310"/>
      <c r="F2058" s="309"/>
      <c r="G2058" s="309"/>
      <c r="H2058" s="310"/>
      <c r="I2058" s="310"/>
      <c r="L2058" s="309"/>
      <c r="M2058" s="309"/>
      <c r="N2058" s="310"/>
      <c r="P2058" s="310"/>
    </row>
    <row r="2059" spans="3:16" s="25" customFormat="1" ht="12.75" customHeight="1" x14ac:dyDescent="0.25">
      <c r="C2059" s="310"/>
      <c r="E2059" s="310"/>
      <c r="F2059" s="309"/>
      <c r="G2059" s="309"/>
      <c r="H2059" s="310"/>
      <c r="I2059" s="310"/>
      <c r="L2059" s="309"/>
      <c r="M2059" s="309"/>
      <c r="N2059" s="310"/>
      <c r="P2059" s="310"/>
    </row>
    <row r="2060" spans="3:16" s="25" customFormat="1" ht="12.75" customHeight="1" x14ac:dyDescent="0.25">
      <c r="C2060" s="310"/>
      <c r="E2060" s="310"/>
      <c r="F2060" s="309"/>
      <c r="G2060" s="309"/>
      <c r="H2060" s="310"/>
      <c r="I2060" s="310"/>
      <c r="L2060" s="309"/>
      <c r="M2060" s="309"/>
      <c r="N2060" s="310"/>
      <c r="P2060" s="310"/>
    </row>
    <row r="2061" spans="3:16" s="25" customFormat="1" ht="12.75" customHeight="1" x14ac:dyDescent="0.25">
      <c r="C2061" s="310"/>
      <c r="E2061" s="310"/>
      <c r="F2061" s="309"/>
      <c r="G2061" s="309"/>
      <c r="H2061" s="310"/>
      <c r="I2061" s="310"/>
      <c r="L2061" s="309"/>
      <c r="M2061" s="309"/>
      <c r="N2061" s="310"/>
      <c r="P2061" s="310"/>
    </row>
    <row r="2062" spans="3:16" s="25" customFormat="1" ht="12.75" customHeight="1" x14ac:dyDescent="0.25">
      <c r="C2062" s="310"/>
      <c r="E2062" s="310"/>
      <c r="F2062" s="309"/>
      <c r="G2062" s="309"/>
      <c r="H2062" s="310"/>
      <c r="I2062" s="310"/>
      <c r="L2062" s="309"/>
      <c r="M2062" s="309"/>
      <c r="N2062" s="310"/>
      <c r="P2062" s="310"/>
    </row>
    <row r="2063" spans="3:16" s="25" customFormat="1" ht="12.75" customHeight="1" x14ac:dyDescent="0.25">
      <c r="C2063" s="310"/>
      <c r="E2063" s="310"/>
      <c r="F2063" s="309"/>
      <c r="G2063" s="309"/>
      <c r="H2063" s="310"/>
      <c r="I2063" s="310"/>
      <c r="L2063" s="309"/>
      <c r="M2063" s="309"/>
      <c r="N2063" s="310"/>
      <c r="P2063" s="310"/>
    </row>
    <row r="2064" spans="3:16" s="25" customFormat="1" ht="12.75" customHeight="1" x14ac:dyDescent="0.25">
      <c r="C2064" s="310"/>
      <c r="E2064" s="310"/>
      <c r="F2064" s="309"/>
      <c r="G2064" s="309"/>
      <c r="H2064" s="310"/>
      <c r="I2064" s="310"/>
      <c r="L2064" s="309"/>
      <c r="M2064" s="309"/>
      <c r="N2064" s="310"/>
      <c r="P2064" s="310"/>
    </row>
    <row r="2065" spans="3:16" s="25" customFormat="1" ht="12.75" customHeight="1" x14ac:dyDescent="0.25">
      <c r="C2065" s="310"/>
      <c r="E2065" s="310"/>
      <c r="F2065" s="309"/>
      <c r="G2065" s="309"/>
      <c r="H2065" s="310"/>
      <c r="I2065" s="310"/>
      <c r="L2065" s="309"/>
      <c r="M2065" s="309"/>
      <c r="N2065" s="310"/>
      <c r="P2065" s="310"/>
    </row>
    <row r="2066" spans="3:16" s="25" customFormat="1" ht="12.75" customHeight="1" x14ac:dyDescent="0.25">
      <c r="C2066" s="310"/>
      <c r="E2066" s="310"/>
      <c r="F2066" s="309"/>
      <c r="G2066" s="309"/>
      <c r="H2066" s="310"/>
      <c r="I2066" s="310"/>
      <c r="L2066" s="309"/>
      <c r="M2066" s="309"/>
      <c r="N2066" s="310"/>
      <c r="P2066" s="310"/>
    </row>
    <row r="2067" spans="3:16" s="25" customFormat="1" ht="12.75" customHeight="1" x14ac:dyDescent="0.25">
      <c r="C2067" s="310"/>
      <c r="E2067" s="310"/>
      <c r="F2067" s="309"/>
      <c r="G2067" s="309"/>
      <c r="H2067" s="310"/>
      <c r="I2067" s="310"/>
      <c r="L2067" s="309"/>
      <c r="M2067" s="309"/>
      <c r="N2067" s="310"/>
      <c r="P2067" s="310"/>
    </row>
    <row r="2068" spans="3:16" s="25" customFormat="1" ht="12.75" customHeight="1" x14ac:dyDescent="0.25">
      <c r="C2068" s="310"/>
      <c r="E2068" s="310"/>
      <c r="F2068" s="309"/>
      <c r="G2068" s="309"/>
      <c r="H2068" s="310"/>
      <c r="I2068" s="310"/>
      <c r="L2068" s="309"/>
      <c r="M2068" s="309"/>
      <c r="N2068" s="310"/>
      <c r="P2068" s="310"/>
    </row>
    <row r="2069" spans="3:16" s="25" customFormat="1" ht="12.75" customHeight="1" x14ac:dyDescent="0.25">
      <c r="C2069" s="310"/>
      <c r="E2069" s="310"/>
      <c r="F2069" s="309"/>
      <c r="G2069" s="309"/>
      <c r="H2069" s="310"/>
      <c r="I2069" s="310"/>
      <c r="L2069" s="309"/>
      <c r="M2069" s="309"/>
      <c r="N2069" s="310"/>
      <c r="P2069" s="310"/>
    </row>
    <row r="2070" spans="3:16" s="25" customFormat="1" ht="12.75" customHeight="1" x14ac:dyDescent="0.25">
      <c r="C2070" s="310"/>
      <c r="E2070" s="310"/>
      <c r="F2070" s="309"/>
      <c r="G2070" s="309"/>
      <c r="H2070" s="310"/>
      <c r="I2070" s="310"/>
      <c r="L2070" s="309"/>
      <c r="M2070" s="309"/>
      <c r="N2070" s="310"/>
      <c r="P2070" s="310"/>
    </row>
    <row r="2071" spans="3:16" s="25" customFormat="1" ht="12.75" customHeight="1" x14ac:dyDescent="0.25">
      <c r="C2071" s="310"/>
      <c r="E2071" s="310"/>
      <c r="F2071" s="309"/>
      <c r="G2071" s="309"/>
      <c r="H2071" s="310"/>
      <c r="I2071" s="310"/>
      <c r="L2071" s="309"/>
      <c r="M2071" s="309"/>
      <c r="N2071" s="310"/>
      <c r="P2071" s="310"/>
    </row>
    <row r="2072" spans="3:16" s="25" customFormat="1" ht="12.75" customHeight="1" x14ac:dyDescent="0.25">
      <c r="C2072" s="310"/>
      <c r="E2072" s="310"/>
      <c r="F2072" s="309"/>
      <c r="G2072" s="309"/>
      <c r="H2072" s="310"/>
      <c r="I2072" s="310"/>
      <c r="L2072" s="309"/>
      <c r="M2072" s="309"/>
      <c r="N2072" s="310"/>
      <c r="P2072" s="310"/>
    </row>
    <row r="2073" spans="3:16" s="25" customFormat="1" ht="12.75" customHeight="1" x14ac:dyDescent="0.25">
      <c r="C2073" s="310"/>
      <c r="E2073" s="310"/>
      <c r="F2073" s="309"/>
      <c r="G2073" s="309"/>
      <c r="H2073" s="310"/>
      <c r="I2073" s="310"/>
      <c r="L2073" s="309"/>
      <c r="M2073" s="309"/>
      <c r="N2073" s="310"/>
      <c r="P2073" s="310"/>
    </row>
    <row r="2074" spans="3:16" s="25" customFormat="1" ht="12.75" customHeight="1" x14ac:dyDescent="0.25">
      <c r="C2074" s="310"/>
      <c r="E2074" s="310"/>
      <c r="F2074" s="309"/>
      <c r="G2074" s="309"/>
      <c r="H2074" s="310"/>
      <c r="I2074" s="310"/>
      <c r="L2074" s="309"/>
      <c r="M2074" s="309"/>
      <c r="N2074" s="310"/>
      <c r="P2074" s="310"/>
    </row>
    <row r="2075" spans="3:16" s="25" customFormat="1" ht="12.75" customHeight="1" x14ac:dyDescent="0.25">
      <c r="C2075" s="310"/>
      <c r="E2075" s="310"/>
      <c r="F2075" s="309"/>
      <c r="G2075" s="309"/>
      <c r="H2075" s="310"/>
      <c r="I2075" s="310"/>
      <c r="L2075" s="309"/>
      <c r="M2075" s="309"/>
      <c r="N2075" s="310"/>
      <c r="P2075" s="310"/>
    </row>
    <row r="2076" spans="3:16" s="25" customFormat="1" ht="12.75" customHeight="1" x14ac:dyDescent="0.25">
      <c r="C2076" s="310"/>
      <c r="E2076" s="310"/>
      <c r="F2076" s="309"/>
      <c r="G2076" s="309"/>
      <c r="H2076" s="310"/>
      <c r="I2076" s="310"/>
      <c r="L2076" s="309"/>
      <c r="M2076" s="309"/>
      <c r="N2076" s="310"/>
      <c r="P2076" s="310"/>
    </row>
    <row r="2077" spans="3:16" s="25" customFormat="1" ht="12.75" customHeight="1" x14ac:dyDescent="0.25">
      <c r="C2077" s="310"/>
      <c r="E2077" s="310"/>
      <c r="F2077" s="309"/>
      <c r="G2077" s="309"/>
      <c r="H2077" s="310"/>
      <c r="I2077" s="310"/>
      <c r="L2077" s="309"/>
      <c r="M2077" s="309"/>
      <c r="N2077" s="310"/>
      <c r="P2077" s="310"/>
    </row>
    <row r="2078" spans="3:16" s="25" customFormat="1" ht="12.75" customHeight="1" x14ac:dyDescent="0.25">
      <c r="C2078" s="310"/>
      <c r="E2078" s="310"/>
      <c r="F2078" s="309"/>
      <c r="G2078" s="309"/>
      <c r="H2078" s="310"/>
      <c r="I2078" s="310"/>
      <c r="L2078" s="309"/>
      <c r="M2078" s="309"/>
      <c r="N2078" s="310"/>
      <c r="P2078" s="310"/>
    </row>
    <row r="2079" spans="3:16" s="25" customFormat="1" ht="12.75" customHeight="1" x14ac:dyDescent="0.25">
      <c r="C2079" s="310"/>
      <c r="E2079" s="310"/>
      <c r="F2079" s="309"/>
      <c r="G2079" s="309"/>
      <c r="H2079" s="310"/>
      <c r="I2079" s="310"/>
      <c r="L2079" s="309"/>
      <c r="M2079" s="309"/>
      <c r="N2079" s="310"/>
      <c r="P2079" s="310"/>
    </row>
    <row r="2080" spans="3:16" s="25" customFormat="1" ht="12.75" customHeight="1" x14ac:dyDescent="0.25">
      <c r="C2080" s="310"/>
      <c r="E2080" s="310"/>
      <c r="F2080" s="309"/>
      <c r="G2080" s="309"/>
      <c r="H2080" s="310"/>
      <c r="I2080" s="310"/>
      <c r="L2080" s="309"/>
      <c r="M2080" s="309"/>
      <c r="N2080" s="310"/>
      <c r="P2080" s="310"/>
    </row>
    <row r="2081" spans="3:16" s="25" customFormat="1" ht="12.75" customHeight="1" x14ac:dyDescent="0.25">
      <c r="C2081" s="310"/>
      <c r="E2081" s="310"/>
      <c r="F2081" s="309"/>
      <c r="G2081" s="309"/>
      <c r="H2081" s="310"/>
      <c r="I2081" s="310"/>
      <c r="L2081" s="309"/>
      <c r="M2081" s="309"/>
      <c r="N2081" s="310"/>
      <c r="P2081" s="310"/>
    </row>
    <row r="2082" spans="3:16" s="25" customFormat="1" ht="12.75" customHeight="1" x14ac:dyDescent="0.25">
      <c r="C2082" s="310"/>
      <c r="E2082" s="310"/>
      <c r="F2082" s="309"/>
      <c r="G2082" s="309"/>
      <c r="H2082" s="310"/>
      <c r="I2082" s="310"/>
      <c r="L2082" s="309"/>
      <c r="M2082" s="309"/>
      <c r="N2082" s="310"/>
      <c r="P2082" s="310"/>
    </row>
    <row r="2083" spans="3:16" s="25" customFormat="1" ht="12.75" customHeight="1" x14ac:dyDescent="0.25">
      <c r="C2083" s="310"/>
      <c r="E2083" s="310"/>
      <c r="F2083" s="309"/>
      <c r="G2083" s="309"/>
      <c r="H2083" s="310"/>
      <c r="I2083" s="310"/>
      <c r="L2083" s="309"/>
      <c r="M2083" s="309"/>
      <c r="N2083" s="310"/>
      <c r="P2083" s="310"/>
    </row>
    <row r="2084" spans="3:16" s="25" customFormat="1" ht="12.75" customHeight="1" x14ac:dyDescent="0.25">
      <c r="C2084" s="310"/>
      <c r="E2084" s="310"/>
      <c r="F2084" s="309"/>
      <c r="G2084" s="309"/>
      <c r="H2084" s="310"/>
      <c r="I2084" s="310"/>
      <c r="L2084" s="309"/>
      <c r="M2084" s="309"/>
      <c r="N2084" s="310"/>
      <c r="P2084" s="310"/>
    </row>
    <row r="2085" spans="3:16" s="25" customFormat="1" ht="12.75" customHeight="1" x14ac:dyDescent="0.25">
      <c r="C2085" s="310"/>
      <c r="E2085" s="310"/>
      <c r="F2085" s="309"/>
      <c r="G2085" s="309"/>
      <c r="H2085" s="310"/>
      <c r="I2085" s="310"/>
      <c r="L2085" s="309"/>
      <c r="M2085" s="309"/>
      <c r="N2085" s="310"/>
      <c r="P2085" s="310"/>
    </row>
    <row r="2086" spans="3:16" s="25" customFormat="1" ht="12.75" customHeight="1" x14ac:dyDescent="0.25">
      <c r="C2086" s="310"/>
      <c r="E2086" s="310"/>
      <c r="F2086" s="309"/>
      <c r="G2086" s="309"/>
      <c r="H2086" s="310"/>
      <c r="I2086" s="310"/>
      <c r="L2086" s="309"/>
      <c r="M2086" s="309"/>
      <c r="N2086" s="310"/>
      <c r="P2086" s="310"/>
    </row>
    <row r="2087" spans="3:16" s="25" customFormat="1" ht="12.75" customHeight="1" x14ac:dyDescent="0.25">
      <c r="C2087" s="310"/>
      <c r="E2087" s="310"/>
      <c r="F2087" s="309"/>
      <c r="G2087" s="309"/>
      <c r="H2087" s="310"/>
      <c r="I2087" s="310"/>
      <c r="L2087" s="309"/>
      <c r="M2087" s="309"/>
      <c r="N2087" s="310"/>
      <c r="P2087" s="310"/>
    </row>
    <row r="2088" spans="3:16" s="25" customFormat="1" ht="12.75" customHeight="1" x14ac:dyDescent="0.25">
      <c r="C2088" s="310"/>
      <c r="E2088" s="310"/>
      <c r="F2088" s="309"/>
      <c r="G2088" s="309"/>
      <c r="H2088" s="310"/>
      <c r="I2088" s="310"/>
      <c r="L2088" s="309"/>
      <c r="M2088" s="309"/>
      <c r="N2088" s="310"/>
      <c r="P2088" s="310"/>
    </row>
    <row r="2089" spans="3:16" s="25" customFormat="1" ht="12.75" customHeight="1" x14ac:dyDescent="0.25">
      <c r="C2089" s="310"/>
      <c r="E2089" s="310"/>
      <c r="F2089" s="309"/>
      <c r="G2089" s="309"/>
      <c r="H2089" s="310"/>
      <c r="I2089" s="310"/>
      <c r="L2089" s="309"/>
      <c r="M2089" s="309"/>
      <c r="N2089" s="310"/>
      <c r="P2089" s="310"/>
    </row>
    <row r="2090" spans="3:16" s="25" customFormat="1" ht="12.75" customHeight="1" x14ac:dyDescent="0.25">
      <c r="C2090" s="310"/>
      <c r="E2090" s="310"/>
      <c r="F2090" s="309"/>
      <c r="G2090" s="309"/>
      <c r="H2090" s="310"/>
      <c r="I2090" s="310"/>
      <c r="L2090" s="309"/>
      <c r="M2090" s="309"/>
      <c r="N2090" s="310"/>
      <c r="P2090" s="310"/>
    </row>
    <row r="2091" spans="3:16" s="25" customFormat="1" ht="12.75" customHeight="1" x14ac:dyDescent="0.25">
      <c r="C2091" s="310"/>
      <c r="E2091" s="310"/>
      <c r="F2091" s="309"/>
      <c r="G2091" s="309"/>
      <c r="H2091" s="310"/>
      <c r="I2091" s="310"/>
      <c r="L2091" s="309"/>
      <c r="M2091" s="309"/>
      <c r="N2091" s="310"/>
      <c r="P2091" s="310"/>
    </row>
    <row r="2092" spans="3:16" s="25" customFormat="1" ht="12.75" customHeight="1" x14ac:dyDescent="0.25">
      <c r="C2092" s="310"/>
      <c r="E2092" s="310"/>
      <c r="F2092" s="309"/>
      <c r="G2092" s="309"/>
      <c r="H2092" s="310"/>
      <c r="I2092" s="310"/>
      <c r="L2092" s="309"/>
      <c r="M2092" s="309"/>
      <c r="N2092" s="310"/>
      <c r="P2092" s="310"/>
    </row>
    <row r="2093" spans="3:16" s="25" customFormat="1" ht="12.75" customHeight="1" x14ac:dyDescent="0.25">
      <c r="C2093" s="310"/>
      <c r="E2093" s="310"/>
      <c r="F2093" s="309"/>
      <c r="G2093" s="309"/>
      <c r="H2093" s="310"/>
      <c r="I2093" s="310"/>
      <c r="L2093" s="309"/>
      <c r="M2093" s="309"/>
      <c r="N2093" s="310"/>
      <c r="P2093" s="310"/>
    </row>
    <row r="2094" spans="3:16" s="25" customFormat="1" ht="12.75" customHeight="1" x14ac:dyDescent="0.25">
      <c r="C2094" s="310"/>
      <c r="E2094" s="310"/>
      <c r="F2094" s="309"/>
      <c r="G2094" s="309"/>
      <c r="H2094" s="310"/>
      <c r="I2094" s="310"/>
      <c r="L2094" s="309"/>
      <c r="M2094" s="309"/>
      <c r="N2094" s="310"/>
      <c r="P2094" s="310"/>
    </row>
    <row r="2095" spans="3:16" s="25" customFormat="1" ht="12.75" customHeight="1" x14ac:dyDescent="0.25">
      <c r="C2095" s="310"/>
      <c r="E2095" s="310"/>
      <c r="F2095" s="309"/>
      <c r="G2095" s="309"/>
      <c r="H2095" s="310"/>
      <c r="I2095" s="310"/>
      <c r="L2095" s="309"/>
      <c r="M2095" s="309"/>
      <c r="N2095" s="310"/>
      <c r="P2095" s="310"/>
    </row>
    <row r="2096" spans="3:16" s="25" customFormat="1" ht="12.75" customHeight="1" x14ac:dyDescent="0.25">
      <c r="C2096" s="310"/>
      <c r="E2096" s="310"/>
      <c r="F2096" s="309"/>
      <c r="G2096" s="309"/>
      <c r="H2096" s="310"/>
      <c r="I2096" s="310"/>
      <c r="L2096" s="309"/>
      <c r="M2096" s="309"/>
      <c r="N2096" s="310"/>
      <c r="P2096" s="310"/>
    </row>
    <row r="2097" spans="3:16" s="25" customFormat="1" ht="12.75" customHeight="1" x14ac:dyDescent="0.25">
      <c r="C2097" s="310"/>
      <c r="E2097" s="310"/>
      <c r="F2097" s="309"/>
      <c r="G2097" s="309"/>
      <c r="H2097" s="310"/>
      <c r="I2097" s="310"/>
      <c r="L2097" s="309"/>
      <c r="M2097" s="309"/>
      <c r="N2097" s="310"/>
      <c r="P2097" s="310"/>
    </row>
    <row r="2098" spans="3:16" s="25" customFormat="1" ht="12.75" customHeight="1" x14ac:dyDescent="0.25">
      <c r="C2098" s="310"/>
      <c r="E2098" s="310"/>
      <c r="F2098" s="309"/>
      <c r="G2098" s="309"/>
      <c r="H2098" s="310"/>
      <c r="I2098" s="310"/>
      <c r="L2098" s="309"/>
      <c r="M2098" s="309"/>
      <c r="N2098" s="310"/>
      <c r="P2098" s="310"/>
    </row>
    <row r="2099" spans="3:16" s="25" customFormat="1" ht="12.75" customHeight="1" x14ac:dyDescent="0.25">
      <c r="C2099" s="310"/>
      <c r="E2099" s="310"/>
      <c r="F2099" s="309"/>
      <c r="G2099" s="309"/>
      <c r="H2099" s="310"/>
      <c r="I2099" s="310"/>
      <c r="L2099" s="309"/>
      <c r="M2099" s="309"/>
      <c r="N2099" s="310"/>
      <c r="P2099" s="310"/>
    </row>
    <row r="2100" spans="3:16" s="25" customFormat="1" ht="12.75" customHeight="1" x14ac:dyDescent="0.25">
      <c r="C2100" s="310"/>
      <c r="E2100" s="310"/>
      <c r="F2100" s="309"/>
      <c r="G2100" s="309"/>
      <c r="H2100" s="310"/>
      <c r="I2100" s="310"/>
      <c r="L2100" s="309"/>
      <c r="M2100" s="309"/>
      <c r="N2100" s="310"/>
      <c r="P2100" s="310"/>
    </row>
    <row r="2101" spans="3:16" s="25" customFormat="1" ht="12.75" customHeight="1" x14ac:dyDescent="0.25">
      <c r="C2101" s="310"/>
      <c r="E2101" s="310"/>
      <c r="F2101" s="309"/>
      <c r="G2101" s="309"/>
      <c r="H2101" s="310"/>
      <c r="I2101" s="310"/>
      <c r="L2101" s="309"/>
      <c r="M2101" s="309"/>
      <c r="N2101" s="310"/>
      <c r="P2101" s="310"/>
    </row>
    <row r="2102" spans="3:16" s="25" customFormat="1" ht="12.75" customHeight="1" x14ac:dyDescent="0.25">
      <c r="C2102" s="310"/>
      <c r="E2102" s="310"/>
      <c r="F2102" s="309"/>
      <c r="G2102" s="309"/>
      <c r="H2102" s="310"/>
      <c r="I2102" s="310"/>
      <c r="L2102" s="309"/>
      <c r="M2102" s="309"/>
      <c r="N2102" s="310"/>
      <c r="P2102" s="310"/>
    </row>
    <row r="2103" spans="3:16" s="25" customFormat="1" ht="12.75" customHeight="1" x14ac:dyDescent="0.25">
      <c r="C2103" s="310"/>
      <c r="E2103" s="310"/>
      <c r="F2103" s="309"/>
      <c r="G2103" s="309"/>
      <c r="H2103" s="310"/>
      <c r="I2103" s="310"/>
      <c r="L2103" s="309"/>
      <c r="M2103" s="309"/>
      <c r="N2103" s="310"/>
      <c r="P2103" s="310"/>
    </row>
    <row r="2104" spans="3:16" s="25" customFormat="1" ht="12.75" customHeight="1" x14ac:dyDescent="0.25">
      <c r="C2104" s="310"/>
      <c r="E2104" s="310"/>
      <c r="F2104" s="309"/>
      <c r="G2104" s="309"/>
      <c r="H2104" s="310"/>
      <c r="I2104" s="310"/>
      <c r="L2104" s="309"/>
      <c r="M2104" s="309"/>
      <c r="N2104" s="310"/>
      <c r="P2104" s="310"/>
    </row>
    <row r="2105" spans="3:16" s="25" customFormat="1" ht="12.75" customHeight="1" x14ac:dyDescent="0.25">
      <c r="C2105" s="310"/>
      <c r="E2105" s="310"/>
      <c r="F2105" s="309"/>
      <c r="G2105" s="309"/>
      <c r="H2105" s="310"/>
      <c r="I2105" s="310"/>
      <c r="L2105" s="309"/>
      <c r="M2105" s="309"/>
      <c r="N2105" s="310"/>
      <c r="P2105" s="310"/>
    </row>
    <row r="2106" spans="3:16" s="25" customFormat="1" ht="12.75" customHeight="1" x14ac:dyDescent="0.25">
      <c r="C2106" s="310"/>
      <c r="E2106" s="310"/>
      <c r="F2106" s="309"/>
      <c r="G2106" s="309"/>
      <c r="H2106" s="310"/>
      <c r="I2106" s="310"/>
      <c r="L2106" s="309"/>
      <c r="M2106" s="309"/>
      <c r="N2106" s="310"/>
      <c r="P2106" s="310"/>
    </row>
    <row r="2107" spans="3:16" s="25" customFormat="1" ht="12.75" customHeight="1" x14ac:dyDescent="0.25">
      <c r="C2107" s="310"/>
      <c r="E2107" s="310"/>
      <c r="F2107" s="309"/>
      <c r="G2107" s="309"/>
      <c r="H2107" s="310"/>
      <c r="I2107" s="310"/>
      <c r="L2107" s="309"/>
      <c r="M2107" s="309"/>
      <c r="N2107" s="310"/>
      <c r="P2107" s="310"/>
    </row>
    <row r="2108" spans="3:16" s="25" customFormat="1" ht="12.75" customHeight="1" x14ac:dyDescent="0.25">
      <c r="C2108" s="310"/>
      <c r="E2108" s="310"/>
      <c r="F2108" s="309"/>
      <c r="G2108" s="309"/>
      <c r="H2108" s="310"/>
      <c r="I2108" s="310"/>
      <c r="L2108" s="309"/>
      <c r="M2108" s="309"/>
      <c r="N2108" s="310"/>
      <c r="P2108" s="310"/>
    </row>
    <row r="2109" spans="3:16" s="25" customFormat="1" ht="12.75" customHeight="1" x14ac:dyDescent="0.25">
      <c r="C2109" s="310"/>
      <c r="E2109" s="310"/>
      <c r="F2109" s="309"/>
      <c r="G2109" s="309"/>
      <c r="H2109" s="310"/>
      <c r="I2109" s="310"/>
      <c r="L2109" s="309"/>
      <c r="M2109" s="309"/>
      <c r="N2109" s="310"/>
      <c r="P2109" s="310"/>
    </row>
    <row r="2110" spans="3:16" s="25" customFormat="1" ht="12.75" customHeight="1" x14ac:dyDescent="0.25">
      <c r="C2110" s="310"/>
      <c r="E2110" s="310"/>
      <c r="F2110" s="309"/>
      <c r="G2110" s="309"/>
      <c r="H2110" s="310"/>
      <c r="I2110" s="310"/>
      <c r="L2110" s="309"/>
      <c r="M2110" s="309"/>
      <c r="N2110" s="310"/>
      <c r="P2110" s="310"/>
    </row>
    <row r="2111" spans="3:16" s="25" customFormat="1" ht="12.75" customHeight="1" x14ac:dyDescent="0.25">
      <c r="C2111" s="310"/>
      <c r="E2111" s="310"/>
      <c r="F2111" s="309"/>
      <c r="G2111" s="309"/>
      <c r="H2111" s="310"/>
      <c r="I2111" s="310"/>
      <c r="L2111" s="309"/>
      <c r="M2111" s="309"/>
      <c r="N2111" s="310"/>
      <c r="P2111" s="310"/>
    </row>
    <row r="2112" spans="3:16" s="25" customFormat="1" ht="12.75" customHeight="1" x14ac:dyDescent="0.25">
      <c r="C2112" s="310"/>
      <c r="E2112" s="310"/>
      <c r="F2112" s="309"/>
      <c r="G2112" s="309"/>
      <c r="H2112" s="310"/>
      <c r="I2112" s="310"/>
      <c r="L2112" s="309"/>
      <c r="M2112" s="309"/>
      <c r="N2112" s="310"/>
      <c r="P2112" s="310"/>
    </row>
    <row r="2113" spans="3:16" s="25" customFormat="1" ht="12.75" customHeight="1" x14ac:dyDescent="0.25">
      <c r="C2113" s="310"/>
      <c r="E2113" s="310"/>
      <c r="F2113" s="309"/>
      <c r="G2113" s="309"/>
      <c r="H2113" s="310"/>
      <c r="I2113" s="310"/>
      <c r="L2113" s="309"/>
      <c r="M2113" s="309"/>
      <c r="N2113" s="310"/>
      <c r="P2113" s="310"/>
    </row>
    <row r="2114" spans="3:16" s="25" customFormat="1" ht="12.75" customHeight="1" x14ac:dyDescent="0.25">
      <c r="C2114" s="310"/>
      <c r="E2114" s="310"/>
      <c r="F2114" s="309"/>
      <c r="G2114" s="309"/>
      <c r="H2114" s="310"/>
      <c r="I2114" s="310"/>
      <c r="L2114" s="309"/>
      <c r="M2114" s="309"/>
      <c r="N2114" s="310"/>
      <c r="P2114" s="310"/>
    </row>
    <row r="2115" spans="3:16" s="25" customFormat="1" ht="12.75" customHeight="1" x14ac:dyDescent="0.25">
      <c r="C2115" s="310"/>
      <c r="E2115" s="310"/>
      <c r="F2115" s="309"/>
      <c r="G2115" s="309"/>
      <c r="H2115" s="310"/>
      <c r="I2115" s="310"/>
      <c r="L2115" s="309"/>
      <c r="M2115" s="309"/>
      <c r="N2115" s="310"/>
      <c r="P2115" s="310"/>
    </row>
    <row r="2116" spans="3:16" s="25" customFormat="1" ht="12.75" customHeight="1" x14ac:dyDescent="0.25">
      <c r="C2116" s="310"/>
      <c r="E2116" s="310"/>
      <c r="F2116" s="309"/>
      <c r="G2116" s="309"/>
      <c r="H2116" s="310"/>
      <c r="I2116" s="310"/>
      <c r="L2116" s="309"/>
      <c r="M2116" s="309"/>
      <c r="N2116" s="310"/>
      <c r="P2116" s="310"/>
    </row>
    <row r="2117" spans="3:16" s="25" customFormat="1" ht="12.75" customHeight="1" x14ac:dyDescent="0.25">
      <c r="C2117" s="310"/>
      <c r="E2117" s="310"/>
      <c r="F2117" s="309"/>
      <c r="G2117" s="309"/>
      <c r="H2117" s="310"/>
      <c r="I2117" s="310"/>
      <c r="L2117" s="309"/>
      <c r="M2117" s="309"/>
      <c r="N2117" s="310"/>
      <c r="P2117" s="310"/>
    </row>
    <row r="2118" spans="3:16" s="25" customFormat="1" ht="12.75" customHeight="1" x14ac:dyDescent="0.25">
      <c r="C2118" s="310"/>
      <c r="E2118" s="310"/>
      <c r="F2118" s="309"/>
      <c r="G2118" s="309"/>
      <c r="H2118" s="310"/>
      <c r="I2118" s="310"/>
      <c r="L2118" s="309"/>
      <c r="M2118" s="309"/>
      <c r="N2118" s="310"/>
      <c r="P2118" s="310"/>
    </row>
    <row r="2119" spans="3:16" s="25" customFormat="1" ht="12.75" customHeight="1" x14ac:dyDescent="0.25">
      <c r="C2119" s="310"/>
      <c r="E2119" s="310"/>
      <c r="F2119" s="309"/>
      <c r="G2119" s="309"/>
      <c r="H2119" s="310"/>
      <c r="I2119" s="310"/>
      <c r="L2119" s="309"/>
      <c r="M2119" s="309"/>
      <c r="N2119" s="310"/>
      <c r="P2119" s="310"/>
    </row>
    <row r="2120" spans="3:16" s="25" customFormat="1" ht="12.75" customHeight="1" x14ac:dyDescent="0.25">
      <c r="C2120" s="310"/>
      <c r="E2120" s="310"/>
      <c r="F2120" s="309"/>
      <c r="G2120" s="309"/>
      <c r="H2120" s="310"/>
      <c r="I2120" s="310"/>
      <c r="L2120" s="309"/>
      <c r="M2120" s="309"/>
      <c r="N2120" s="310"/>
      <c r="P2120" s="310"/>
    </row>
    <row r="2121" spans="3:16" s="25" customFormat="1" ht="12.75" customHeight="1" x14ac:dyDescent="0.25">
      <c r="C2121" s="310"/>
      <c r="E2121" s="310"/>
      <c r="F2121" s="309"/>
      <c r="G2121" s="309"/>
      <c r="H2121" s="310"/>
      <c r="I2121" s="310"/>
      <c r="L2121" s="309"/>
      <c r="M2121" s="309"/>
      <c r="N2121" s="310"/>
      <c r="P2121" s="310"/>
    </row>
    <row r="2122" spans="3:16" s="25" customFormat="1" ht="12.75" customHeight="1" x14ac:dyDescent="0.25">
      <c r="C2122" s="310"/>
      <c r="E2122" s="310"/>
      <c r="F2122" s="309"/>
      <c r="G2122" s="309"/>
      <c r="H2122" s="310"/>
      <c r="I2122" s="310"/>
      <c r="L2122" s="309"/>
      <c r="M2122" s="309"/>
      <c r="N2122" s="310"/>
      <c r="P2122" s="310"/>
    </row>
    <row r="2123" spans="3:16" s="25" customFormat="1" ht="12.75" customHeight="1" x14ac:dyDescent="0.25">
      <c r="C2123" s="310"/>
      <c r="E2123" s="310"/>
      <c r="F2123" s="309"/>
      <c r="G2123" s="309"/>
      <c r="H2123" s="310"/>
      <c r="I2123" s="310"/>
      <c r="L2123" s="309"/>
      <c r="M2123" s="309"/>
      <c r="N2123" s="310"/>
      <c r="P2123" s="310"/>
    </row>
    <row r="2124" spans="3:16" s="25" customFormat="1" ht="12.75" customHeight="1" x14ac:dyDescent="0.25">
      <c r="C2124" s="310"/>
      <c r="E2124" s="310"/>
      <c r="F2124" s="309"/>
      <c r="G2124" s="309"/>
      <c r="H2124" s="310"/>
      <c r="I2124" s="310"/>
      <c r="L2124" s="309"/>
      <c r="M2124" s="309"/>
      <c r="N2124" s="310"/>
      <c r="P2124" s="310"/>
    </row>
    <row r="2125" spans="3:16" s="25" customFormat="1" ht="12.75" customHeight="1" x14ac:dyDescent="0.25">
      <c r="C2125" s="310"/>
      <c r="E2125" s="310"/>
      <c r="F2125" s="309"/>
      <c r="G2125" s="309"/>
      <c r="H2125" s="310"/>
      <c r="I2125" s="310"/>
      <c r="L2125" s="309"/>
      <c r="M2125" s="309"/>
      <c r="N2125" s="310"/>
      <c r="P2125" s="310"/>
    </row>
    <row r="2126" spans="3:16" s="25" customFormat="1" ht="12.75" customHeight="1" x14ac:dyDescent="0.25">
      <c r="C2126" s="310"/>
      <c r="E2126" s="310"/>
      <c r="F2126" s="309"/>
      <c r="G2126" s="309"/>
      <c r="H2126" s="310"/>
      <c r="I2126" s="310"/>
      <c r="L2126" s="309"/>
      <c r="M2126" s="309"/>
      <c r="N2126" s="310"/>
      <c r="P2126" s="310"/>
    </row>
    <row r="2127" spans="3:16" s="25" customFormat="1" ht="12.75" customHeight="1" x14ac:dyDescent="0.25">
      <c r="C2127" s="310"/>
      <c r="E2127" s="310"/>
      <c r="F2127" s="309"/>
      <c r="G2127" s="309"/>
      <c r="H2127" s="310"/>
      <c r="I2127" s="310"/>
      <c r="L2127" s="309"/>
      <c r="M2127" s="309"/>
      <c r="N2127" s="310"/>
      <c r="P2127" s="310"/>
    </row>
    <row r="2128" spans="3:16" s="25" customFormat="1" ht="12.75" customHeight="1" x14ac:dyDescent="0.25">
      <c r="C2128" s="310"/>
      <c r="E2128" s="310"/>
      <c r="F2128" s="309"/>
      <c r="G2128" s="309"/>
      <c r="H2128" s="310"/>
      <c r="I2128" s="310"/>
      <c r="L2128" s="309"/>
      <c r="M2128" s="309"/>
      <c r="N2128" s="310"/>
      <c r="P2128" s="310"/>
    </row>
    <row r="2129" spans="3:16" s="25" customFormat="1" ht="12.75" customHeight="1" x14ac:dyDescent="0.25">
      <c r="C2129" s="310"/>
      <c r="E2129" s="310"/>
      <c r="F2129" s="309"/>
      <c r="G2129" s="309"/>
      <c r="H2129" s="310"/>
      <c r="I2129" s="310"/>
      <c r="L2129" s="309"/>
      <c r="M2129" s="309"/>
      <c r="N2129" s="310"/>
      <c r="P2129" s="310"/>
    </row>
    <row r="2130" spans="3:16" s="25" customFormat="1" ht="12.75" customHeight="1" x14ac:dyDescent="0.25">
      <c r="C2130" s="310"/>
      <c r="E2130" s="310"/>
      <c r="F2130" s="309"/>
      <c r="G2130" s="309"/>
      <c r="H2130" s="310"/>
      <c r="I2130" s="310"/>
      <c r="L2130" s="309"/>
      <c r="M2130" s="309"/>
      <c r="N2130" s="310"/>
      <c r="P2130" s="310"/>
    </row>
    <row r="2131" spans="3:16" s="25" customFormat="1" ht="12.75" customHeight="1" x14ac:dyDescent="0.25">
      <c r="C2131" s="310"/>
      <c r="E2131" s="310"/>
      <c r="F2131" s="309"/>
      <c r="G2131" s="309"/>
      <c r="H2131" s="310"/>
      <c r="I2131" s="310"/>
      <c r="L2131" s="309"/>
      <c r="M2131" s="309"/>
      <c r="N2131" s="310"/>
      <c r="P2131" s="310"/>
    </row>
    <row r="2132" spans="3:16" s="25" customFormat="1" ht="12.75" customHeight="1" x14ac:dyDescent="0.25">
      <c r="C2132" s="310"/>
      <c r="E2132" s="310"/>
      <c r="F2132" s="309"/>
      <c r="G2132" s="309"/>
      <c r="H2132" s="310"/>
      <c r="I2132" s="310"/>
      <c r="L2132" s="309"/>
      <c r="M2132" s="309"/>
      <c r="N2132" s="310"/>
      <c r="P2132" s="310"/>
    </row>
    <row r="2133" spans="3:16" s="25" customFormat="1" ht="12.75" customHeight="1" x14ac:dyDescent="0.25">
      <c r="C2133" s="310"/>
      <c r="E2133" s="310"/>
      <c r="F2133" s="309"/>
      <c r="G2133" s="309"/>
      <c r="H2133" s="310"/>
      <c r="I2133" s="310"/>
      <c r="L2133" s="309"/>
      <c r="M2133" s="309"/>
      <c r="N2133" s="310"/>
      <c r="P2133" s="310"/>
    </row>
    <row r="2134" spans="3:16" s="25" customFormat="1" ht="12.75" customHeight="1" x14ac:dyDescent="0.25">
      <c r="C2134" s="310"/>
      <c r="E2134" s="310"/>
      <c r="F2134" s="309"/>
      <c r="G2134" s="309"/>
      <c r="H2134" s="310"/>
      <c r="I2134" s="310"/>
      <c r="L2134" s="309"/>
      <c r="M2134" s="309"/>
      <c r="N2134" s="310"/>
      <c r="P2134" s="310"/>
    </row>
    <row r="2135" spans="3:16" s="25" customFormat="1" ht="12.75" customHeight="1" x14ac:dyDescent="0.25">
      <c r="C2135" s="310"/>
      <c r="E2135" s="310"/>
      <c r="F2135" s="309"/>
      <c r="G2135" s="309"/>
      <c r="H2135" s="310"/>
      <c r="I2135" s="310"/>
      <c r="L2135" s="309"/>
      <c r="M2135" s="309"/>
      <c r="N2135" s="310"/>
      <c r="P2135" s="310"/>
    </row>
    <row r="2136" spans="3:16" s="25" customFormat="1" ht="12.75" customHeight="1" x14ac:dyDescent="0.25">
      <c r="C2136" s="310"/>
      <c r="E2136" s="310"/>
      <c r="F2136" s="309"/>
      <c r="G2136" s="309"/>
      <c r="H2136" s="310"/>
      <c r="I2136" s="310"/>
      <c r="L2136" s="309"/>
      <c r="M2136" s="309"/>
      <c r="N2136" s="310"/>
      <c r="P2136" s="310"/>
    </row>
    <row r="2137" spans="3:16" s="25" customFormat="1" ht="12.75" customHeight="1" x14ac:dyDescent="0.25">
      <c r="C2137" s="310"/>
      <c r="E2137" s="310"/>
      <c r="F2137" s="309"/>
      <c r="G2137" s="309"/>
      <c r="H2137" s="310"/>
      <c r="I2137" s="310"/>
      <c r="L2137" s="309"/>
      <c r="M2137" s="309"/>
      <c r="N2137" s="310"/>
      <c r="P2137" s="310"/>
    </row>
    <row r="2138" spans="3:16" s="25" customFormat="1" ht="12.75" customHeight="1" x14ac:dyDescent="0.25">
      <c r="C2138" s="310"/>
      <c r="E2138" s="310"/>
      <c r="F2138" s="309"/>
      <c r="G2138" s="309"/>
      <c r="H2138" s="310"/>
      <c r="I2138" s="310"/>
      <c r="L2138" s="309"/>
      <c r="M2138" s="309"/>
      <c r="N2138" s="310"/>
      <c r="P2138" s="310"/>
    </row>
    <row r="2139" spans="3:16" s="25" customFormat="1" ht="12.75" customHeight="1" x14ac:dyDescent="0.25">
      <c r="C2139" s="310"/>
      <c r="E2139" s="310"/>
      <c r="F2139" s="309"/>
      <c r="G2139" s="309"/>
      <c r="H2139" s="310"/>
      <c r="I2139" s="310"/>
      <c r="L2139" s="309"/>
      <c r="M2139" s="309"/>
      <c r="N2139" s="310"/>
      <c r="P2139" s="310"/>
    </row>
    <row r="2140" spans="3:16" s="25" customFormat="1" ht="12.75" customHeight="1" x14ac:dyDescent="0.25">
      <c r="C2140" s="310"/>
      <c r="E2140" s="310"/>
      <c r="F2140" s="309"/>
      <c r="G2140" s="309"/>
      <c r="H2140" s="310"/>
      <c r="I2140" s="310"/>
      <c r="L2140" s="309"/>
      <c r="M2140" s="309"/>
      <c r="N2140" s="310"/>
      <c r="P2140" s="310"/>
    </row>
    <row r="2141" spans="3:16" s="25" customFormat="1" ht="12.75" customHeight="1" x14ac:dyDescent="0.25">
      <c r="C2141" s="310"/>
      <c r="E2141" s="310"/>
      <c r="F2141" s="309"/>
      <c r="G2141" s="309"/>
      <c r="H2141" s="310"/>
      <c r="I2141" s="310"/>
      <c r="L2141" s="309"/>
      <c r="M2141" s="309"/>
      <c r="N2141" s="310"/>
      <c r="P2141" s="310"/>
    </row>
    <row r="2142" spans="3:16" s="25" customFormat="1" ht="12.75" customHeight="1" x14ac:dyDescent="0.25">
      <c r="C2142" s="310"/>
      <c r="E2142" s="310"/>
      <c r="F2142" s="309"/>
      <c r="G2142" s="309"/>
      <c r="H2142" s="310"/>
      <c r="I2142" s="310"/>
      <c r="L2142" s="309"/>
      <c r="M2142" s="309"/>
      <c r="N2142" s="310"/>
      <c r="P2142" s="310"/>
    </row>
    <row r="2143" spans="3:16" s="25" customFormat="1" ht="12.75" customHeight="1" x14ac:dyDescent="0.25">
      <c r="C2143" s="310"/>
      <c r="E2143" s="310"/>
      <c r="F2143" s="309"/>
      <c r="G2143" s="309"/>
      <c r="H2143" s="310"/>
      <c r="I2143" s="310"/>
      <c r="L2143" s="309"/>
      <c r="M2143" s="309"/>
      <c r="N2143" s="310"/>
      <c r="P2143" s="310"/>
    </row>
    <row r="2144" spans="3:16" s="25" customFormat="1" ht="12.75" customHeight="1" x14ac:dyDescent="0.25">
      <c r="C2144" s="310"/>
      <c r="E2144" s="310"/>
      <c r="F2144" s="309"/>
      <c r="G2144" s="309"/>
      <c r="H2144" s="310"/>
      <c r="I2144" s="310"/>
      <c r="L2144" s="309"/>
      <c r="M2144" s="309"/>
      <c r="N2144" s="310"/>
      <c r="P2144" s="310"/>
    </row>
    <row r="2145" spans="3:16" s="25" customFormat="1" ht="12.75" customHeight="1" x14ac:dyDescent="0.25">
      <c r="C2145" s="310"/>
      <c r="E2145" s="310"/>
      <c r="F2145" s="309"/>
      <c r="G2145" s="309"/>
      <c r="H2145" s="310"/>
      <c r="I2145" s="310"/>
      <c r="L2145" s="309"/>
      <c r="M2145" s="309"/>
      <c r="N2145" s="310"/>
      <c r="P2145" s="310"/>
    </row>
    <row r="2146" spans="3:16" s="25" customFormat="1" ht="12.75" customHeight="1" x14ac:dyDescent="0.25">
      <c r="C2146" s="310"/>
      <c r="E2146" s="310"/>
      <c r="F2146" s="309"/>
      <c r="G2146" s="309"/>
      <c r="H2146" s="310"/>
      <c r="I2146" s="310"/>
      <c r="L2146" s="309"/>
      <c r="M2146" s="309"/>
      <c r="N2146" s="310"/>
      <c r="P2146" s="310"/>
    </row>
    <row r="2147" spans="3:16" s="25" customFormat="1" ht="12.75" customHeight="1" x14ac:dyDescent="0.25">
      <c r="C2147" s="310"/>
      <c r="E2147" s="310"/>
      <c r="F2147" s="309"/>
      <c r="G2147" s="309"/>
      <c r="H2147" s="310"/>
      <c r="I2147" s="310"/>
      <c r="L2147" s="309"/>
      <c r="M2147" s="309"/>
      <c r="N2147" s="310"/>
      <c r="P2147" s="310"/>
    </row>
    <row r="2148" spans="3:16" s="25" customFormat="1" ht="12.75" customHeight="1" x14ac:dyDescent="0.25">
      <c r="C2148" s="310"/>
      <c r="E2148" s="310"/>
      <c r="F2148" s="309"/>
      <c r="G2148" s="309"/>
      <c r="H2148" s="310"/>
      <c r="I2148" s="310"/>
      <c r="L2148" s="309"/>
      <c r="M2148" s="309"/>
      <c r="N2148" s="310"/>
      <c r="P2148" s="310"/>
    </row>
    <row r="2149" spans="3:16" s="25" customFormat="1" ht="12.75" customHeight="1" x14ac:dyDescent="0.25">
      <c r="C2149" s="310"/>
      <c r="E2149" s="310"/>
      <c r="F2149" s="309"/>
      <c r="G2149" s="309"/>
      <c r="H2149" s="310"/>
      <c r="I2149" s="310"/>
      <c r="L2149" s="309"/>
      <c r="M2149" s="309"/>
      <c r="N2149" s="310"/>
      <c r="P2149" s="310"/>
    </row>
    <row r="2150" spans="3:16" s="25" customFormat="1" ht="12.75" customHeight="1" x14ac:dyDescent="0.25">
      <c r="C2150" s="310"/>
      <c r="E2150" s="310"/>
      <c r="F2150" s="309"/>
      <c r="G2150" s="309"/>
      <c r="H2150" s="310"/>
      <c r="I2150" s="310"/>
      <c r="L2150" s="309"/>
      <c r="M2150" s="309"/>
      <c r="N2150" s="310"/>
      <c r="P2150" s="310"/>
    </row>
    <row r="2151" spans="3:16" s="25" customFormat="1" ht="12.75" customHeight="1" x14ac:dyDescent="0.25">
      <c r="C2151" s="310"/>
      <c r="E2151" s="310"/>
      <c r="F2151" s="309"/>
      <c r="G2151" s="309"/>
      <c r="H2151" s="310"/>
      <c r="I2151" s="310"/>
      <c r="L2151" s="309"/>
      <c r="M2151" s="309"/>
      <c r="N2151" s="310"/>
      <c r="P2151" s="310"/>
    </row>
    <row r="2152" spans="3:16" s="25" customFormat="1" ht="12.75" customHeight="1" x14ac:dyDescent="0.25">
      <c r="C2152" s="310"/>
      <c r="E2152" s="310"/>
      <c r="F2152" s="309"/>
      <c r="G2152" s="309"/>
      <c r="H2152" s="310"/>
      <c r="I2152" s="310"/>
      <c r="L2152" s="309"/>
      <c r="M2152" s="309"/>
      <c r="N2152" s="310"/>
      <c r="P2152" s="310"/>
    </row>
    <row r="2153" spans="3:16" s="25" customFormat="1" ht="12.75" customHeight="1" x14ac:dyDescent="0.25">
      <c r="C2153" s="310"/>
      <c r="E2153" s="310"/>
      <c r="F2153" s="309"/>
      <c r="G2153" s="309"/>
      <c r="H2153" s="310"/>
      <c r="I2153" s="310"/>
      <c r="L2153" s="309"/>
      <c r="M2153" s="309"/>
      <c r="N2153" s="310"/>
      <c r="P2153" s="310"/>
    </row>
    <row r="2154" spans="3:16" s="25" customFormat="1" ht="12.75" customHeight="1" x14ac:dyDescent="0.25">
      <c r="C2154" s="310"/>
      <c r="E2154" s="310"/>
      <c r="F2154" s="309"/>
      <c r="G2154" s="309"/>
      <c r="H2154" s="310"/>
      <c r="I2154" s="310"/>
      <c r="L2154" s="309"/>
      <c r="M2154" s="309"/>
      <c r="N2154" s="310"/>
      <c r="P2154" s="310"/>
    </row>
    <row r="2155" spans="3:16" s="25" customFormat="1" ht="12.75" customHeight="1" x14ac:dyDescent="0.25">
      <c r="C2155" s="310"/>
      <c r="E2155" s="310"/>
      <c r="F2155" s="309"/>
      <c r="G2155" s="309"/>
      <c r="H2155" s="310"/>
      <c r="I2155" s="310"/>
      <c r="L2155" s="309"/>
      <c r="M2155" s="309"/>
      <c r="N2155" s="310"/>
      <c r="P2155" s="310"/>
    </row>
    <row r="2156" spans="3:16" s="25" customFormat="1" ht="12.75" customHeight="1" x14ac:dyDescent="0.25">
      <c r="C2156" s="310"/>
      <c r="E2156" s="310"/>
      <c r="F2156" s="309"/>
      <c r="G2156" s="309"/>
      <c r="H2156" s="310"/>
      <c r="I2156" s="310"/>
      <c r="L2156" s="309"/>
      <c r="M2156" s="309"/>
      <c r="N2156" s="310"/>
      <c r="P2156" s="310"/>
    </row>
    <row r="2157" spans="3:16" s="25" customFormat="1" ht="12.75" customHeight="1" x14ac:dyDescent="0.25">
      <c r="C2157" s="310"/>
      <c r="E2157" s="310"/>
      <c r="F2157" s="309"/>
      <c r="G2157" s="309"/>
      <c r="H2157" s="310"/>
      <c r="I2157" s="310"/>
      <c r="L2157" s="309"/>
      <c r="M2157" s="309"/>
      <c r="N2157" s="310"/>
      <c r="P2157" s="310"/>
    </row>
    <row r="2158" spans="3:16" s="25" customFormat="1" ht="12.75" customHeight="1" x14ac:dyDescent="0.25">
      <c r="C2158" s="310"/>
      <c r="E2158" s="310"/>
      <c r="F2158" s="309"/>
      <c r="G2158" s="309"/>
      <c r="H2158" s="310"/>
      <c r="I2158" s="310"/>
      <c r="L2158" s="309"/>
      <c r="M2158" s="309"/>
      <c r="N2158" s="310"/>
      <c r="P2158" s="310"/>
    </row>
    <row r="2159" spans="3:16" s="25" customFormat="1" ht="12.75" customHeight="1" x14ac:dyDescent="0.25">
      <c r="C2159" s="310"/>
      <c r="E2159" s="310"/>
      <c r="F2159" s="309"/>
      <c r="G2159" s="309"/>
      <c r="H2159" s="310"/>
      <c r="I2159" s="310"/>
      <c r="L2159" s="309"/>
      <c r="M2159" s="309"/>
      <c r="N2159" s="310"/>
      <c r="P2159" s="310"/>
    </row>
    <row r="2160" spans="3:16" s="25" customFormat="1" ht="12.75" customHeight="1" x14ac:dyDescent="0.25">
      <c r="C2160" s="310"/>
      <c r="E2160" s="310"/>
      <c r="F2160" s="309"/>
      <c r="G2160" s="309"/>
      <c r="H2160" s="310"/>
      <c r="I2160" s="310"/>
      <c r="L2160" s="309"/>
      <c r="M2160" s="309"/>
      <c r="N2160" s="310"/>
      <c r="P2160" s="310"/>
    </row>
    <row r="2161" spans="3:16" s="25" customFormat="1" ht="12.75" customHeight="1" x14ac:dyDescent="0.25">
      <c r="C2161" s="310"/>
      <c r="E2161" s="310"/>
      <c r="F2161" s="309"/>
      <c r="G2161" s="309"/>
      <c r="H2161" s="310"/>
      <c r="I2161" s="310"/>
      <c r="L2161" s="309"/>
      <c r="M2161" s="309"/>
      <c r="N2161" s="310"/>
      <c r="P2161" s="310"/>
    </row>
    <row r="2162" spans="3:16" s="25" customFormat="1" ht="12.75" customHeight="1" x14ac:dyDescent="0.25">
      <c r="C2162" s="310"/>
      <c r="E2162" s="310"/>
      <c r="F2162" s="309"/>
      <c r="G2162" s="309"/>
      <c r="H2162" s="310"/>
      <c r="I2162" s="310"/>
      <c r="L2162" s="309"/>
      <c r="M2162" s="309"/>
      <c r="N2162" s="310"/>
      <c r="P2162" s="310"/>
    </row>
    <row r="2163" spans="3:16" s="25" customFormat="1" ht="12.75" customHeight="1" x14ac:dyDescent="0.25">
      <c r="C2163" s="310"/>
      <c r="E2163" s="310"/>
      <c r="F2163" s="309"/>
      <c r="G2163" s="309"/>
      <c r="H2163" s="310"/>
      <c r="I2163" s="310"/>
      <c r="L2163" s="309"/>
      <c r="M2163" s="309"/>
      <c r="N2163" s="310"/>
      <c r="P2163" s="310"/>
    </row>
    <row r="2164" spans="3:16" s="25" customFormat="1" ht="12.75" customHeight="1" x14ac:dyDescent="0.25">
      <c r="C2164" s="310"/>
      <c r="E2164" s="310"/>
      <c r="F2164" s="309"/>
      <c r="G2164" s="309"/>
      <c r="H2164" s="310"/>
      <c r="I2164" s="310"/>
      <c r="L2164" s="309"/>
      <c r="M2164" s="309"/>
      <c r="N2164" s="310"/>
      <c r="P2164" s="310"/>
    </row>
    <row r="2165" spans="3:16" s="25" customFormat="1" ht="12.75" customHeight="1" x14ac:dyDescent="0.25">
      <c r="C2165" s="310"/>
      <c r="E2165" s="310"/>
      <c r="F2165" s="309"/>
      <c r="G2165" s="309"/>
      <c r="H2165" s="310"/>
      <c r="I2165" s="310"/>
      <c r="L2165" s="309"/>
      <c r="M2165" s="309"/>
      <c r="N2165" s="310"/>
      <c r="P2165" s="310"/>
    </row>
    <row r="2166" spans="3:16" s="25" customFormat="1" ht="12.75" customHeight="1" x14ac:dyDescent="0.25">
      <c r="C2166" s="310"/>
      <c r="E2166" s="310"/>
      <c r="F2166" s="309"/>
      <c r="G2166" s="309"/>
      <c r="H2166" s="310"/>
      <c r="I2166" s="310"/>
      <c r="L2166" s="309"/>
      <c r="M2166" s="309"/>
      <c r="N2166" s="310"/>
      <c r="P2166" s="310"/>
    </row>
    <row r="2167" spans="3:16" s="25" customFormat="1" ht="12.75" customHeight="1" x14ac:dyDescent="0.25">
      <c r="C2167" s="310"/>
      <c r="E2167" s="310"/>
      <c r="F2167" s="309"/>
      <c r="G2167" s="309"/>
      <c r="H2167" s="310"/>
      <c r="I2167" s="310"/>
      <c r="L2167" s="309"/>
      <c r="M2167" s="309"/>
      <c r="N2167" s="310"/>
      <c r="P2167" s="310"/>
    </row>
    <row r="2168" spans="3:16" s="25" customFormat="1" ht="12.75" customHeight="1" x14ac:dyDescent="0.25">
      <c r="C2168" s="310"/>
      <c r="E2168" s="310"/>
      <c r="F2168" s="309"/>
      <c r="G2168" s="309"/>
      <c r="H2168" s="310"/>
      <c r="I2168" s="310"/>
      <c r="L2168" s="309"/>
      <c r="M2168" s="309"/>
      <c r="N2168" s="310"/>
      <c r="P2168" s="310"/>
    </row>
    <row r="2169" spans="3:16" s="25" customFormat="1" ht="12.75" customHeight="1" x14ac:dyDescent="0.25">
      <c r="C2169" s="310"/>
      <c r="E2169" s="310"/>
      <c r="F2169" s="309"/>
      <c r="G2169" s="309"/>
      <c r="H2169" s="310"/>
      <c r="I2169" s="310"/>
      <c r="L2169" s="309"/>
      <c r="M2169" s="309"/>
      <c r="N2169" s="310"/>
      <c r="P2169" s="310"/>
    </row>
    <row r="2170" spans="3:16" s="25" customFormat="1" ht="12.75" customHeight="1" x14ac:dyDescent="0.25">
      <c r="C2170" s="310"/>
      <c r="E2170" s="310"/>
      <c r="F2170" s="309"/>
      <c r="G2170" s="309"/>
      <c r="H2170" s="310"/>
      <c r="I2170" s="310"/>
      <c r="L2170" s="309"/>
      <c r="M2170" s="309"/>
      <c r="N2170" s="310"/>
      <c r="P2170" s="310"/>
    </row>
    <row r="2171" spans="3:16" s="25" customFormat="1" ht="12.75" customHeight="1" x14ac:dyDescent="0.25">
      <c r="C2171" s="310"/>
      <c r="E2171" s="310"/>
      <c r="F2171" s="309"/>
      <c r="G2171" s="309"/>
      <c r="H2171" s="310"/>
      <c r="I2171" s="310"/>
      <c r="L2171" s="309"/>
      <c r="M2171" s="309"/>
      <c r="N2171" s="310"/>
      <c r="P2171" s="310"/>
    </row>
    <row r="2172" spans="3:16" s="25" customFormat="1" ht="12.75" customHeight="1" x14ac:dyDescent="0.25">
      <c r="C2172" s="310"/>
      <c r="E2172" s="310"/>
      <c r="F2172" s="309"/>
      <c r="G2172" s="309"/>
      <c r="H2172" s="310"/>
      <c r="I2172" s="310"/>
      <c r="L2172" s="309"/>
      <c r="M2172" s="309"/>
      <c r="N2172" s="310"/>
      <c r="P2172" s="310"/>
    </row>
    <row r="2173" spans="3:16" s="25" customFormat="1" ht="12.75" customHeight="1" x14ac:dyDescent="0.25">
      <c r="C2173" s="310"/>
      <c r="E2173" s="310"/>
      <c r="F2173" s="309"/>
      <c r="G2173" s="309"/>
      <c r="H2173" s="310"/>
      <c r="I2173" s="310"/>
      <c r="L2173" s="309"/>
      <c r="M2173" s="309"/>
      <c r="N2173" s="310"/>
      <c r="P2173" s="310"/>
    </row>
    <row r="2174" spans="3:16" s="25" customFormat="1" ht="12.75" customHeight="1" x14ac:dyDescent="0.25">
      <c r="C2174" s="310"/>
      <c r="E2174" s="310"/>
      <c r="F2174" s="309"/>
      <c r="G2174" s="309"/>
      <c r="H2174" s="310"/>
      <c r="I2174" s="310"/>
      <c r="L2174" s="309"/>
      <c r="M2174" s="309"/>
      <c r="N2174" s="310"/>
      <c r="P2174" s="310"/>
    </row>
    <row r="2175" spans="3:16" s="25" customFormat="1" ht="12.75" customHeight="1" x14ac:dyDescent="0.25">
      <c r="C2175" s="310"/>
      <c r="E2175" s="310"/>
      <c r="F2175" s="309"/>
      <c r="G2175" s="309"/>
      <c r="H2175" s="310"/>
      <c r="I2175" s="310"/>
      <c r="L2175" s="309"/>
      <c r="M2175" s="309"/>
      <c r="N2175" s="310"/>
      <c r="P2175" s="310"/>
    </row>
    <row r="2176" spans="3:16" s="25" customFormat="1" ht="12.75" customHeight="1" x14ac:dyDescent="0.25">
      <c r="C2176" s="310"/>
      <c r="E2176" s="310"/>
      <c r="F2176" s="309"/>
      <c r="G2176" s="309"/>
      <c r="H2176" s="310"/>
      <c r="I2176" s="310"/>
      <c r="L2176" s="309"/>
      <c r="M2176" s="309"/>
      <c r="N2176" s="310"/>
      <c r="P2176" s="310"/>
    </row>
    <row r="2177" spans="3:16" s="25" customFormat="1" ht="12.75" customHeight="1" x14ac:dyDescent="0.25">
      <c r="C2177" s="310"/>
      <c r="E2177" s="310"/>
      <c r="F2177" s="309"/>
      <c r="G2177" s="309"/>
      <c r="H2177" s="310"/>
      <c r="I2177" s="310"/>
      <c r="L2177" s="309"/>
      <c r="M2177" s="309"/>
      <c r="N2177" s="310"/>
      <c r="P2177" s="310"/>
    </row>
    <row r="2178" spans="3:16" s="25" customFormat="1" ht="12.75" customHeight="1" x14ac:dyDescent="0.25">
      <c r="C2178" s="310"/>
      <c r="E2178" s="310"/>
      <c r="F2178" s="309"/>
      <c r="G2178" s="309"/>
      <c r="H2178" s="310"/>
      <c r="I2178" s="310"/>
      <c r="L2178" s="309"/>
      <c r="M2178" s="309"/>
      <c r="N2178" s="310"/>
      <c r="P2178" s="310"/>
    </row>
    <row r="2179" spans="3:16" s="25" customFormat="1" ht="12.75" customHeight="1" x14ac:dyDescent="0.25">
      <c r="C2179" s="310"/>
      <c r="E2179" s="310"/>
      <c r="F2179" s="309"/>
      <c r="G2179" s="309"/>
      <c r="H2179" s="310"/>
      <c r="I2179" s="310"/>
      <c r="L2179" s="309"/>
      <c r="M2179" s="309"/>
      <c r="N2179" s="310"/>
      <c r="P2179" s="310"/>
    </row>
    <row r="2180" spans="3:16" s="25" customFormat="1" ht="12.75" customHeight="1" x14ac:dyDescent="0.25">
      <c r="C2180" s="310"/>
      <c r="E2180" s="310"/>
      <c r="F2180" s="309"/>
      <c r="G2180" s="309"/>
      <c r="H2180" s="310"/>
      <c r="I2180" s="310"/>
      <c r="L2180" s="309"/>
      <c r="M2180" s="309"/>
      <c r="N2180" s="310"/>
      <c r="P2180" s="310"/>
    </row>
    <row r="2181" spans="3:16" s="25" customFormat="1" ht="12.75" customHeight="1" x14ac:dyDescent="0.25">
      <c r="C2181" s="310"/>
      <c r="E2181" s="310"/>
      <c r="F2181" s="309"/>
      <c r="G2181" s="309"/>
      <c r="H2181" s="310"/>
      <c r="I2181" s="310"/>
      <c r="L2181" s="309"/>
      <c r="M2181" s="309"/>
      <c r="N2181" s="310"/>
      <c r="P2181" s="310"/>
    </row>
    <row r="2182" spans="3:16" s="25" customFormat="1" ht="12.75" customHeight="1" x14ac:dyDescent="0.25">
      <c r="C2182" s="310"/>
      <c r="E2182" s="310"/>
      <c r="F2182" s="309"/>
      <c r="G2182" s="309"/>
      <c r="H2182" s="310"/>
      <c r="I2182" s="310"/>
      <c r="L2182" s="309"/>
      <c r="M2182" s="309"/>
      <c r="N2182" s="310"/>
      <c r="P2182" s="310"/>
    </row>
    <row r="2183" spans="3:16" s="25" customFormat="1" ht="12.75" customHeight="1" x14ac:dyDescent="0.25">
      <c r="C2183" s="310"/>
      <c r="E2183" s="310"/>
      <c r="F2183" s="309"/>
      <c r="G2183" s="309"/>
      <c r="H2183" s="310"/>
      <c r="I2183" s="310"/>
      <c r="L2183" s="309"/>
      <c r="M2183" s="309"/>
      <c r="N2183" s="310"/>
      <c r="P2183" s="310"/>
    </row>
    <row r="2184" spans="3:16" s="25" customFormat="1" ht="12.75" customHeight="1" x14ac:dyDescent="0.25">
      <c r="C2184" s="310"/>
      <c r="E2184" s="310"/>
      <c r="F2184" s="309"/>
      <c r="G2184" s="309"/>
      <c r="H2184" s="310"/>
      <c r="I2184" s="310"/>
      <c r="L2184" s="309"/>
      <c r="M2184" s="309"/>
      <c r="N2184" s="310"/>
      <c r="P2184" s="310"/>
    </row>
    <row r="2185" spans="3:16" s="25" customFormat="1" ht="12.75" customHeight="1" x14ac:dyDescent="0.25">
      <c r="C2185" s="310"/>
      <c r="E2185" s="310"/>
      <c r="F2185" s="309"/>
      <c r="G2185" s="309"/>
      <c r="H2185" s="310"/>
      <c r="I2185" s="310"/>
      <c r="L2185" s="309"/>
      <c r="M2185" s="309"/>
      <c r="N2185" s="310"/>
      <c r="P2185" s="310"/>
    </row>
    <row r="2186" spans="3:16" s="25" customFormat="1" ht="12.75" customHeight="1" x14ac:dyDescent="0.25">
      <c r="C2186" s="310"/>
      <c r="E2186" s="310"/>
      <c r="F2186" s="309"/>
      <c r="G2186" s="309"/>
      <c r="H2186" s="310"/>
      <c r="I2186" s="310"/>
      <c r="L2186" s="309"/>
      <c r="M2186" s="309"/>
      <c r="N2186" s="310"/>
      <c r="P2186" s="310"/>
    </row>
    <row r="2187" spans="3:16" s="25" customFormat="1" ht="12.75" customHeight="1" x14ac:dyDescent="0.25">
      <c r="C2187" s="310"/>
      <c r="E2187" s="310"/>
      <c r="F2187" s="309"/>
      <c r="G2187" s="309"/>
      <c r="H2187" s="310"/>
      <c r="I2187" s="310"/>
      <c r="L2187" s="309"/>
      <c r="M2187" s="309"/>
      <c r="N2187" s="310"/>
      <c r="P2187" s="310"/>
    </row>
    <row r="2188" spans="3:16" s="25" customFormat="1" ht="12.75" customHeight="1" x14ac:dyDescent="0.25">
      <c r="C2188" s="310"/>
      <c r="E2188" s="310"/>
      <c r="F2188" s="309"/>
      <c r="G2188" s="309"/>
      <c r="H2188" s="310"/>
      <c r="I2188" s="310"/>
      <c r="L2188" s="309"/>
      <c r="M2188" s="309"/>
      <c r="N2188" s="310"/>
      <c r="P2188" s="310"/>
    </row>
    <row r="2189" spans="3:16" s="25" customFormat="1" ht="12.75" customHeight="1" x14ac:dyDescent="0.25">
      <c r="C2189" s="310"/>
      <c r="E2189" s="310"/>
      <c r="F2189" s="309"/>
      <c r="G2189" s="309"/>
      <c r="H2189" s="310"/>
      <c r="I2189" s="310"/>
      <c r="L2189" s="309"/>
      <c r="M2189" s="309"/>
      <c r="N2189" s="310"/>
      <c r="P2189" s="310"/>
    </row>
    <row r="2190" spans="3:16" s="25" customFormat="1" ht="12.75" customHeight="1" x14ac:dyDescent="0.25">
      <c r="C2190" s="310"/>
      <c r="E2190" s="310"/>
      <c r="F2190" s="309"/>
      <c r="G2190" s="309"/>
      <c r="H2190" s="310"/>
      <c r="I2190" s="310"/>
      <c r="L2190" s="309"/>
      <c r="M2190" s="309"/>
      <c r="N2190" s="310"/>
      <c r="P2190" s="310"/>
    </row>
    <row r="2191" spans="3:16" s="25" customFormat="1" ht="12.75" customHeight="1" x14ac:dyDescent="0.25">
      <c r="C2191" s="310"/>
      <c r="E2191" s="310"/>
      <c r="F2191" s="309"/>
      <c r="G2191" s="309"/>
      <c r="H2191" s="310"/>
      <c r="I2191" s="310"/>
      <c r="L2191" s="309"/>
      <c r="M2191" s="309"/>
      <c r="N2191" s="310"/>
      <c r="P2191" s="310"/>
    </row>
    <row r="2192" spans="3:16" s="25" customFormat="1" ht="12.75" customHeight="1" x14ac:dyDescent="0.25">
      <c r="C2192" s="310"/>
      <c r="E2192" s="310"/>
      <c r="F2192" s="309"/>
      <c r="G2192" s="309"/>
      <c r="H2192" s="310"/>
      <c r="I2192" s="310"/>
      <c r="L2192" s="309"/>
      <c r="M2192" s="309"/>
      <c r="N2192" s="310"/>
      <c r="P2192" s="310"/>
    </row>
    <row r="2193" spans="3:16" s="25" customFormat="1" ht="12.75" customHeight="1" x14ac:dyDescent="0.25">
      <c r="C2193" s="310"/>
      <c r="E2193" s="310"/>
      <c r="F2193" s="309"/>
      <c r="G2193" s="309"/>
      <c r="H2193" s="310"/>
      <c r="I2193" s="310"/>
      <c r="L2193" s="309"/>
      <c r="M2193" s="309"/>
      <c r="N2193" s="310"/>
      <c r="P2193" s="310"/>
    </row>
    <row r="2194" spans="3:16" s="25" customFormat="1" ht="12.75" customHeight="1" x14ac:dyDescent="0.25">
      <c r="C2194" s="310"/>
      <c r="E2194" s="310"/>
      <c r="F2194" s="309"/>
      <c r="G2194" s="309"/>
      <c r="H2194" s="310"/>
      <c r="I2194" s="310"/>
      <c r="L2194" s="309"/>
      <c r="M2194" s="309"/>
      <c r="N2194" s="310"/>
      <c r="P2194" s="310"/>
    </row>
    <row r="2195" spans="3:16" s="25" customFormat="1" ht="12.75" customHeight="1" x14ac:dyDescent="0.25">
      <c r="C2195" s="310"/>
      <c r="E2195" s="310"/>
      <c r="F2195" s="309"/>
      <c r="G2195" s="309"/>
      <c r="H2195" s="310"/>
      <c r="I2195" s="310"/>
      <c r="L2195" s="309"/>
      <c r="M2195" s="309"/>
      <c r="N2195" s="310"/>
      <c r="P2195" s="310"/>
    </row>
    <row r="2196" spans="3:16" s="25" customFormat="1" ht="12.75" customHeight="1" x14ac:dyDescent="0.25">
      <c r="C2196" s="310"/>
      <c r="E2196" s="310"/>
      <c r="F2196" s="309"/>
      <c r="G2196" s="309"/>
      <c r="H2196" s="310"/>
      <c r="I2196" s="310"/>
      <c r="L2196" s="309"/>
      <c r="M2196" s="309"/>
      <c r="N2196" s="310"/>
      <c r="P2196" s="310"/>
    </row>
    <row r="2197" spans="3:16" s="25" customFormat="1" ht="12.75" customHeight="1" x14ac:dyDescent="0.25">
      <c r="C2197" s="310"/>
      <c r="E2197" s="310"/>
      <c r="F2197" s="309"/>
      <c r="G2197" s="309"/>
      <c r="H2197" s="310"/>
      <c r="I2197" s="310"/>
      <c r="L2197" s="309"/>
      <c r="M2197" s="309"/>
      <c r="N2197" s="310"/>
      <c r="P2197" s="310"/>
    </row>
    <row r="2198" spans="3:16" s="25" customFormat="1" ht="12.75" customHeight="1" x14ac:dyDescent="0.25">
      <c r="C2198" s="310"/>
      <c r="E2198" s="310"/>
      <c r="F2198" s="309"/>
      <c r="G2198" s="309"/>
      <c r="H2198" s="310"/>
      <c r="I2198" s="310"/>
      <c r="L2198" s="309"/>
      <c r="M2198" s="309"/>
      <c r="N2198" s="310"/>
      <c r="P2198" s="310"/>
    </row>
    <row r="2199" spans="3:16" s="25" customFormat="1" ht="12.75" customHeight="1" x14ac:dyDescent="0.25">
      <c r="C2199" s="310"/>
      <c r="E2199" s="310"/>
      <c r="F2199" s="309"/>
      <c r="G2199" s="309"/>
      <c r="H2199" s="310"/>
      <c r="I2199" s="310"/>
      <c r="L2199" s="309"/>
      <c r="M2199" s="309"/>
      <c r="N2199" s="310"/>
      <c r="P2199" s="310"/>
    </row>
    <row r="2200" spans="3:16" s="25" customFormat="1" ht="12.75" customHeight="1" x14ac:dyDescent="0.25">
      <c r="C2200" s="310"/>
      <c r="E2200" s="310"/>
      <c r="F2200" s="309"/>
      <c r="G2200" s="309"/>
      <c r="H2200" s="310"/>
      <c r="I2200" s="310"/>
      <c r="L2200" s="309"/>
      <c r="M2200" s="309"/>
      <c r="N2200" s="310"/>
      <c r="P2200" s="310"/>
    </row>
    <row r="2201" spans="3:16" s="25" customFormat="1" ht="12.75" customHeight="1" x14ac:dyDescent="0.25">
      <c r="C2201" s="310"/>
      <c r="E2201" s="310"/>
      <c r="F2201" s="309"/>
      <c r="G2201" s="309"/>
      <c r="H2201" s="310"/>
      <c r="I2201" s="310"/>
      <c r="L2201" s="309"/>
      <c r="M2201" s="309"/>
      <c r="N2201" s="310"/>
      <c r="P2201" s="310"/>
    </row>
    <row r="2202" spans="3:16" s="25" customFormat="1" ht="12.75" customHeight="1" x14ac:dyDescent="0.25">
      <c r="C2202" s="310"/>
      <c r="E2202" s="310"/>
      <c r="F2202" s="309"/>
      <c r="G2202" s="309"/>
      <c r="H2202" s="310"/>
      <c r="I2202" s="310"/>
      <c r="L2202" s="309"/>
      <c r="M2202" s="309"/>
      <c r="N2202" s="310"/>
      <c r="P2202" s="310"/>
    </row>
    <row r="2203" spans="3:16" s="25" customFormat="1" ht="12.75" customHeight="1" x14ac:dyDescent="0.25">
      <c r="C2203" s="310"/>
      <c r="E2203" s="310"/>
      <c r="F2203" s="309"/>
      <c r="G2203" s="309"/>
      <c r="H2203" s="310"/>
      <c r="I2203" s="310"/>
      <c r="L2203" s="309"/>
      <c r="M2203" s="309"/>
      <c r="N2203" s="310"/>
      <c r="P2203" s="310"/>
    </row>
    <row r="2204" spans="3:16" s="25" customFormat="1" ht="12.75" customHeight="1" x14ac:dyDescent="0.25">
      <c r="C2204" s="310"/>
      <c r="E2204" s="310"/>
      <c r="F2204" s="309"/>
      <c r="G2204" s="309"/>
      <c r="H2204" s="310"/>
      <c r="I2204" s="310"/>
      <c r="L2204" s="309"/>
      <c r="M2204" s="309"/>
      <c r="N2204" s="310"/>
      <c r="P2204" s="310"/>
    </row>
    <row r="2205" spans="3:16" s="25" customFormat="1" ht="12.75" customHeight="1" x14ac:dyDescent="0.25">
      <c r="C2205" s="310"/>
      <c r="E2205" s="310"/>
      <c r="F2205" s="309"/>
      <c r="G2205" s="309"/>
      <c r="H2205" s="310"/>
      <c r="I2205" s="310"/>
      <c r="L2205" s="309"/>
      <c r="M2205" s="309"/>
      <c r="N2205" s="310"/>
      <c r="P2205" s="310"/>
    </row>
    <row r="2206" spans="3:16" s="25" customFormat="1" ht="12.75" customHeight="1" x14ac:dyDescent="0.25">
      <c r="C2206" s="310"/>
      <c r="E2206" s="310"/>
      <c r="F2206" s="309"/>
      <c r="G2206" s="309"/>
      <c r="H2206" s="310"/>
      <c r="I2206" s="310"/>
      <c r="L2206" s="309"/>
      <c r="M2206" s="309"/>
      <c r="N2206" s="310"/>
      <c r="P2206" s="310"/>
    </row>
    <row r="2207" spans="3:16" s="25" customFormat="1" ht="12.75" customHeight="1" x14ac:dyDescent="0.25">
      <c r="C2207" s="310"/>
      <c r="E2207" s="310"/>
      <c r="F2207" s="309"/>
      <c r="G2207" s="309"/>
      <c r="H2207" s="310"/>
      <c r="I2207" s="310"/>
      <c r="L2207" s="309"/>
      <c r="M2207" s="309"/>
      <c r="N2207" s="310"/>
      <c r="P2207" s="310"/>
    </row>
    <row r="2208" spans="3:16" s="25" customFormat="1" ht="12.75" customHeight="1" x14ac:dyDescent="0.25">
      <c r="C2208" s="310"/>
      <c r="E2208" s="310"/>
      <c r="F2208" s="309"/>
      <c r="G2208" s="309"/>
      <c r="H2208" s="310"/>
      <c r="I2208" s="310"/>
      <c r="L2208" s="309"/>
      <c r="M2208" s="309"/>
      <c r="N2208" s="310"/>
      <c r="P2208" s="310"/>
    </row>
    <row r="2209" spans="3:16" s="25" customFormat="1" ht="12.75" customHeight="1" x14ac:dyDescent="0.25">
      <c r="C2209" s="310"/>
      <c r="E2209" s="310"/>
      <c r="F2209" s="309"/>
      <c r="G2209" s="309"/>
      <c r="H2209" s="310"/>
      <c r="I2209" s="310"/>
      <c r="L2209" s="309"/>
      <c r="M2209" s="309"/>
      <c r="N2209" s="310"/>
      <c r="P2209" s="310"/>
    </row>
    <row r="2210" spans="3:16" s="25" customFormat="1" ht="12.75" customHeight="1" x14ac:dyDescent="0.25">
      <c r="C2210" s="310"/>
      <c r="E2210" s="310"/>
      <c r="F2210" s="309"/>
      <c r="G2210" s="309"/>
      <c r="H2210" s="310"/>
      <c r="I2210" s="310"/>
      <c r="L2210" s="309"/>
      <c r="M2210" s="309"/>
      <c r="N2210" s="310"/>
      <c r="P2210" s="310"/>
    </row>
    <row r="2211" spans="3:16" s="25" customFormat="1" ht="12.75" customHeight="1" x14ac:dyDescent="0.25">
      <c r="C2211" s="310"/>
      <c r="E2211" s="310"/>
      <c r="F2211" s="309"/>
      <c r="G2211" s="309"/>
      <c r="H2211" s="310"/>
      <c r="I2211" s="310"/>
      <c r="L2211" s="309"/>
      <c r="M2211" s="309"/>
      <c r="N2211" s="310"/>
      <c r="P2211" s="310"/>
    </row>
    <row r="2212" spans="3:16" s="25" customFormat="1" ht="12.75" customHeight="1" x14ac:dyDescent="0.25">
      <c r="C2212" s="310"/>
      <c r="E2212" s="310"/>
      <c r="F2212" s="309"/>
      <c r="G2212" s="309"/>
      <c r="H2212" s="310"/>
      <c r="I2212" s="310"/>
      <c r="L2212" s="309"/>
      <c r="M2212" s="309"/>
      <c r="N2212" s="310"/>
      <c r="P2212" s="310"/>
    </row>
    <row r="2213" spans="3:16" s="25" customFormat="1" ht="12.75" customHeight="1" x14ac:dyDescent="0.25">
      <c r="C2213" s="310"/>
      <c r="E2213" s="310"/>
      <c r="F2213" s="309"/>
      <c r="G2213" s="309"/>
      <c r="H2213" s="310"/>
      <c r="I2213" s="310"/>
      <c r="L2213" s="309"/>
      <c r="M2213" s="309"/>
      <c r="N2213" s="310"/>
      <c r="P2213" s="310"/>
    </row>
    <row r="2214" spans="3:16" s="25" customFormat="1" ht="12.75" customHeight="1" x14ac:dyDescent="0.25">
      <c r="C2214" s="310"/>
      <c r="E2214" s="310"/>
      <c r="F2214" s="309"/>
      <c r="G2214" s="309"/>
      <c r="H2214" s="310"/>
      <c r="I2214" s="310"/>
      <c r="L2214" s="309"/>
      <c r="M2214" s="309"/>
      <c r="N2214" s="310"/>
      <c r="P2214" s="310"/>
    </row>
    <row r="2215" spans="3:16" s="25" customFormat="1" ht="12.75" customHeight="1" x14ac:dyDescent="0.25">
      <c r="C2215" s="310"/>
      <c r="E2215" s="310"/>
      <c r="F2215" s="309"/>
      <c r="G2215" s="309"/>
      <c r="H2215" s="310"/>
      <c r="I2215" s="310"/>
      <c r="L2215" s="309"/>
      <c r="M2215" s="309"/>
      <c r="N2215" s="310"/>
      <c r="P2215" s="310"/>
    </row>
    <row r="2216" spans="3:16" s="25" customFormat="1" ht="12.75" customHeight="1" x14ac:dyDescent="0.25">
      <c r="C2216" s="310"/>
      <c r="E2216" s="310"/>
      <c r="F2216" s="309"/>
      <c r="G2216" s="309"/>
      <c r="H2216" s="310"/>
      <c r="I2216" s="310"/>
      <c r="L2216" s="309"/>
      <c r="M2216" s="309"/>
      <c r="N2216" s="310"/>
      <c r="P2216" s="310"/>
    </row>
    <row r="2217" spans="3:16" s="25" customFormat="1" ht="12.75" customHeight="1" x14ac:dyDescent="0.25">
      <c r="C2217" s="310"/>
      <c r="E2217" s="310"/>
      <c r="F2217" s="309"/>
      <c r="G2217" s="309"/>
      <c r="H2217" s="310"/>
      <c r="I2217" s="310"/>
      <c r="L2217" s="309"/>
      <c r="M2217" s="309"/>
      <c r="N2217" s="310"/>
      <c r="P2217" s="310"/>
    </row>
    <row r="2218" spans="3:16" s="25" customFormat="1" ht="12.75" customHeight="1" x14ac:dyDescent="0.25">
      <c r="C2218" s="310"/>
      <c r="E2218" s="310"/>
      <c r="F2218" s="309"/>
      <c r="G2218" s="309"/>
      <c r="H2218" s="310"/>
      <c r="I2218" s="310"/>
      <c r="L2218" s="309"/>
      <c r="M2218" s="309"/>
      <c r="N2218" s="310"/>
      <c r="P2218" s="310"/>
    </row>
    <row r="2219" spans="3:16" s="25" customFormat="1" ht="12.75" customHeight="1" x14ac:dyDescent="0.25">
      <c r="C2219" s="310"/>
      <c r="E2219" s="310"/>
      <c r="F2219" s="309"/>
      <c r="G2219" s="309"/>
      <c r="H2219" s="310"/>
      <c r="I2219" s="310"/>
      <c r="L2219" s="309"/>
      <c r="M2219" s="309"/>
      <c r="N2219" s="310"/>
      <c r="P2219" s="310"/>
    </row>
    <row r="2220" spans="3:16" s="25" customFormat="1" ht="12.75" customHeight="1" x14ac:dyDescent="0.25">
      <c r="C2220" s="310"/>
      <c r="E2220" s="310"/>
      <c r="F2220" s="309"/>
      <c r="G2220" s="309"/>
      <c r="H2220" s="310"/>
      <c r="I2220" s="310"/>
      <c r="L2220" s="309"/>
      <c r="M2220" s="309"/>
      <c r="N2220" s="310"/>
      <c r="P2220" s="310"/>
    </row>
    <row r="2221" spans="3:16" s="25" customFormat="1" ht="12.75" customHeight="1" x14ac:dyDescent="0.25">
      <c r="C2221" s="310"/>
      <c r="E2221" s="310"/>
      <c r="F2221" s="309"/>
      <c r="G2221" s="309"/>
      <c r="H2221" s="310"/>
      <c r="I2221" s="310"/>
      <c r="L2221" s="309"/>
      <c r="M2221" s="309"/>
      <c r="N2221" s="310"/>
      <c r="P2221" s="310"/>
    </row>
    <row r="2222" spans="3:16" s="25" customFormat="1" ht="12.75" customHeight="1" x14ac:dyDescent="0.25">
      <c r="C2222" s="310"/>
      <c r="E2222" s="310"/>
      <c r="F2222" s="309"/>
      <c r="G2222" s="309"/>
      <c r="H2222" s="310"/>
      <c r="I2222" s="310"/>
      <c r="L2222" s="309"/>
      <c r="M2222" s="309"/>
      <c r="N2222" s="310"/>
      <c r="P2222" s="310"/>
    </row>
    <row r="2223" spans="3:16" s="25" customFormat="1" ht="12.75" customHeight="1" x14ac:dyDescent="0.25">
      <c r="C2223" s="310"/>
      <c r="E2223" s="310"/>
      <c r="F2223" s="309"/>
      <c r="G2223" s="309"/>
      <c r="H2223" s="310"/>
      <c r="I2223" s="310"/>
      <c r="L2223" s="309"/>
      <c r="M2223" s="309"/>
      <c r="N2223" s="310"/>
      <c r="P2223" s="310"/>
    </row>
    <row r="2224" spans="3:16" s="25" customFormat="1" ht="12.75" customHeight="1" x14ac:dyDescent="0.25">
      <c r="C2224" s="310"/>
      <c r="E2224" s="310"/>
      <c r="F2224" s="309"/>
      <c r="G2224" s="309"/>
      <c r="H2224" s="310"/>
      <c r="I2224" s="310"/>
      <c r="L2224" s="309"/>
      <c r="M2224" s="309"/>
      <c r="N2224" s="310"/>
      <c r="P2224" s="310"/>
    </row>
    <row r="2225" spans="3:16" s="25" customFormat="1" ht="12.75" customHeight="1" x14ac:dyDescent="0.25">
      <c r="C2225" s="310"/>
      <c r="E2225" s="310"/>
      <c r="F2225" s="309"/>
      <c r="G2225" s="309"/>
      <c r="H2225" s="310"/>
      <c r="I2225" s="310"/>
      <c r="L2225" s="309"/>
      <c r="M2225" s="309"/>
      <c r="N2225" s="310"/>
      <c r="P2225" s="310"/>
    </row>
    <row r="2226" spans="3:16" s="25" customFormat="1" ht="12.75" customHeight="1" x14ac:dyDescent="0.25">
      <c r="C2226" s="310"/>
      <c r="E2226" s="310"/>
      <c r="F2226" s="309"/>
      <c r="G2226" s="309"/>
      <c r="H2226" s="310"/>
      <c r="I2226" s="310"/>
      <c r="L2226" s="309"/>
      <c r="M2226" s="309"/>
      <c r="N2226" s="310"/>
      <c r="P2226" s="310"/>
    </row>
    <row r="2227" spans="3:16" s="25" customFormat="1" ht="12.75" customHeight="1" x14ac:dyDescent="0.25">
      <c r="C2227" s="310"/>
      <c r="E2227" s="310"/>
      <c r="F2227" s="309"/>
      <c r="G2227" s="309"/>
      <c r="H2227" s="310"/>
      <c r="I2227" s="310"/>
      <c r="L2227" s="309"/>
      <c r="M2227" s="309"/>
      <c r="N2227" s="310"/>
      <c r="P2227" s="310"/>
    </row>
    <row r="2228" spans="3:16" s="25" customFormat="1" ht="12.75" customHeight="1" x14ac:dyDescent="0.25">
      <c r="C2228" s="310"/>
      <c r="E2228" s="310"/>
      <c r="F2228" s="309"/>
      <c r="G2228" s="309"/>
      <c r="H2228" s="310"/>
      <c r="I2228" s="310"/>
      <c r="L2228" s="309"/>
      <c r="M2228" s="309"/>
      <c r="N2228" s="310"/>
      <c r="P2228" s="310"/>
    </row>
    <row r="2229" spans="3:16" s="25" customFormat="1" ht="12.75" customHeight="1" x14ac:dyDescent="0.25">
      <c r="C2229" s="310"/>
      <c r="E2229" s="310"/>
      <c r="F2229" s="309"/>
      <c r="G2229" s="309"/>
      <c r="H2229" s="310"/>
      <c r="I2229" s="310"/>
      <c r="L2229" s="309"/>
      <c r="M2229" s="309"/>
      <c r="N2229" s="310"/>
      <c r="P2229" s="310"/>
    </row>
    <row r="2230" spans="3:16" s="25" customFormat="1" ht="12.75" customHeight="1" x14ac:dyDescent="0.25">
      <c r="C2230" s="310"/>
      <c r="E2230" s="310"/>
      <c r="F2230" s="309"/>
      <c r="G2230" s="309"/>
      <c r="H2230" s="310"/>
      <c r="I2230" s="310"/>
      <c r="L2230" s="309"/>
      <c r="M2230" s="309"/>
      <c r="N2230" s="310"/>
      <c r="P2230" s="310"/>
    </row>
    <row r="2231" spans="3:16" s="25" customFormat="1" ht="12.75" customHeight="1" x14ac:dyDescent="0.25">
      <c r="C2231" s="310"/>
      <c r="E2231" s="310"/>
      <c r="F2231" s="309"/>
      <c r="G2231" s="309"/>
      <c r="H2231" s="310"/>
      <c r="I2231" s="310"/>
      <c r="L2231" s="309"/>
      <c r="M2231" s="309"/>
      <c r="N2231" s="310"/>
      <c r="P2231" s="310"/>
    </row>
    <row r="2232" spans="3:16" s="25" customFormat="1" ht="12.75" customHeight="1" x14ac:dyDescent="0.25">
      <c r="C2232" s="310"/>
      <c r="E2232" s="310"/>
      <c r="F2232" s="309"/>
      <c r="G2232" s="309"/>
      <c r="H2232" s="310"/>
      <c r="I2232" s="310"/>
      <c r="L2232" s="309"/>
      <c r="M2232" s="309"/>
      <c r="N2232" s="310"/>
      <c r="P2232" s="310"/>
    </row>
    <row r="2233" spans="3:16" s="25" customFormat="1" ht="12.75" customHeight="1" x14ac:dyDescent="0.25">
      <c r="C2233" s="310"/>
      <c r="E2233" s="310"/>
      <c r="F2233" s="309"/>
      <c r="G2233" s="309"/>
      <c r="H2233" s="310"/>
      <c r="I2233" s="310"/>
      <c r="L2233" s="309"/>
      <c r="M2233" s="309"/>
      <c r="N2233" s="310"/>
      <c r="P2233" s="310"/>
    </row>
    <row r="2234" spans="3:16" s="25" customFormat="1" ht="12.75" customHeight="1" x14ac:dyDescent="0.25">
      <c r="C2234" s="310"/>
      <c r="E2234" s="310"/>
      <c r="F2234" s="309"/>
      <c r="G2234" s="309"/>
      <c r="H2234" s="310"/>
      <c r="I2234" s="310"/>
      <c r="L2234" s="309"/>
      <c r="M2234" s="309"/>
      <c r="N2234" s="310"/>
      <c r="P2234" s="310"/>
    </row>
    <row r="2235" spans="3:16" s="25" customFormat="1" ht="12.75" customHeight="1" x14ac:dyDescent="0.25">
      <c r="C2235" s="310"/>
      <c r="E2235" s="310"/>
      <c r="F2235" s="309"/>
      <c r="G2235" s="309"/>
      <c r="H2235" s="310"/>
      <c r="I2235" s="310"/>
      <c r="L2235" s="309"/>
      <c r="M2235" s="309"/>
      <c r="N2235" s="310"/>
      <c r="P2235" s="310"/>
    </row>
    <row r="2236" spans="3:16" s="25" customFormat="1" ht="12.75" customHeight="1" x14ac:dyDescent="0.25">
      <c r="C2236" s="310"/>
      <c r="E2236" s="310"/>
      <c r="F2236" s="309"/>
      <c r="G2236" s="309"/>
      <c r="H2236" s="310"/>
      <c r="I2236" s="310"/>
      <c r="L2236" s="309"/>
      <c r="M2236" s="309"/>
      <c r="N2236" s="310"/>
      <c r="P2236" s="310"/>
    </row>
    <row r="2237" spans="3:16" s="25" customFormat="1" ht="12.75" customHeight="1" x14ac:dyDescent="0.25">
      <c r="C2237" s="310"/>
      <c r="E2237" s="310"/>
      <c r="F2237" s="309"/>
      <c r="G2237" s="309"/>
      <c r="H2237" s="310"/>
      <c r="I2237" s="310"/>
      <c r="L2237" s="309"/>
      <c r="M2237" s="309"/>
      <c r="N2237" s="310"/>
      <c r="P2237" s="310"/>
    </row>
    <row r="2238" spans="3:16" s="25" customFormat="1" ht="12.75" customHeight="1" x14ac:dyDescent="0.25">
      <c r="C2238" s="310"/>
      <c r="E2238" s="310"/>
      <c r="F2238" s="309"/>
      <c r="G2238" s="309"/>
      <c r="H2238" s="310"/>
      <c r="I2238" s="310"/>
      <c r="L2238" s="309"/>
      <c r="M2238" s="309"/>
      <c r="N2238" s="310"/>
      <c r="P2238" s="310"/>
    </row>
    <row r="2239" spans="3:16" s="25" customFormat="1" ht="12.75" customHeight="1" x14ac:dyDescent="0.25">
      <c r="C2239" s="310"/>
      <c r="E2239" s="310"/>
      <c r="F2239" s="309"/>
      <c r="G2239" s="309"/>
      <c r="H2239" s="310"/>
      <c r="I2239" s="310"/>
      <c r="L2239" s="309"/>
      <c r="M2239" s="309"/>
      <c r="N2239" s="310"/>
      <c r="P2239" s="310"/>
    </row>
    <row r="2240" spans="3:16" s="25" customFormat="1" ht="12.75" customHeight="1" x14ac:dyDescent="0.25">
      <c r="C2240" s="310"/>
      <c r="E2240" s="310"/>
      <c r="F2240" s="309"/>
      <c r="G2240" s="309"/>
      <c r="H2240" s="310"/>
      <c r="I2240" s="310"/>
      <c r="L2240" s="309"/>
      <c r="M2240" s="309"/>
      <c r="N2240" s="310"/>
      <c r="P2240" s="310"/>
    </row>
    <row r="2241" spans="3:16" s="25" customFormat="1" ht="12.75" customHeight="1" x14ac:dyDescent="0.25">
      <c r="C2241" s="310"/>
      <c r="E2241" s="310"/>
      <c r="F2241" s="309"/>
      <c r="G2241" s="309"/>
      <c r="H2241" s="310"/>
      <c r="I2241" s="310"/>
      <c r="L2241" s="309"/>
      <c r="M2241" s="309"/>
      <c r="N2241" s="310"/>
      <c r="P2241" s="310"/>
    </row>
    <row r="2242" spans="3:16" s="25" customFormat="1" ht="12.75" customHeight="1" x14ac:dyDescent="0.25">
      <c r="C2242" s="310"/>
      <c r="E2242" s="310"/>
      <c r="F2242" s="309"/>
      <c r="G2242" s="309"/>
      <c r="H2242" s="310"/>
      <c r="I2242" s="310"/>
      <c r="L2242" s="309"/>
      <c r="M2242" s="309"/>
      <c r="N2242" s="310"/>
      <c r="P2242" s="310"/>
    </row>
    <row r="2243" spans="3:16" s="25" customFormat="1" ht="12.75" customHeight="1" x14ac:dyDescent="0.25">
      <c r="C2243" s="310"/>
      <c r="E2243" s="310"/>
      <c r="F2243" s="309"/>
      <c r="G2243" s="309"/>
      <c r="H2243" s="310"/>
      <c r="I2243" s="310"/>
      <c r="L2243" s="309"/>
      <c r="M2243" s="309"/>
      <c r="N2243" s="310"/>
      <c r="P2243" s="310"/>
    </row>
    <row r="2244" spans="3:16" s="25" customFormat="1" ht="12.75" customHeight="1" x14ac:dyDescent="0.25">
      <c r="C2244" s="310"/>
      <c r="E2244" s="310"/>
      <c r="F2244" s="309"/>
      <c r="G2244" s="309"/>
      <c r="H2244" s="310"/>
      <c r="I2244" s="310"/>
      <c r="L2244" s="309"/>
      <c r="M2244" s="309"/>
      <c r="N2244" s="310"/>
      <c r="P2244" s="310"/>
    </row>
    <row r="2245" spans="3:16" s="25" customFormat="1" ht="12.75" customHeight="1" x14ac:dyDescent="0.25">
      <c r="C2245" s="310"/>
      <c r="E2245" s="310"/>
      <c r="F2245" s="309"/>
      <c r="G2245" s="309"/>
      <c r="H2245" s="310"/>
      <c r="I2245" s="310"/>
      <c r="L2245" s="309"/>
      <c r="M2245" s="309"/>
      <c r="N2245" s="310"/>
      <c r="P2245" s="310"/>
    </row>
    <row r="2246" spans="3:16" s="25" customFormat="1" ht="12.75" customHeight="1" x14ac:dyDescent="0.25">
      <c r="C2246" s="310"/>
      <c r="E2246" s="310"/>
      <c r="F2246" s="309"/>
      <c r="G2246" s="309"/>
      <c r="H2246" s="310"/>
      <c r="I2246" s="310"/>
      <c r="L2246" s="309"/>
      <c r="M2246" s="309"/>
      <c r="N2246" s="310"/>
      <c r="P2246" s="310"/>
    </row>
    <row r="2247" spans="3:16" s="25" customFormat="1" ht="12.75" customHeight="1" x14ac:dyDescent="0.25">
      <c r="C2247" s="310"/>
      <c r="E2247" s="310"/>
      <c r="F2247" s="309"/>
      <c r="G2247" s="309"/>
      <c r="H2247" s="310"/>
      <c r="I2247" s="310"/>
      <c r="L2247" s="309"/>
      <c r="M2247" s="309"/>
      <c r="N2247" s="310"/>
      <c r="P2247" s="310"/>
    </row>
    <row r="2248" spans="3:16" s="25" customFormat="1" ht="12.75" customHeight="1" x14ac:dyDescent="0.25">
      <c r="C2248" s="310"/>
      <c r="E2248" s="310"/>
      <c r="F2248" s="309"/>
      <c r="G2248" s="309"/>
      <c r="H2248" s="310"/>
      <c r="I2248" s="310"/>
      <c r="L2248" s="309"/>
      <c r="M2248" s="309"/>
      <c r="N2248" s="310"/>
      <c r="P2248" s="310"/>
    </row>
    <row r="2249" spans="3:16" s="25" customFormat="1" ht="12.75" customHeight="1" x14ac:dyDescent="0.25">
      <c r="C2249" s="310"/>
      <c r="E2249" s="310"/>
      <c r="F2249" s="309"/>
      <c r="G2249" s="309"/>
      <c r="H2249" s="310"/>
      <c r="I2249" s="310"/>
      <c r="L2249" s="309"/>
      <c r="M2249" s="309"/>
      <c r="N2249" s="310"/>
      <c r="P2249" s="310"/>
    </row>
    <row r="2250" spans="3:16" s="25" customFormat="1" ht="12.75" customHeight="1" x14ac:dyDescent="0.25">
      <c r="C2250" s="310"/>
      <c r="E2250" s="310"/>
      <c r="F2250" s="309"/>
      <c r="G2250" s="309"/>
      <c r="H2250" s="310"/>
      <c r="I2250" s="310"/>
      <c r="L2250" s="309"/>
      <c r="M2250" s="309"/>
      <c r="N2250" s="310"/>
      <c r="P2250" s="310"/>
    </row>
    <row r="2251" spans="3:16" s="25" customFormat="1" ht="12.75" customHeight="1" x14ac:dyDescent="0.25">
      <c r="C2251" s="310"/>
      <c r="E2251" s="310"/>
      <c r="F2251" s="309"/>
      <c r="G2251" s="309"/>
      <c r="H2251" s="310"/>
      <c r="I2251" s="310"/>
      <c r="L2251" s="309"/>
      <c r="M2251" s="309"/>
      <c r="N2251" s="310"/>
      <c r="P2251" s="310"/>
    </row>
    <row r="2252" spans="3:16" s="25" customFormat="1" ht="12.75" customHeight="1" x14ac:dyDescent="0.25">
      <c r="C2252" s="310"/>
      <c r="E2252" s="310"/>
      <c r="F2252" s="309"/>
      <c r="G2252" s="309"/>
      <c r="H2252" s="310"/>
      <c r="I2252" s="310"/>
      <c r="L2252" s="309"/>
      <c r="M2252" s="309"/>
      <c r="N2252" s="310"/>
      <c r="P2252" s="310"/>
    </row>
    <row r="2253" spans="3:16" s="25" customFormat="1" ht="12.75" customHeight="1" x14ac:dyDescent="0.25">
      <c r="C2253" s="310"/>
      <c r="E2253" s="310"/>
      <c r="F2253" s="309"/>
      <c r="G2253" s="309"/>
      <c r="H2253" s="310"/>
      <c r="I2253" s="310"/>
      <c r="L2253" s="309"/>
      <c r="M2253" s="309"/>
      <c r="N2253" s="310"/>
      <c r="P2253" s="310"/>
    </row>
    <row r="2254" spans="3:16" s="25" customFormat="1" ht="12.75" customHeight="1" x14ac:dyDescent="0.25">
      <c r="C2254" s="310"/>
      <c r="E2254" s="310"/>
      <c r="F2254" s="309"/>
      <c r="G2254" s="309"/>
      <c r="H2254" s="310"/>
      <c r="I2254" s="310"/>
      <c r="L2254" s="309"/>
      <c r="M2254" s="309"/>
      <c r="N2254" s="310"/>
      <c r="P2254" s="310"/>
    </row>
    <row r="2255" spans="3:16" s="25" customFormat="1" ht="12.75" customHeight="1" x14ac:dyDescent="0.25">
      <c r="C2255" s="310"/>
      <c r="E2255" s="310"/>
      <c r="F2255" s="309"/>
      <c r="G2255" s="309"/>
      <c r="H2255" s="310"/>
      <c r="I2255" s="310"/>
      <c r="L2255" s="309"/>
      <c r="M2255" s="309"/>
      <c r="N2255" s="310"/>
      <c r="P2255" s="310"/>
    </row>
    <row r="2256" spans="3:16" s="25" customFormat="1" ht="12.75" customHeight="1" x14ac:dyDescent="0.25">
      <c r="C2256" s="310"/>
      <c r="E2256" s="310"/>
      <c r="F2256" s="309"/>
      <c r="G2256" s="309"/>
      <c r="H2256" s="310"/>
      <c r="I2256" s="310"/>
      <c r="L2256" s="309"/>
      <c r="M2256" s="309"/>
      <c r="N2256" s="310"/>
      <c r="P2256" s="310"/>
    </row>
    <row r="2257" spans="3:16" s="25" customFormat="1" ht="12.75" customHeight="1" x14ac:dyDescent="0.25">
      <c r="C2257" s="310"/>
      <c r="E2257" s="310"/>
      <c r="F2257" s="309"/>
      <c r="G2257" s="309"/>
      <c r="H2257" s="310"/>
      <c r="I2257" s="310"/>
      <c r="L2257" s="309"/>
      <c r="M2257" s="309"/>
      <c r="N2257" s="310"/>
      <c r="P2257" s="310"/>
    </row>
    <row r="2258" spans="3:16" s="25" customFormat="1" ht="12.75" customHeight="1" x14ac:dyDescent="0.25">
      <c r="C2258" s="310"/>
      <c r="E2258" s="310"/>
      <c r="F2258" s="309"/>
      <c r="G2258" s="309"/>
      <c r="H2258" s="310"/>
      <c r="I2258" s="310"/>
      <c r="L2258" s="309"/>
      <c r="M2258" s="309"/>
      <c r="N2258" s="310"/>
      <c r="P2258" s="310"/>
    </row>
    <row r="2259" spans="3:16" s="25" customFormat="1" ht="12.75" customHeight="1" x14ac:dyDescent="0.25">
      <c r="C2259" s="310"/>
      <c r="E2259" s="310"/>
      <c r="F2259" s="309"/>
      <c r="G2259" s="309"/>
      <c r="H2259" s="310"/>
      <c r="I2259" s="310"/>
      <c r="L2259" s="309"/>
      <c r="M2259" s="309"/>
      <c r="N2259" s="310"/>
      <c r="P2259" s="310"/>
    </row>
    <row r="2260" spans="3:16" s="25" customFormat="1" ht="12.75" customHeight="1" x14ac:dyDescent="0.25">
      <c r="C2260" s="310"/>
      <c r="E2260" s="310"/>
      <c r="F2260" s="309"/>
      <c r="G2260" s="309"/>
      <c r="H2260" s="310"/>
      <c r="I2260" s="310"/>
      <c r="L2260" s="309"/>
      <c r="M2260" s="309"/>
      <c r="N2260" s="310"/>
      <c r="P2260" s="310"/>
    </row>
    <row r="2261" spans="3:16" s="25" customFormat="1" ht="12.75" customHeight="1" x14ac:dyDescent="0.25">
      <c r="C2261" s="310"/>
      <c r="E2261" s="310"/>
      <c r="F2261" s="309"/>
      <c r="G2261" s="309"/>
      <c r="H2261" s="310"/>
      <c r="I2261" s="310"/>
      <c r="L2261" s="309"/>
      <c r="M2261" s="309"/>
      <c r="N2261" s="310"/>
      <c r="P2261" s="310"/>
    </row>
    <row r="2262" spans="3:16" s="25" customFormat="1" ht="12.75" customHeight="1" x14ac:dyDescent="0.25">
      <c r="C2262" s="310"/>
      <c r="E2262" s="310"/>
      <c r="F2262" s="309"/>
      <c r="G2262" s="309"/>
      <c r="H2262" s="310"/>
      <c r="I2262" s="310"/>
      <c r="L2262" s="309"/>
      <c r="M2262" s="309"/>
      <c r="N2262" s="310"/>
      <c r="P2262" s="310"/>
    </row>
    <row r="2263" spans="3:16" s="25" customFormat="1" ht="12.75" customHeight="1" x14ac:dyDescent="0.25">
      <c r="C2263" s="310"/>
      <c r="E2263" s="310"/>
      <c r="F2263" s="309"/>
      <c r="G2263" s="309"/>
      <c r="H2263" s="310"/>
      <c r="I2263" s="310"/>
      <c r="L2263" s="309"/>
      <c r="M2263" s="309"/>
      <c r="N2263" s="310"/>
      <c r="P2263" s="310"/>
    </row>
    <row r="2264" spans="3:16" s="25" customFormat="1" ht="12.75" customHeight="1" x14ac:dyDescent="0.25">
      <c r="C2264" s="310"/>
      <c r="E2264" s="310"/>
      <c r="F2264" s="309"/>
      <c r="G2264" s="309"/>
      <c r="H2264" s="310"/>
      <c r="I2264" s="310"/>
      <c r="L2264" s="309"/>
      <c r="M2264" s="309"/>
      <c r="N2264" s="310"/>
      <c r="P2264" s="310"/>
    </row>
    <row r="2265" spans="3:16" s="25" customFormat="1" ht="12.75" customHeight="1" x14ac:dyDescent="0.25">
      <c r="C2265" s="310"/>
      <c r="E2265" s="310"/>
      <c r="F2265" s="309"/>
      <c r="G2265" s="309"/>
      <c r="H2265" s="310"/>
      <c r="I2265" s="310"/>
      <c r="L2265" s="309"/>
      <c r="M2265" s="309"/>
      <c r="N2265" s="310"/>
      <c r="P2265" s="310"/>
    </row>
    <row r="2266" spans="3:16" s="25" customFormat="1" ht="12.75" customHeight="1" x14ac:dyDescent="0.25">
      <c r="C2266" s="310"/>
      <c r="E2266" s="310"/>
      <c r="F2266" s="309"/>
      <c r="G2266" s="309"/>
      <c r="H2266" s="310"/>
      <c r="I2266" s="310"/>
      <c r="L2266" s="309"/>
      <c r="M2266" s="309"/>
      <c r="N2266" s="310"/>
      <c r="P2266" s="310"/>
    </row>
    <row r="2267" spans="3:16" s="25" customFormat="1" ht="12.75" customHeight="1" x14ac:dyDescent="0.25">
      <c r="C2267" s="310"/>
      <c r="E2267" s="310"/>
      <c r="F2267" s="309"/>
      <c r="G2267" s="309"/>
      <c r="H2267" s="310"/>
      <c r="I2267" s="310"/>
      <c r="L2267" s="309"/>
      <c r="M2267" s="309"/>
      <c r="N2267" s="310"/>
      <c r="P2267" s="310"/>
    </row>
    <row r="2268" spans="3:16" s="25" customFormat="1" ht="12.75" customHeight="1" x14ac:dyDescent="0.25">
      <c r="C2268" s="310"/>
      <c r="E2268" s="310"/>
      <c r="F2268" s="309"/>
      <c r="G2268" s="309"/>
      <c r="H2268" s="310"/>
      <c r="I2268" s="310"/>
      <c r="L2268" s="309"/>
      <c r="M2268" s="309"/>
      <c r="N2268" s="310"/>
      <c r="P2268" s="310"/>
    </row>
    <row r="2269" spans="3:16" s="25" customFormat="1" ht="12.75" customHeight="1" x14ac:dyDescent="0.25">
      <c r="C2269" s="310"/>
      <c r="E2269" s="310"/>
      <c r="F2269" s="309"/>
      <c r="G2269" s="309"/>
      <c r="H2269" s="310"/>
      <c r="I2269" s="310"/>
      <c r="L2269" s="309"/>
      <c r="M2269" s="309"/>
      <c r="N2269" s="310"/>
      <c r="P2269" s="310"/>
    </row>
    <row r="2270" spans="3:16" s="25" customFormat="1" ht="12.75" customHeight="1" x14ac:dyDescent="0.25">
      <c r="C2270" s="310"/>
      <c r="E2270" s="310"/>
      <c r="F2270" s="309"/>
      <c r="G2270" s="309"/>
      <c r="H2270" s="310"/>
      <c r="I2270" s="310"/>
      <c r="L2270" s="309"/>
      <c r="M2270" s="309"/>
      <c r="N2270" s="310"/>
      <c r="P2270" s="310"/>
    </row>
    <row r="2271" spans="3:16" s="25" customFormat="1" ht="12.75" customHeight="1" x14ac:dyDescent="0.25">
      <c r="C2271" s="310"/>
      <c r="E2271" s="310"/>
      <c r="F2271" s="309"/>
      <c r="G2271" s="309"/>
      <c r="H2271" s="310"/>
      <c r="I2271" s="310"/>
      <c r="L2271" s="309"/>
      <c r="M2271" s="309"/>
      <c r="N2271" s="310"/>
      <c r="P2271" s="310"/>
    </row>
    <row r="2272" spans="3:16" s="25" customFormat="1" ht="12.75" customHeight="1" x14ac:dyDescent="0.25">
      <c r="C2272" s="310"/>
      <c r="E2272" s="310"/>
      <c r="F2272" s="309"/>
      <c r="G2272" s="309"/>
      <c r="H2272" s="310"/>
      <c r="I2272" s="310"/>
      <c r="L2272" s="309"/>
      <c r="M2272" s="309"/>
      <c r="N2272" s="310"/>
      <c r="P2272" s="310"/>
    </row>
    <row r="2273" spans="3:16" s="25" customFormat="1" ht="12.75" customHeight="1" x14ac:dyDescent="0.25">
      <c r="C2273" s="310"/>
      <c r="E2273" s="310"/>
      <c r="F2273" s="309"/>
      <c r="G2273" s="309"/>
      <c r="H2273" s="310"/>
      <c r="I2273" s="310"/>
      <c r="L2273" s="309"/>
      <c r="M2273" s="309"/>
      <c r="N2273" s="310"/>
      <c r="P2273" s="310"/>
    </row>
    <row r="2274" spans="3:16" s="25" customFormat="1" ht="12.75" customHeight="1" x14ac:dyDescent="0.25">
      <c r="C2274" s="310"/>
      <c r="E2274" s="310"/>
      <c r="F2274" s="309"/>
      <c r="G2274" s="309"/>
      <c r="H2274" s="310"/>
      <c r="I2274" s="310"/>
      <c r="L2274" s="309"/>
      <c r="M2274" s="309"/>
      <c r="N2274" s="310"/>
      <c r="P2274" s="310"/>
    </row>
    <row r="2275" spans="3:16" s="25" customFormat="1" ht="12.75" customHeight="1" x14ac:dyDescent="0.25">
      <c r="C2275" s="310"/>
      <c r="E2275" s="310"/>
      <c r="F2275" s="309"/>
      <c r="G2275" s="309"/>
      <c r="H2275" s="310"/>
      <c r="I2275" s="310"/>
      <c r="L2275" s="309"/>
      <c r="M2275" s="309"/>
      <c r="N2275" s="310"/>
      <c r="P2275" s="310"/>
    </row>
    <row r="2276" spans="3:16" s="25" customFormat="1" ht="12.75" customHeight="1" x14ac:dyDescent="0.25">
      <c r="C2276" s="310"/>
      <c r="E2276" s="310"/>
      <c r="F2276" s="309"/>
      <c r="G2276" s="309"/>
      <c r="H2276" s="310"/>
      <c r="I2276" s="310"/>
      <c r="L2276" s="309"/>
      <c r="M2276" s="309"/>
      <c r="N2276" s="310"/>
      <c r="P2276" s="310"/>
    </row>
    <row r="2277" spans="3:16" s="25" customFormat="1" ht="12.75" customHeight="1" x14ac:dyDescent="0.25">
      <c r="C2277" s="310"/>
      <c r="E2277" s="310"/>
      <c r="F2277" s="309"/>
      <c r="G2277" s="309"/>
      <c r="H2277" s="310"/>
      <c r="I2277" s="310"/>
      <c r="L2277" s="309"/>
      <c r="M2277" s="309"/>
      <c r="N2277" s="310"/>
      <c r="P2277" s="310"/>
    </row>
    <row r="2278" spans="3:16" s="25" customFormat="1" ht="12.75" customHeight="1" x14ac:dyDescent="0.25">
      <c r="C2278" s="310"/>
      <c r="E2278" s="310"/>
      <c r="F2278" s="309"/>
      <c r="G2278" s="309"/>
      <c r="H2278" s="310"/>
      <c r="I2278" s="310"/>
      <c r="L2278" s="309"/>
      <c r="M2278" s="309"/>
      <c r="N2278" s="310"/>
      <c r="P2278" s="310"/>
    </row>
    <row r="2279" spans="3:16" s="25" customFormat="1" ht="12.75" customHeight="1" x14ac:dyDescent="0.25">
      <c r="C2279" s="310"/>
      <c r="E2279" s="310"/>
      <c r="F2279" s="309"/>
      <c r="G2279" s="309"/>
      <c r="H2279" s="310"/>
      <c r="I2279" s="310"/>
      <c r="L2279" s="309"/>
      <c r="M2279" s="309"/>
      <c r="N2279" s="310"/>
      <c r="P2279" s="310"/>
    </row>
    <row r="2280" spans="3:16" s="25" customFormat="1" ht="12.75" customHeight="1" x14ac:dyDescent="0.25">
      <c r="C2280" s="310"/>
      <c r="E2280" s="310"/>
      <c r="F2280" s="309"/>
      <c r="G2280" s="309"/>
      <c r="H2280" s="310"/>
      <c r="I2280" s="310"/>
      <c r="L2280" s="309"/>
      <c r="M2280" s="309"/>
      <c r="N2280" s="310"/>
      <c r="P2280" s="310"/>
    </row>
    <row r="2281" spans="3:16" s="25" customFormat="1" ht="12.75" customHeight="1" x14ac:dyDescent="0.25">
      <c r="C2281" s="310"/>
      <c r="E2281" s="310"/>
      <c r="F2281" s="309"/>
      <c r="G2281" s="309"/>
      <c r="H2281" s="310"/>
      <c r="I2281" s="310"/>
      <c r="L2281" s="309"/>
      <c r="M2281" s="309"/>
      <c r="N2281" s="310"/>
      <c r="P2281" s="310"/>
    </row>
    <row r="2282" spans="3:16" s="25" customFormat="1" ht="12.75" customHeight="1" x14ac:dyDescent="0.25">
      <c r="C2282" s="310"/>
      <c r="E2282" s="310"/>
      <c r="F2282" s="309"/>
      <c r="G2282" s="309"/>
      <c r="H2282" s="310"/>
      <c r="I2282" s="310"/>
      <c r="L2282" s="309"/>
      <c r="M2282" s="309"/>
      <c r="N2282" s="310"/>
      <c r="P2282" s="310"/>
    </row>
    <row r="2283" spans="3:16" s="25" customFormat="1" ht="12.75" customHeight="1" x14ac:dyDescent="0.25">
      <c r="C2283" s="310"/>
      <c r="E2283" s="310"/>
      <c r="F2283" s="309"/>
      <c r="G2283" s="309"/>
      <c r="H2283" s="310"/>
      <c r="I2283" s="310"/>
      <c r="L2283" s="309"/>
      <c r="M2283" s="309"/>
      <c r="N2283" s="310"/>
      <c r="P2283" s="310"/>
    </row>
    <row r="2284" spans="3:16" s="25" customFormat="1" ht="12.75" customHeight="1" x14ac:dyDescent="0.25">
      <c r="C2284" s="310"/>
      <c r="E2284" s="310"/>
      <c r="F2284" s="309"/>
      <c r="G2284" s="309"/>
      <c r="H2284" s="310"/>
      <c r="I2284" s="310"/>
      <c r="L2284" s="309"/>
      <c r="M2284" s="309"/>
      <c r="N2284" s="310"/>
      <c r="P2284" s="310"/>
    </row>
    <row r="2285" spans="3:16" s="25" customFormat="1" ht="12.75" customHeight="1" x14ac:dyDescent="0.25">
      <c r="C2285" s="310"/>
      <c r="E2285" s="310"/>
      <c r="F2285" s="309"/>
      <c r="G2285" s="309"/>
      <c r="H2285" s="310"/>
      <c r="I2285" s="310"/>
      <c r="L2285" s="309"/>
      <c r="M2285" s="309"/>
      <c r="N2285" s="310"/>
      <c r="P2285" s="310"/>
    </row>
    <row r="2286" spans="3:16" s="25" customFormat="1" ht="12.75" customHeight="1" x14ac:dyDescent="0.25">
      <c r="C2286" s="310"/>
      <c r="E2286" s="310"/>
      <c r="F2286" s="309"/>
      <c r="G2286" s="309"/>
      <c r="H2286" s="310"/>
      <c r="I2286" s="310"/>
      <c r="L2286" s="309"/>
      <c r="M2286" s="309"/>
      <c r="N2286" s="310"/>
      <c r="P2286" s="310"/>
    </row>
    <row r="2287" spans="3:16" s="25" customFormat="1" ht="12.75" customHeight="1" x14ac:dyDescent="0.25">
      <c r="C2287" s="310"/>
      <c r="E2287" s="310"/>
      <c r="F2287" s="309"/>
      <c r="G2287" s="309"/>
      <c r="H2287" s="310"/>
      <c r="I2287" s="310"/>
      <c r="L2287" s="309"/>
      <c r="M2287" s="309"/>
      <c r="N2287" s="310"/>
      <c r="P2287" s="310"/>
    </row>
    <row r="2288" spans="3:16" s="25" customFormat="1" ht="12.75" customHeight="1" x14ac:dyDescent="0.25">
      <c r="C2288" s="310"/>
      <c r="E2288" s="310"/>
      <c r="F2288" s="309"/>
      <c r="G2288" s="309"/>
      <c r="H2288" s="310"/>
      <c r="I2288" s="310"/>
      <c r="L2288" s="309"/>
      <c r="M2288" s="309"/>
      <c r="N2288" s="310"/>
      <c r="P2288" s="310"/>
    </row>
    <row r="2289" spans="3:16" s="25" customFormat="1" ht="12.75" customHeight="1" x14ac:dyDescent="0.25">
      <c r="C2289" s="310"/>
      <c r="E2289" s="310"/>
      <c r="F2289" s="309"/>
      <c r="G2289" s="309"/>
      <c r="H2289" s="310"/>
      <c r="I2289" s="310"/>
      <c r="L2289" s="309"/>
      <c r="M2289" s="309"/>
      <c r="N2289" s="310"/>
      <c r="P2289" s="310"/>
    </row>
    <row r="2290" spans="3:16" s="25" customFormat="1" ht="12.75" customHeight="1" x14ac:dyDescent="0.25">
      <c r="C2290" s="310"/>
      <c r="E2290" s="310"/>
      <c r="F2290" s="309"/>
      <c r="G2290" s="309"/>
      <c r="H2290" s="310"/>
      <c r="I2290" s="310"/>
      <c r="L2290" s="309"/>
      <c r="M2290" s="309"/>
      <c r="N2290" s="310"/>
      <c r="P2290" s="310"/>
    </row>
    <row r="2291" spans="3:16" s="25" customFormat="1" ht="12.75" customHeight="1" x14ac:dyDescent="0.25">
      <c r="C2291" s="310"/>
      <c r="E2291" s="310"/>
      <c r="F2291" s="309"/>
      <c r="G2291" s="309"/>
      <c r="H2291" s="310"/>
      <c r="I2291" s="310"/>
      <c r="L2291" s="309"/>
      <c r="M2291" s="309"/>
      <c r="N2291" s="310"/>
      <c r="P2291" s="310"/>
    </row>
    <row r="2292" spans="3:16" s="25" customFormat="1" ht="12.75" customHeight="1" x14ac:dyDescent="0.25">
      <c r="C2292" s="310"/>
      <c r="E2292" s="310"/>
      <c r="F2292" s="309"/>
      <c r="G2292" s="309"/>
      <c r="H2292" s="310"/>
      <c r="I2292" s="310"/>
      <c r="L2292" s="309"/>
      <c r="M2292" s="309"/>
      <c r="N2292" s="310"/>
      <c r="P2292" s="310"/>
    </row>
    <row r="2293" spans="3:16" s="25" customFormat="1" ht="12.75" customHeight="1" x14ac:dyDescent="0.25">
      <c r="C2293" s="310"/>
      <c r="E2293" s="310"/>
      <c r="F2293" s="309"/>
      <c r="G2293" s="309"/>
      <c r="H2293" s="310"/>
      <c r="I2293" s="310"/>
      <c r="L2293" s="309"/>
      <c r="M2293" s="309"/>
      <c r="N2293" s="310"/>
      <c r="P2293" s="310"/>
    </row>
    <row r="2294" spans="3:16" s="25" customFormat="1" ht="12.75" customHeight="1" x14ac:dyDescent="0.25">
      <c r="C2294" s="310"/>
      <c r="E2294" s="310"/>
      <c r="F2294" s="309"/>
      <c r="G2294" s="309"/>
      <c r="H2294" s="310"/>
      <c r="I2294" s="310"/>
      <c r="L2294" s="309"/>
      <c r="M2294" s="309"/>
      <c r="N2294" s="310"/>
      <c r="P2294" s="310"/>
    </row>
    <row r="2295" spans="3:16" s="25" customFormat="1" ht="12.75" customHeight="1" x14ac:dyDescent="0.25">
      <c r="C2295" s="310"/>
      <c r="E2295" s="310"/>
      <c r="F2295" s="309"/>
      <c r="G2295" s="309"/>
      <c r="H2295" s="310"/>
      <c r="I2295" s="310"/>
      <c r="L2295" s="309"/>
      <c r="M2295" s="309"/>
      <c r="N2295" s="310"/>
      <c r="P2295" s="310"/>
    </row>
    <row r="2296" spans="3:16" s="25" customFormat="1" ht="12.75" customHeight="1" x14ac:dyDescent="0.25">
      <c r="C2296" s="310"/>
      <c r="E2296" s="310"/>
      <c r="F2296" s="309"/>
      <c r="G2296" s="309"/>
      <c r="H2296" s="310"/>
      <c r="I2296" s="310"/>
      <c r="L2296" s="309"/>
      <c r="M2296" s="309"/>
      <c r="N2296" s="310"/>
      <c r="P2296" s="310"/>
    </row>
    <row r="2297" spans="3:16" s="25" customFormat="1" ht="12.75" customHeight="1" x14ac:dyDescent="0.25">
      <c r="C2297" s="310"/>
      <c r="E2297" s="310"/>
      <c r="F2297" s="309"/>
      <c r="G2297" s="309"/>
      <c r="H2297" s="310"/>
      <c r="I2297" s="310"/>
      <c r="L2297" s="309"/>
      <c r="M2297" s="309"/>
      <c r="N2297" s="310"/>
      <c r="P2297" s="310"/>
    </row>
    <row r="2298" spans="3:16" s="25" customFormat="1" ht="12.75" customHeight="1" x14ac:dyDescent="0.25">
      <c r="C2298" s="310"/>
      <c r="E2298" s="310"/>
      <c r="F2298" s="309"/>
      <c r="G2298" s="309"/>
      <c r="H2298" s="310"/>
      <c r="I2298" s="310"/>
      <c r="L2298" s="309"/>
      <c r="M2298" s="309"/>
      <c r="N2298" s="310"/>
      <c r="P2298" s="310"/>
    </row>
    <row r="2299" spans="3:16" s="25" customFormat="1" ht="12.75" customHeight="1" x14ac:dyDescent="0.25">
      <c r="C2299" s="310"/>
      <c r="E2299" s="310"/>
      <c r="F2299" s="309"/>
      <c r="G2299" s="309"/>
      <c r="H2299" s="310"/>
      <c r="I2299" s="310"/>
      <c r="L2299" s="309"/>
      <c r="M2299" s="309"/>
      <c r="N2299" s="310"/>
      <c r="P2299" s="310"/>
    </row>
    <row r="2300" spans="3:16" s="25" customFormat="1" ht="12.75" customHeight="1" x14ac:dyDescent="0.25">
      <c r="C2300" s="310"/>
      <c r="E2300" s="310"/>
      <c r="F2300" s="309"/>
      <c r="G2300" s="309"/>
      <c r="H2300" s="310"/>
      <c r="I2300" s="310"/>
      <c r="L2300" s="309"/>
      <c r="M2300" s="309"/>
      <c r="N2300" s="310"/>
      <c r="P2300" s="310"/>
    </row>
    <row r="2301" spans="3:16" s="25" customFormat="1" ht="12.75" customHeight="1" x14ac:dyDescent="0.25">
      <c r="C2301" s="310"/>
      <c r="E2301" s="310"/>
      <c r="F2301" s="309"/>
      <c r="G2301" s="309"/>
      <c r="H2301" s="310"/>
      <c r="I2301" s="310"/>
      <c r="L2301" s="309"/>
      <c r="M2301" s="309"/>
      <c r="N2301" s="310"/>
      <c r="P2301" s="310"/>
    </row>
    <row r="2302" spans="3:16" s="25" customFormat="1" ht="12.75" customHeight="1" x14ac:dyDescent="0.25">
      <c r="C2302" s="310"/>
      <c r="E2302" s="310"/>
      <c r="F2302" s="309"/>
      <c r="G2302" s="309"/>
      <c r="H2302" s="310"/>
      <c r="I2302" s="310"/>
      <c r="L2302" s="309"/>
      <c r="M2302" s="309"/>
      <c r="N2302" s="310"/>
      <c r="P2302" s="310"/>
    </row>
    <row r="2303" spans="3:16" s="25" customFormat="1" ht="12.75" customHeight="1" x14ac:dyDescent="0.25">
      <c r="C2303" s="310"/>
      <c r="E2303" s="310"/>
      <c r="F2303" s="309"/>
      <c r="G2303" s="309"/>
      <c r="H2303" s="310"/>
      <c r="I2303" s="310"/>
      <c r="L2303" s="309"/>
      <c r="M2303" s="309"/>
      <c r="N2303" s="310"/>
      <c r="P2303" s="310"/>
    </row>
    <row r="2304" spans="3:16" s="25" customFormat="1" ht="12.75" customHeight="1" x14ac:dyDescent="0.25">
      <c r="C2304" s="310"/>
      <c r="E2304" s="310"/>
      <c r="F2304" s="309"/>
      <c r="G2304" s="309"/>
      <c r="H2304" s="310"/>
      <c r="I2304" s="310"/>
      <c r="L2304" s="309"/>
      <c r="M2304" s="309"/>
      <c r="N2304" s="310"/>
      <c r="P2304" s="310"/>
    </row>
    <row r="2305" spans="3:16" s="25" customFormat="1" ht="12.75" customHeight="1" x14ac:dyDescent="0.25">
      <c r="C2305" s="310"/>
      <c r="E2305" s="310"/>
      <c r="F2305" s="309"/>
      <c r="G2305" s="309"/>
      <c r="H2305" s="310"/>
      <c r="I2305" s="310"/>
      <c r="L2305" s="309"/>
      <c r="M2305" s="309"/>
      <c r="N2305" s="310"/>
      <c r="P2305" s="310"/>
    </row>
    <row r="2306" spans="3:16" s="25" customFormat="1" ht="12.75" customHeight="1" x14ac:dyDescent="0.25">
      <c r="C2306" s="310"/>
      <c r="E2306" s="310"/>
      <c r="F2306" s="309"/>
      <c r="G2306" s="309"/>
      <c r="H2306" s="310"/>
      <c r="I2306" s="310"/>
      <c r="L2306" s="309"/>
      <c r="M2306" s="309"/>
      <c r="N2306" s="310"/>
      <c r="P2306" s="310"/>
    </row>
    <row r="2307" spans="3:16" s="25" customFormat="1" ht="12.75" customHeight="1" x14ac:dyDescent="0.25">
      <c r="C2307" s="310"/>
      <c r="E2307" s="310"/>
      <c r="F2307" s="309"/>
      <c r="G2307" s="309"/>
      <c r="H2307" s="310"/>
      <c r="I2307" s="310"/>
      <c r="L2307" s="309"/>
      <c r="M2307" s="309"/>
      <c r="N2307" s="310"/>
      <c r="P2307" s="310"/>
    </row>
    <row r="2308" spans="3:16" s="25" customFormat="1" ht="12.75" customHeight="1" x14ac:dyDescent="0.25">
      <c r="C2308" s="310"/>
      <c r="E2308" s="310"/>
      <c r="F2308" s="309"/>
      <c r="G2308" s="309"/>
      <c r="H2308" s="310"/>
      <c r="I2308" s="310"/>
      <c r="L2308" s="309"/>
      <c r="M2308" s="309"/>
      <c r="N2308" s="310"/>
      <c r="P2308" s="310"/>
    </row>
    <row r="2309" spans="3:16" s="25" customFormat="1" ht="12.75" customHeight="1" x14ac:dyDescent="0.25">
      <c r="C2309" s="310"/>
      <c r="E2309" s="310"/>
      <c r="F2309" s="309"/>
      <c r="G2309" s="309"/>
      <c r="H2309" s="310"/>
      <c r="I2309" s="310"/>
      <c r="L2309" s="309"/>
      <c r="M2309" s="309"/>
      <c r="N2309" s="310"/>
      <c r="P2309" s="310"/>
    </row>
    <row r="2310" spans="3:16" s="25" customFormat="1" ht="12.75" customHeight="1" x14ac:dyDescent="0.25">
      <c r="C2310" s="310"/>
      <c r="E2310" s="310"/>
      <c r="F2310" s="309"/>
      <c r="G2310" s="309"/>
      <c r="H2310" s="310"/>
      <c r="I2310" s="310"/>
      <c r="L2310" s="309"/>
      <c r="M2310" s="309"/>
      <c r="N2310" s="310"/>
      <c r="P2310" s="310"/>
    </row>
    <row r="2311" spans="3:16" s="25" customFormat="1" ht="12.75" customHeight="1" x14ac:dyDescent="0.25">
      <c r="C2311" s="310"/>
      <c r="E2311" s="310"/>
      <c r="F2311" s="309"/>
      <c r="G2311" s="309"/>
      <c r="H2311" s="310"/>
      <c r="I2311" s="310"/>
      <c r="L2311" s="309"/>
      <c r="M2311" s="309"/>
      <c r="N2311" s="310"/>
      <c r="P2311" s="310"/>
    </row>
    <row r="2312" spans="3:16" s="25" customFormat="1" ht="12.75" customHeight="1" x14ac:dyDescent="0.25">
      <c r="C2312" s="310"/>
      <c r="E2312" s="310"/>
      <c r="F2312" s="309"/>
      <c r="G2312" s="309"/>
      <c r="H2312" s="310"/>
      <c r="I2312" s="310"/>
      <c r="L2312" s="309"/>
      <c r="M2312" s="309"/>
      <c r="N2312" s="310"/>
      <c r="P2312" s="310"/>
    </row>
    <row r="2313" spans="3:16" s="25" customFormat="1" ht="12.75" customHeight="1" x14ac:dyDescent="0.25">
      <c r="C2313" s="310"/>
      <c r="E2313" s="310"/>
      <c r="F2313" s="309"/>
      <c r="G2313" s="309"/>
      <c r="H2313" s="310"/>
      <c r="I2313" s="310"/>
      <c r="L2313" s="309"/>
      <c r="M2313" s="309"/>
      <c r="N2313" s="310"/>
      <c r="P2313" s="310"/>
    </row>
    <row r="2314" spans="3:16" s="25" customFormat="1" ht="12.75" customHeight="1" x14ac:dyDescent="0.25">
      <c r="C2314" s="310"/>
      <c r="E2314" s="310"/>
      <c r="F2314" s="309"/>
      <c r="G2314" s="309"/>
      <c r="H2314" s="310"/>
      <c r="I2314" s="310"/>
      <c r="L2314" s="309"/>
      <c r="M2314" s="309"/>
      <c r="N2314" s="310"/>
      <c r="P2314" s="310"/>
    </row>
    <row r="2315" spans="3:16" s="25" customFormat="1" ht="12.75" customHeight="1" x14ac:dyDescent="0.25">
      <c r="C2315" s="310"/>
      <c r="E2315" s="310"/>
      <c r="F2315" s="309"/>
      <c r="G2315" s="309"/>
      <c r="H2315" s="310"/>
      <c r="I2315" s="310"/>
      <c r="L2315" s="309"/>
      <c r="M2315" s="309"/>
      <c r="N2315" s="310"/>
      <c r="P2315" s="310"/>
    </row>
    <row r="2316" spans="3:16" s="25" customFormat="1" ht="12.75" customHeight="1" x14ac:dyDescent="0.25">
      <c r="C2316" s="310"/>
      <c r="E2316" s="310"/>
      <c r="F2316" s="309"/>
      <c r="G2316" s="309"/>
      <c r="H2316" s="310"/>
      <c r="I2316" s="310"/>
      <c r="L2316" s="309"/>
      <c r="M2316" s="309"/>
      <c r="N2316" s="310"/>
      <c r="P2316" s="310"/>
    </row>
    <row r="2317" spans="3:16" s="25" customFormat="1" ht="12.75" customHeight="1" x14ac:dyDescent="0.25">
      <c r="C2317" s="310"/>
      <c r="E2317" s="310"/>
      <c r="F2317" s="309"/>
      <c r="G2317" s="309"/>
      <c r="H2317" s="310"/>
      <c r="I2317" s="310"/>
      <c r="L2317" s="309"/>
      <c r="M2317" s="309"/>
      <c r="N2317" s="310"/>
      <c r="P2317" s="310"/>
    </row>
    <row r="2318" spans="3:16" s="25" customFormat="1" ht="12.75" customHeight="1" x14ac:dyDescent="0.25">
      <c r="C2318" s="310"/>
      <c r="E2318" s="310"/>
      <c r="F2318" s="309"/>
      <c r="G2318" s="309"/>
      <c r="H2318" s="310"/>
      <c r="I2318" s="310"/>
      <c r="L2318" s="309"/>
      <c r="M2318" s="309"/>
      <c r="N2318" s="310"/>
      <c r="P2318" s="310"/>
    </row>
    <row r="2319" spans="3:16" s="25" customFormat="1" ht="12.75" customHeight="1" x14ac:dyDescent="0.25">
      <c r="C2319" s="310"/>
      <c r="E2319" s="310"/>
      <c r="F2319" s="309"/>
      <c r="G2319" s="309"/>
      <c r="H2319" s="310"/>
      <c r="I2319" s="310"/>
      <c r="L2319" s="309"/>
      <c r="M2319" s="309"/>
      <c r="N2319" s="310"/>
      <c r="P2319" s="310"/>
    </row>
    <row r="2320" spans="3:16" s="25" customFormat="1" ht="12.75" customHeight="1" x14ac:dyDescent="0.25">
      <c r="C2320" s="310"/>
      <c r="E2320" s="310"/>
      <c r="F2320" s="309"/>
      <c r="G2320" s="309"/>
      <c r="H2320" s="310"/>
      <c r="I2320" s="310"/>
      <c r="L2320" s="309"/>
      <c r="M2320" s="309"/>
      <c r="N2320" s="310"/>
      <c r="P2320" s="310"/>
    </row>
    <row r="2321" spans="3:16" s="25" customFormat="1" ht="12.75" customHeight="1" x14ac:dyDescent="0.25">
      <c r="C2321" s="310"/>
      <c r="E2321" s="310"/>
      <c r="F2321" s="309"/>
      <c r="G2321" s="309"/>
      <c r="H2321" s="310"/>
      <c r="I2321" s="310"/>
      <c r="L2321" s="309"/>
      <c r="M2321" s="309"/>
      <c r="N2321" s="310"/>
      <c r="P2321" s="310"/>
    </row>
    <row r="2322" spans="3:16" s="25" customFormat="1" ht="12.75" customHeight="1" x14ac:dyDescent="0.25">
      <c r="C2322" s="310"/>
      <c r="E2322" s="310"/>
      <c r="F2322" s="309"/>
      <c r="G2322" s="309"/>
      <c r="H2322" s="310"/>
      <c r="I2322" s="310"/>
      <c r="L2322" s="309"/>
      <c r="M2322" s="309"/>
      <c r="N2322" s="310"/>
      <c r="P2322" s="310"/>
    </row>
    <row r="2323" spans="3:16" s="25" customFormat="1" ht="12.75" customHeight="1" x14ac:dyDescent="0.25">
      <c r="C2323" s="310"/>
      <c r="E2323" s="310"/>
      <c r="F2323" s="309"/>
      <c r="G2323" s="309"/>
      <c r="H2323" s="310"/>
      <c r="I2323" s="310"/>
      <c r="L2323" s="309"/>
      <c r="M2323" s="309"/>
      <c r="N2323" s="310"/>
      <c r="P2323" s="310"/>
    </row>
    <row r="2324" spans="3:16" s="25" customFormat="1" ht="12.75" customHeight="1" x14ac:dyDescent="0.25">
      <c r="C2324" s="310"/>
      <c r="E2324" s="310"/>
      <c r="F2324" s="309"/>
      <c r="G2324" s="309"/>
      <c r="H2324" s="310"/>
      <c r="I2324" s="310"/>
      <c r="L2324" s="309"/>
      <c r="M2324" s="309"/>
      <c r="N2324" s="310"/>
      <c r="P2324" s="310"/>
    </row>
    <row r="2325" spans="3:16" s="25" customFormat="1" ht="12.75" customHeight="1" x14ac:dyDescent="0.25">
      <c r="C2325" s="310"/>
      <c r="E2325" s="310"/>
      <c r="F2325" s="309"/>
      <c r="G2325" s="309"/>
      <c r="H2325" s="310"/>
      <c r="I2325" s="310"/>
      <c r="L2325" s="309"/>
      <c r="M2325" s="309"/>
      <c r="N2325" s="310"/>
      <c r="P2325" s="310"/>
    </row>
    <row r="2326" spans="3:16" s="25" customFormat="1" ht="12.75" customHeight="1" x14ac:dyDescent="0.25">
      <c r="C2326" s="310"/>
      <c r="E2326" s="310"/>
      <c r="F2326" s="309"/>
      <c r="G2326" s="309"/>
      <c r="H2326" s="310"/>
      <c r="I2326" s="310"/>
      <c r="L2326" s="309"/>
      <c r="M2326" s="309"/>
      <c r="N2326" s="310"/>
      <c r="P2326" s="310"/>
    </row>
    <row r="2327" spans="3:16" s="25" customFormat="1" ht="12.75" customHeight="1" x14ac:dyDescent="0.25">
      <c r="C2327" s="310"/>
      <c r="E2327" s="310"/>
      <c r="F2327" s="309"/>
      <c r="G2327" s="309"/>
      <c r="H2327" s="310"/>
      <c r="I2327" s="310"/>
      <c r="L2327" s="309"/>
      <c r="M2327" s="309"/>
      <c r="N2327" s="310"/>
      <c r="P2327" s="310"/>
    </row>
    <row r="2328" spans="3:16" s="25" customFormat="1" ht="12.75" customHeight="1" x14ac:dyDescent="0.25">
      <c r="C2328" s="310"/>
      <c r="E2328" s="310"/>
      <c r="F2328" s="309"/>
      <c r="G2328" s="309"/>
      <c r="H2328" s="310"/>
      <c r="I2328" s="310"/>
      <c r="L2328" s="309"/>
      <c r="M2328" s="309"/>
      <c r="N2328" s="310"/>
      <c r="P2328" s="310"/>
    </row>
    <row r="2329" spans="3:16" s="25" customFormat="1" ht="12.75" customHeight="1" x14ac:dyDescent="0.25">
      <c r="C2329" s="310"/>
      <c r="E2329" s="310"/>
      <c r="F2329" s="309"/>
      <c r="G2329" s="309"/>
      <c r="H2329" s="310"/>
      <c r="I2329" s="310"/>
      <c r="L2329" s="309"/>
      <c r="M2329" s="309"/>
      <c r="N2329" s="310"/>
      <c r="P2329" s="310"/>
    </row>
    <row r="2330" spans="3:16" s="25" customFormat="1" ht="12.75" customHeight="1" x14ac:dyDescent="0.25">
      <c r="C2330" s="310"/>
      <c r="E2330" s="310"/>
      <c r="F2330" s="309"/>
      <c r="G2330" s="309"/>
      <c r="H2330" s="310"/>
      <c r="I2330" s="310"/>
      <c r="L2330" s="309"/>
      <c r="M2330" s="309"/>
      <c r="N2330" s="310"/>
      <c r="P2330" s="310"/>
    </row>
    <row r="2331" spans="3:16" s="25" customFormat="1" ht="12.75" customHeight="1" x14ac:dyDescent="0.25">
      <c r="C2331" s="310"/>
      <c r="E2331" s="310"/>
      <c r="F2331" s="309"/>
      <c r="G2331" s="309"/>
      <c r="H2331" s="310"/>
      <c r="I2331" s="310"/>
      <c r="L2331" s="309"/>
      <c r="M2331" s="309"/>
      <c r="N2331" s="310"/>
      <c r="P2331" s="310"/>
    </row>
    <row r="2332" spans="3:16" s="25" customFormat="1" ht="12.75" customHeight="1" x14ac:dyDescent="0.25">
      <c r="C2332" s="310"/>
      <c r="E2332" s="310"/>
      <c r="F2332" s="309"/>
      <c r="G2332" s="309"/>
      <c r="H2332" s="310"/>
      <c r="I2332" s="310"/>
      <c r="L2332" s="309"/>
      <c r="M2332" s="309"/>
      <c r="N2332" s="310"/>
      <c r="P2332" s="310"/>
    </row>
    <row r="2333" spans="3:16" s="25" customFormat="1" ht="12.75" customHeight="1" x14ac:dyDescent="0.25">
      <c r="C2333" s="310"/>
      <c r="E2333" s="310"/>
      <c r="F2333" s="309"/>
      <c r="G2333" s="309"/>
      <c r="H2333" s="310"/>
      <c r="I2333" s="310"/>
      <c r="L2333" s="309"/>
      <c r="M2333" s="309"/>
      <c r="N2333" s="310"/>
      <c r="P2333" s="310"/>
    </row>
    <row r="2334" spans="3:16" s="25" customFormat="1" ht="12.75" customHeight="1" x14ac:dyDescent="0.25">
      <c r="C2334" s="310"/>
      <c r="E2334" s="310"/>
      <c r="F2334" s="309"/>
      <c r="G2334" s="309"/>
      <c r="H2334" s="310"/>
      <c r="I2334" s="310"/>
      <c r="L2334" s="309"/>
      <c r="M2334" s="309"/>
      <c r="N2334" s="310"/>
      <c r="P2334" s="310"/>
    </row>
    <row r="2335" spans="3:16" s="25" customFormat="1" ht="12.75" customHeight="1" x14ac:dyDescent="0.25">
      <c r="C2335" s="310"/>
      <c r="E2335" s="310"/>
      <c r="F2335" s="309"/>
      <c r="G2335" s="309"/>
      <c r="H2335" s="310"/>
      <c r="I2335" s="310"/>
      <c r="L2335" s="309"/>
      <c r="M2335" s="309"/>
      <c r="N2335" s="310"/>
      <c r="P2335" s="310"/>
    </row>
    <row r="2336" spans="3:16" s="25" customFormat="1" ht="12.75" customHeight="1" x14ac:dyDescent="0.25">
      <c r="C2336" s="310"/>
      <c r="E2336" s="310"/>
      <c r="F2336" s="309"/>
      <c r="G2336" s="309"/>
      <c r="H2336" s="310"/>
      <c r="I2336" s="310"/>
      <c r="L2336" s="309"/>
      <c r="M2336" s="309"/>
      <c r="N2336" s="310"/>
      <c r="P2336" s="310"/>
    </row>
    <row r="2337" spans="3:16" s="25" customFormat="1" ht="12.75" customHeight="1" x14ac:dyDescent="0.25">
      <c r="C2337" s="310"/>
      <c r="E2337" s="310"/>
      <c r="F2337" s="309"/>
      <c r="G2337" s="309"/>
      <c r="H2337" s="310"/>
      <c r="I2337" s="310"/>
      <c r="L2337" s="309"/>
      <c r="M2337" s="309"/>
      <c r="N2337" s="310"/>
      <c r="P2337" s="310"/>
    </row>
    <row r="2338" spans="3:16" s="25" customFormat="1" ht="12.75" customHeight="1" x14ac:dyDescent="0.25">
      <c r="C2338" s="310"/>
      <c r="E2338" s="310"/>
      <c r="F2338" s="309"/>
      <c r="G2338" s="309"/>
      <c r="H2338" s="310"/>
      <c r="I2338" s="310"/>
      <c r="L2338" s="309"/>
      <c r="M2338" s="309"/>
      <c r="N2338" s="310"/>
      <c r="P2338" s="310"/>
    </row>
    <row r="2339" spans="3:16" s="25" customFormat="1" ht="12.75" customHeight="1" x14ac:dyDescent="0.25">
      <c r="C2339" s="310"/>
      <c r="E2339" s="310"/>
      <c r="F2339" s="309"/>
      <c r="G2339" s="309"/>
      <c r="H2339" s="310"/>
      <c r="I2339" s="310"/>
      <c r="L2339" s="309"/>
      <c r="M2339" s="309"/>
      <c r="N2339" s="310"/>
      <c r="P2339" s="310"/>
    </row>
    <row r="2340" spans="3:16" s="25" customFormat="1" ht="12.75" customHeight="1" x14ac:dyDescent="0.25">
      <c r="C2340" s="310"/>
      <c r="E2340" s="310"/>
      <c r="F2340" s="309"/>
      <c r="G2340" s="309"/>
      <c r="H2340" s="310"/>
      <c r="I2340" s="310"/>
      <c r="L2340" s="309"/>
      <c r="M2340" s="309"/>
      <c r="N2340" s="310"/>
      <c r="P2340" s="310"/>
    </row>
    <row r="2341" spans="3:16" s="25" customFormat="1" ht="12.75" customHeight="1" x14ac:dyDescent="0.25">
      <c r="C2341" s="310"/>
      <c r="E2341" s="310"/>
      <c r="F2341" s="309"/>
      <c r="G2341" s="309"/>
      <c r="H2341" s="310"/>
      <c r="I2341" s="310"/>
      <c r="L2341" s="309"/>
      <c r="M2341" s="309"/>
      <c r="N2341" s="310"/>
      <c r="P2341" s="310"/>
    </row>
    <row r="2342" spans="3:16" s="25" customFormat="1" ht="12.75" customHeight="1" x14ac:dyDescent="0.25">
      <c r="C2342" s="310"/>
      <c r="E2342" s="310"/>
      <c r="F2342" s="309"/>
      <c r="G2342" s="309"/>
      <c r="H2342" s="310"/>
      <c r="I2342" s="310"/>
      <c r="L2342" s="309"/>
      <c r="M2342" s="309"/>
      <c r="N2342" s="310"/>
      <c r="P2342" s="310"/>
    </row>
    <row r="2343" spans="3:16" s="25" customFormat="1" ht="12.75" customHeight="1" x14ac:dyDescent="0.25">
      <c r="C2343" s="310"/>
      <c r="E2343" s="310"/>
      <c r="F2343" s="309"/>
      <c r="G2343" s="309"/>
      <c r="H2343" s="310"/>
      <c r="I2343" s="310"/>
      <c r="L2343" s="309"/>
      <c r="M2343" s="309"/>
      <c r="N2343" s="310"/>
      <c r="P2343" s="310"/>
    </row>
    <row r="2344" spans="3:16" s="25" customFormat="1" ht="12.75" customHeight="1" x14ac:dyDescent="0.25">
      <c r="C2344" s="310"/>
      <c r="E2344" s="310"/>
      <c r="F2344" s="309"/>
      <c r="G2344" s="309"/>
      <c r="H2344" s="310"/>
      <c r="I2344" s="310"/>
      <c r="L2344" s="309"/>
      <c r="M2344" s="309"/>
      <c r="N2344" s="310"/>
      <c r="P2344" s="310"/>
    </row>
    <row r="2345" spans="3:16" s="25" customFormat="1" ht="12.75" customHeight="1" x14ac:dyDescent="0.25">
      <c r="C2345" s="310"/>
      <c r="E2345" s="310"/>
      <c r="F2345" s="309"/>
      <c r="G2345" s="309"/>
      <c r="H2345" s="310"/>
      <c r="I2345" s="310"/>
      <c r="L2345" s="309"/>
      <c r="M2345" s="309"/>
      <c r="N2345" s="310"/>
      <c r="P2345" s="310"/>
    </row>
    <row r="2346" spans="3:16" s="25" customFormat="1" ht="12.75" customHeight="1" x14ac:dyDescent="0.25">
      <c r="C2346" s="310"/>
      <c r="E2346" s="310"/>
      <c r="F2346" s="309"/>
      <c r="G2346" s="309"/>
      <c r="H2346" s="310"/>
      <c r="I2346" s="310"/>
      <c r="L2346" s="309"/>
      <c r="M2346" s="309"/>
      <c r="N2346" s="310"/>
      <c r="P2346" s="310"/>
    </row>
    <row r="2347" spans="3:16" s="25" customFormat="1" ht="12.75" customHeight="1" x14ac:dyDescent="0.25">
      <c r="C2347" s="310"/>
      <c r="E2347" s="310"/>
      <c r="F2347" s="309"/>
      <c r="G2347" s="309"/>
      <c r="H2347" s="310"/>
      <c r="I2347" s="310"/>
      <c r="L2347" s="309"/>
      <c r="M2347" s="309"/>
      <c r="N2347" s="310"/>
      <c r="P2347" s="310"/>
    </row>
    <row r="2348" spans="3:16" s="25" customFormat="1" ht="12.75" customHeight="1" x14ac:dyDescent="0.25">
      <c r="C2348" s="310"/>
      <c r="E2348" s="310"/>
      <c r="F2348" s="309"/>
      <c r="G2348" s="309"/>
      <c r="H2348" s="310"/>
      <c r="I2348" s="310"/>
      <c r="L2348" s="309"/>
      <c r="M2348" s="309"/>
      <c r="N2348" s="310"/>
      <c r="P2348" s="310"/>
    </row>
    <row r="2349" spans="3:16" s="25" customFormat="1" ht="12.75" customHeight="1" x14ac:dyDescent="0.25">
      <c r="C2349" s="310"/>
      <c r="E2349" s="310"/>
      <c r="F2349" s="309"/>
      <c r="G2349" s="309"/>
      <c r="H2349" s="310"/>
      <c r="I2349" s="310"/>
      <c r="L2349" s="309"/>
      <c r="M2349" s="309"/>
      <c r="N2349" s="310"/>
      <c r="P2349" s="310"/>
    </row>
    <row r="2350" spans="3:16" s="25" customFormat="1" ht="12.75" customHeight="1" x14ac:dyDescent="0.25">
      <c r="C2350" s="310"/>
      <c r="E2350" s="310"/>
      <c r="F2350" s="309"/>
      <c r="G2350" s="309"/>
      <c r="H2350" s="310"/>
      <c r="I2350" s="310"/>
      <c r="L2350" s="309"/>
      <c r="M2350" s="309"/>
      <c r="N2350" s="310"/>
      <c r="P2350" s="310"/>
    </row>
    <row r="2351" spans="3:16" s="25" customFormat="1" ht="12.75" customHeight="1" x14ac:dyDescent="0.25">
      <c r="C2351" s="310"/>
      <c r="E2351" s="310"/>
      <c r="F2351" s="309"/>
      <c r="G2351" s="309"/>
      <c r="H2351" s="310"/>
      <c r="I2351" s="310"/>
      <c r="L2351" s="309"/>
      <c r="M2351" s="309"/>
      <c r="N2351" s="310"/>
      <c r="P2351" s="310"/>
    </row>
    <row r="2352" spans="3:16" s="25" customFormat="1" ht="12.75" customHeight="1" x14ac:dyDescent="0.25">
      <c r="C2352" s="310"/>
      <c r="E2352" s="310"/>
      <c r="F2352" s="309"/>
      <c r="G2352" s="309"/>
      <c r="H2352" s="310"/>
      <c r="I2352" s="310"/>
      <c r="L2352" s="309"/>
      <c r="M2352" s="309"/>
      <c r="N2352" s="310"/>
      <c r="P2352" s="310"/>
    </row>
    <row r="2353" spans="3:16" s="25" customFormat="1" ht="12.75" customHeight="1" x14ac:dyDescent="0.25">
      <c r="C2353" s="310"/>
      <c r="E2353" s="310"/>
      <c r="F2353" s="309"/>
      <c r="G2353" s="309"/>
      <c r="H2353" s="310"/>
      <c r="I2353" s="310"/>
      <c r="L2353" s="309"/>
      <c r="M2353" s="309"/>
      <c r="N2353" s="310"/>
      <c r="P2353" s="310"/>
    </row>
    <row r="2354" spans="3:16" s="25" customFormat="1" ht="12.75" customHeight="1" x14ac:dyDescent="0.25">
      <c r="C2354" s="310"/>
      <c r="E2354" s="310"/>
      <c r="F2354" s="309"/>
      <c r="G2354" s="309"/>
      <c r="H2354" s="310"/>
      <c r="I2354" s="310"/>
      <c r="L2354" s="309"/>
      <c r="M2354" s="309"/>
      <c r="N2354" s="310"/>
      <c r="P2354" s="310"/>
    </row>
    <row r="2355" spans="3:16" s="25" customFormat="1" ht="12.75" customHeight="1" x14ac:dyDescent="0.25">
      <c r="C2355" s="310"/>
      <c r="E2355" s="310"/>
      <c r="F2355" s="309"/>
      <c r="G2355" s="309"/>
      <c r="H2355" s="310"/>
      <c r="I2355" s="310"/>
      <c r="L2355" s="309"/>
      <c r="M2355" s="309"/>
      <c r="N2355" s="310"/>
      <c r="P2355" s="310"/>
    </row>
    <row r="2356" spans="3:16" s="25" customFormat="1" ht="12.75" customHeight="1" x14ac:dyDescent="0.25">
      <c r="C2356" s="310"/>
      <c r="E2356" s="310"/>
      <c r="F2356" s="309"/>
      <c r="G2356" s="309"/>
      <c r="H2356" s="310"/>
      <c r="I2356" s="310"/>
      <c r="L2356" s="309"/>
      <c r="M2356" s="309"/>
      <c r="N2356" s="310"/>
      <c r="P2356" s="310"/>
    </row>
    <row r="2357" spans="3:16" s="25" customFormat="1" ht="12.75" customHeight="1" x14ac:dyDescent="0.25">
      <c r="C2357" s="310"/>
      <c r="E2357" s="310"/>
      <c r="F2357" s="309"/>
      <c r="G2357" s="309"/>
      <c r="H2357" s="310"/>
      <c r="I2357" s="310"/>
      <c r="L2357" s="309"/>
      <c r="M2357" s="309"/>
      <c r="N2357" s="310"/>
      <c r="P2357" s="310"/>
    </row>
    <row r="2358" spans="3:16" s="25" customFormat="1" ht="12.75" customHeight="1" x14ac:dyDescent="0.25">
      <c r="C2358" s="310"/>
      <c r="E2358" s="310"/>
      <c r="F2358" s="309"/>
      <c r="G2358" s="309"/>
      <c r="H2358" s="310"/>
      <c r="I2358" s="310"/>
      <c r="L2358" s="309"/>
      <c r="M2358" s="309"/>
      <c r="N2358" s="310"/>
      <c r="P2358" s="310"/>
    </row>
    <row r="2359" spans="3:16" s="25" customFormat="1" ht="12.75" customHeight="1" x14ac:dyDescent="0.25">
      <c r="C2359" s="310"/>
      <c r="E2359" s="310"/>
      <c r="F2359" s="309"/>
      <c r="G2359" s="309"/>
      <c r="H2359" s="310"/>
      <c r="I2359" s="310"/>
      <c r="L2359" s="309"/>
      <c r="M2359" s="309"/>
      <c r="N2359" s="310"/>
      <c r="P2359" s="310"/>
    </row>
    <row r="2360" spans="3:16" s="25" customFormat="1" ht="12.75" customHeight="1" x14ac:dyDescent="0.25">
      <c r="C2360" s="310"/>
      <c r="E2360" s="310"/>
      <c r="F2360" s="309"/>
      <c r="G2360" s="309"/>
      <c r="H2360" s="310"/>
      <c r="I2360" s="310"/>
      <c r="L2360" s="309"/>
      <c r="M2360" s="309"/>
      <c r="N2360" s="310"/>
      <c r="P2360" s="310"/>
    </row>
    <row r="2361" spans="3:16" s="25" customFormat="1" ht="12.75" customHeight="1" x14ac:dyDescent="0.25">
      <c r="C2361" s="310"/>
      <c r="E2361" s="310"/>
      <c r="F2361" s="309"/>
      <c r="G2361" s="309"/>
      <c r="H2361" s="310"/>
      <c r="I2361" s="310"/>
      <c r="L2361" s="309"/>
      <c r="M2361" s="309"/>
      <c r="N2361" s="310"/>
      <c r="P2361" s="310"/>
    </row>
    <row r="2362" spans="3:16" s="25" customFormat="1" ht="12.75" customHeight="1" x14ac:dyDescent="0.25">
      <c r="C2362" s="310"/>
      <c r="E2362" s="310"/>
      <c r="F2362" s="309"/>
      <c r="G2362" s="309"/>
      <c r="H2362" s="310"/>
      <c r="I2362" s="310"/>
      <c r="L2362" s="309"/>
      <c r="M2362" s="309"/>
      <c r="N2362" s="310"/>
      <c r="P2362" s="310"/>
    </row>
    <row r="2363" spans="3:16" s="25" customFormat="1" ht="12.75" customHeight="1" x14ac:dyDescent="0.25">
      <c r="C2363" s="310"/>
      <c r="E2363" s="310"/>
      <c r="F2363" s="309"/>
      <c r="G2363" s="309"/>
      <c r="H2363" s="310"/>
      <c r="I2363" s="310"/>
      <c r="L2363" s="309"/>
      <c r="M2363" s="309"/>
      <c r="N2363" s="310"/>
      <c r="P2363" s="310"/>
    </row>
    <row r="2364" spans="3:16" s="25" customFormat="1" ht="12.75" customHeight="1" x14ac:dyDescent="0.25">
      <c r="C2364" s="310"/>
      <c r="E2364" s="310"/>
      <c r="F2364" s="309"/>
      <c r="G2364" s="309"/>
      <c r="H2364" s="310"/>
      <c r="I2364" s="310"/>
      <c r="L2364" s="309"/>
      <c r="M2364" s="309"/>
      <c r="N2364" s="310"/>
      <c r="P2364" s="310"/>
    </row>
    <row r="2365" spans="3:16" s="25" customFormat="1" ht="12.75" customHeight="1" x14ac:dyDescent="0.25">
      <c r="C2365" s="310"/>
      <c r="E2365" s="310"/>
      <c r="F2365" s="309"/>
      <c r="G2365" s="309"/>
      <c r="H2365" s="310"/>
      <c r="I2365" s="310"/>
      <c r="L2365" s="309"/>
      <c r="M2365" s="309"/>
      <c r="N2365" s="310"/>
      <c r="P2365" s="310"/>
    </row>
    <row r="2366" spans="3:16" s="25" customFormat="1" ht="12.75" customHeight="1" x14ac:dyDescent="0.25">
      <c r="C2366" s="310"/>
      <c r="E2366" s="310"/>
      <c r="F2366" s="309"/>
      <c r="G2366" s="309"/>
      <c r="H2366" s="310"/>
      <c r="I2366" s="310"/>
      <c r="L2366" s="309"/>
      <c r="M2366" s="309"/>
      <c r="N2366" s="310"/>
      <c r="P2366" s="310"/>
    </row>
    <row r="2367" spans="3:16" s="25" customFormat="1" ht="12.75" customHeight="1" x14ac:dyDescent="0.25">
      <c r="C2367" s="310"/>
      <c r="E2367" s="310"/>
      <c r="F2367" s="309"/>
      <c r="G2367" s="309"/>
      <c r="H2367" s="310"/>
      <c r="I2367" s="310"/>
      <c r="L2367" s="309"/>
      <c r="M2367" s="309"/>
      <c r="N2367" s="310"/>
      <c r="P2367" s="310"/>
    </row>
    <row r="2368" spans="3:16" s="25" customFormat="1" ht="12.75" customHeight="1" x14ac:dyDescent="0.25">
      <c r="C2368" s="310"/>
      <c r="E2368" s="310"/>
      <c r="F2368" s="309"/>
      <c r="G2368" s="309"/>
      <c r="H2368" s="310"/>
      <c r="I2368" s="310"/>
      <c r="L2368" s="309"/>
      <c r="M2368" s="309"/>
      <c r="N2368" s="310"/>
      <c r="P2368" s="310"/>
    </row>
    <row r="2369" spans="3:16" s="25" customFormat="1" ht="12.75" customHeight="1" x14ac:dyDescent="0.25">
      <c r="C2369" s="310"/>
      <c r="E2369" s="310"/>
      <c r="F2369" s="309"/>
      <c r="G2369" s="309"/>
      <c r="H2369" s="310"/>
      <c r="I2369" s="310"/>
      <c r="L2369" s="309"/>
      <c r="M2369" s="309"/>
      <c r="N2369" s="310"/>
      <c r="P2369" s="310"/>
    </row>
    <row r="2370" spans="3:16" s="25" customFormat="1" ht="12.75" customHeight="1" x14ac:dyDescent="0.25">
      <c r="C2370" s="310"/>
      <c r="E2370" s="310"/>
      <c r="F2370" s="309"/>
      <c r="G2370" s="309"/>
      <c r="H2370" s="310"/>
      <c r="I2370" s="310"/>
      <c r="L2370" s="309"/>
      <c r="M2370" s="309"/>
      <c r="N2370" s="310"/>
      <c r="P2370" s="310"/>
    </row>
    <row r="2371" spans="3:16" s="25" customFormat="1" ht="12.75" customHeight="1" x14ac:dyDescent="0.25">
      <c r="C2371" s="310"/>
      <c r="E2371" s="310"/>
      <c r="F2371" s="309"/>
      <c r="G2371" s="309"/>
      <c r="H2371" s="310"/>
      <c r="I2371" s="310"/>
      <c r="L2371" s="309"/>
      <c r="M2371" s="309"/>
      <c r="N2371" s="310"/>
      <c r="P2371" s="310"/>
    </row>
    <row r="2372" spans="3:16" s="25" customFormat="1" ht="12.75" customHeight="1" x14ac:dyDescent="0.25">
      <c r="C2372" s="310"/>
      <c r="E2372" s="310"/>
      <c r="F2372" s="309"/>
      <c r="G2372" s="309"/>
      <c r="H2372" s="310"/>
      <c r="I2372" s="310"/>
      <c r="L2372" s="309"/>
      <c r="M2372" s="309"/>
      <c r="N2372" s="310"/>
      <c r="P2372" s="310"/>
    </row>
    <row r="2373" spans="3:16" s="25" customFormat="1" ht="12.75" customHeight="1" x14ac:dyDescent="0.25">
      <c r="C2373" s="310"/>
      <c r="E2373" s="310"/>
      <c r="F2373" s="309"/>
      <c r="G2373" s="309"/>
      <c r="H2373" s="310"/>
      <c r="I2373" s="310"/>
      <c r="L2373" s="309"/>
      <c r="M2373" s="309"/>
      <c r="N2373" s="310"/>
      <c r="P2373" s="310"/>
    </row>
    <row r="2374" spans="3:16" s="25" customFormat="1" ht="12.75" customHeight="1" x14ac:dyDescent="0.25">
      <c r="C2374" s="310"/>
      <c r="E2374" s="310"/>
      <c r="F2374" s="309"/>
      <c r="G2374" s="309"/>
      <c r="H2374" s="310"/>
      <c r="I2374" s="310"/>
      <c r="L2374" s="309"/>
      <c r="M2374" s="309"/>
      <c r="N2374" s="310"/>
      <c r="P2374" s="310"/>
    </row>
    <row r="2375" spans="3:16" s="25" customFormat="1" ht="12.75" customHeight="1" x14ac:dyDescent="0.25">
      <c r="C2375" s="310"/>
      <c r="E2375" s="310"/>
      <c r="F2375" s="309"/>
      <c r="G2375" s="309"/>
      <c r="H2375" s="310"/>
      <c r="I2375" s="310"/>
      <c r="L2375" s="309"/>
      <c r="M2375" s="309"/>
      <c r="N2375" s="310"/>
      <c r="P2375" s="310"/>
    </row>
    <row r="2376" spans="3:16" s="25" customFormat="1" ht="12.75" customHeight="1" x14ac:dyDescent="0.25">
      <c r="C2376" s="310"/>
      <c r="E2376" s="310"/>
      <c r="F2376" s="309"/>
      <c r="G2376" s="309"/>
      <c r="H2376" s="310"/>
      <c r="I2376" s="310"/>
      <c r="L2376" s="309"/>
      <c r="M2376" s="309"/>
      <c r="N2376" s="310"/>
      <c r="P2376" s="310"/>
    </row>
    <row r="2377" spans="3:16" s="25" customFormat="1" ht="12.75" customHeight="1" x14ac:dyDescent="0.25">
      <c r="C2377" s="310"/>
      <c r="E2377" s="310"/>
      <c r="F2377" s="309"/>
      <c r="G2377" s="309"/>
      <c r="H2377" s="310"/>
      <c r="I2377" s="310"/>
      <c r="L2377" s="309"/>
      <c r="M2377" s="309"/>
      <c r="N2377" s="310"/>
      <c r="P2377" s="310"/>
    </row>
    <row r="2378" spans="3:16" s="25" customFormat="1" ht="12.75" customHeight="1" x14ac:dyDescent="0.25">
      <c r="C2378" s="310"/>
      <c r="E2378" s="310"/>
      <c r="F2378" s="309"/>
      <c r="G2378" s="309"/>
      <c r="H2378" s="310"/>
      <c r="I2378" s="310"/>
      <c r="L2378" s="309"/>
      <c r="M2378" s="309"/>
      <c r="N2378" s="310"/>
      <c r="P2378" s="310"/>
    </row>
    <row r="2379" spans="3:16" s="25" customFormat="1" ht="12.75" customHeight="1" x14ac:dyDescent="0.25">
      <c r="C2379" s="310"/>
      <c r="E2379" s="310"/>
      <c r="F2379" s="309"/>
      <c r="G2379" s="309"/>
      <c r="H2379" s="310"/>
      <c r="I2379" s="310"/>
      <c r="L2379" s="309"/>
      <c r="M2379" s="309"/>
      <c r="N2379" s="310"/>
      <c r="P2379" s="310"/>
    </row>
    <row r="2380" spans="3:16" s="25" customFormat="1" ht="12.75" customHeight="1" x14ac:dyDescent="0.25">
      <c r="C2380" s="310"/>
      <c r="E2380" s="310"/>
      <c r="F2380" s="309"/>
      <c r="G2380" s="309"/>
      <c r="H2380" s="310"/>
      <c r="I2380" s="310"/>
      <c r="L2380" s="309"/>
      <c r="M2380" s="309"/>
      <c r="N2380" s="310"/>
      <c r="P2380" s="310"/>
    </row>
    <row r="2381" spans="3:16" s="25" customFormat="1" ht="12.75" customHeight="1" x14ac:dyDescent="0.25">
      <c r="C2381" s="310"/>
      <c r="E2381" s="310"/>
      <c r="F2381" s="309"/>
      <c r="G2381" s="309"/>
      <c r="H2381" s="310"/>
      <c r="I2381" s="310"/>
      <c r="L2381" s="309"/>
      <c r="M2381" s="309"/>
      <c r="N2381" s="310"/>
      <c r="P2381" s="310"/>
    </row>
    <row r="2382" spans="3:16" s="25" customFormat="1" ht="12.75" customHeight="1" x14ac:dyDescent="0.25">
      <c r="C2382" s="310"/>
      <c r="E2382" s="310"/>
      <c r="F2382" s="309"/>
      <c r="G2382" s="309"/>
      <c r="H2382" s="310"/>
      <c r="I2382" s="310"/>
      <c r="L2382" s="309"/>
      <c r="M2382" s="309"/>
      <c r="N2382" s="310"/>
      <c r="P2382" s="310"/>
    </row>
    <row r="2383" spans="3:16" s="25" customFormat="1" ht="12.75" customHeight="1" x14ac:dyDescent="0.25">
      <c r="C2383" s="310"/>
      <c r="E2383" s="310"/>
      <c r="F2383" s="309"/>
      <c r="G2383" s="309"/>
      <c r="H2383" s="310"/>
      <c r="I2383" s="310"/>
      <c r="L2383" s="309"/>
      <c r="M2383" s="309"/>
      <c r="N2383" s="310"/>
      <c r="P2383" s="310"/>
    </row>
    <row r="2384" spans="3:16" s="25" customFormat="1" ht="12.75" customHeight="1" x14ac:dyDescent="0.25">
      <c r="C2384" s="310"/>
      <c r="E2384" s="310"/>
      <c r="F2384" s="309"/>
      <c r="G2384" s="309"/>
      <c r="H2384" s="310"/>
      <c r="I2384" s="310"/>
      <c r="L2384" s="309"/>
      <c r="M2384" s="309"/>
      <c r="N2384" s="310"/>
      <c r="P2384" s="310"/>
    </row>
    <row r="2385" spans="3:16" s="25" customFormat="1" ht="12.75" customHeight="1" x14ac:dyDescent="0.25">
      <c r="C2385" s="310"/>
      <c r="E2385" s="310"/>
      <c r="F2385" s="309"/>
      <c r="G2385" s="309"/>
      <c r="H2385" s="310"/>
      <c r="I2385" s="310"/>
      <c r="L2385" s="309"/>
      <c r="M2385" s="309"/>
      <c r="N2385" s="310"/>
      <c r="P2385" s="310"/>
    </row>
    <row r="2386" spans="3:16" s="25" customFormat="1" ht="12.75" customHeight="1" x14ac:dyDescent="0.25">
      <c r="C2386" s="310"/>
      <c r="E2386" s="310"/>
      <c r="F2386" s="309"/>
      <c r="G2386" s="309"/>
      <c r="H2386" s="310"/>
      <c r="I2386" s="310"/>
      <c r="L2386" s="309"/>
      <c r="M2386" s="309"/>
      <c r="N2386" s="310"/>
      <c r="P2386" s="310"/>
    </row>
    <row r="2387" spans="3:16" s="25" customFormat="1" ht="12.75" customHeight="1" x14ac:dyDescent="0.25">
      <c r="C2387" s="310"/>
      <c r="E2387" s="310"/>
      <c r="F2387" s="309"/>
      <c r="G2387" s="309"/>
      <c r="H2387" s="310"/>
      <c r="I2387" s="310"/>
      <c r="L2387" s="309"/>
      <c r="M2387" s="309"/>
      <c r="N2387" s="310"/>
      <c r="P2387" s="310"/>
    </row>
    <row r="2388" spans="3:16" s="25" customFormat="1" ht="12.75" customHeight="1" x14ac:dyDescent="0.25">
      <c r="C2388" s="310"/>
      <c r="E2388" s="310"/>
      <c r="F2388" s="309"/>
      <c r="G2388" s="309"/>
      <c r="H2388" s="310"/>
      <c r="I2388" s="310"/>
      <c r="L2388" s="309"/>
      <c r="M2388" s="309"/>
      <c r="N2388" s="310"/>
      <c r="P2388" s="310"/>
    </row>
    <row r="2389" spans="3:16" s="25" customFormat="1" ht="12.75" customHeight="1" x14ac:dyDescent="0.25">
      <c r="C2389" s="310"/>
      <c r="E2389" s="310"/>
      <c r="F2389" s="309"/>
      <c r="G2389" s="309"/>
      <c r="H2389" s="310"/>
      <c r="I2389" s="310"/>
      <c r="L2389" s="309"/>
      <c r="M2389" s="309"/>
      <c r="N2389" s="310"/>
      <c r="P2389" s="310"/>
    </row>
    <row r="2390" spans="3:16" s="25" customFormat="1" ht="12.75" customHeight="1" x14ac:dyDescent="0.25">
      <c r="C2390" s="310"/>
      <c r="E2390" s="310"/>
      <c r="F2390" s="309"/>
      <c r="G2390" s="309"/>
      <c r="H2390" s="310"/>
      <c r="I2390" s="310"/>
      <c r="L2390" s="309"/>
      <c r="M2390" s="309"/>
      <c r="N2390" s="310"/>
      <c r="P2390" s="310"/>
    </row>
    <row r="2391" spans="3:16" s="25" customFormat="1" ht="12.75" customHeight="1" x14ac:dyDescent="0.25">
      <c r="C2391" s="310"/>
      <c r="E2391" s="310"/>
      <c r="F2391" s="309"/>
      <c r="G2391" s="309"/>
      <c r="H2391" s="310"/>
      <c r="I2391" s="310"/>
      <c r="L2391" s="309"/>
      <c r="M2391" s="309"/>
      <c r="N2391" s="310"/>
      <c r="P2391" s="310"/>
    </row>
    <row r="2392" spans="3:16" s="25" customFormat="1" ht="12.75" customHeight="1" x14ac:dyDescent="0.25">
      <c r="C2392" s="310"/>
      <c r="E2392" s="310"/>
      <c r="F2392" s="309"/>
      <c r="G2392" s="309"/>
      <c r="H2392" s="310"/>
      <c r="I2392" s="310"/>
      <c r="L2392" s="309"/>
      <c r="M2392" s="309"/>
      <c r="N2392" s="310"/>
      <c r="P2392" s="310"/>
    </row>
    <row r="2393" spans="3:16" s="25" customFormat="1" ht="12.75" customHeight="1" x14ac:dyDescent="0.25">
      <c r="C2393" s="310"/>
      <c r="E2393" s="310"/>
      <c r="F2393" s="309"/>
      <c r="G2393" s="309"/>
      <c r="H2393" s="310"/>
      <c r="I2393" s="310"/>
      <c r="L2393" s="309"/>
      <c r="M2393" s="309"/>
      <c r="N2393" s="310"/>
      <c r="P2393" s="310"/>
    </row>
    <row r="2394" spans="3:16" s="25" customFormat="1" ht="12.75" customHeight="1" x14ac:dyDescent="0.25">
      <c r="C2394" s="310"/>
      <c r="E2394" s="310"/>
      <c r="F2394" s="309"/>
      <c r="G2394" s="309"/>
      <c r="H2394" s="310"/>
      <c r="I2394" s="310"/>
      <c r="L2394" s="309"/>
      <c r="M2394" s="309"/>
      <c r="N2394" s="310"/>
      <c r="P2394" s="310"/>
    </row>
    <row r="2395" spans="3:16" s="25" customFormat="1" ht="12.75" customHeight="1" x14ac:dyDescent="0.25">
      <c r="C2395" s="310"/>
      <c r="E2395" s="310"/>
      <c r="F2395" s="309"/>
      <c r="G2395" s="309"/>
      <c r="H2395" s="310"/>
      <c r="I2395" s="310"/>
      <c r="L2395" s="309"/>
      <c r="M2395" s="309"/>
      <c r="N2395" s="310"/>
      <c r="P2395" s="310"/>
    </row>
    <row r="2396" spans="3:16" s="25" customFormat="1" ht="12.75" customHeight="1" x14ac:dyDescent="0.25">
      <c r="C2396" s="310"/>
      <c r="E2396" s="310"/>
      <c r="F2396" s="309"/>
      <c r="G2396" s="309"/>
      <c r="H2396" s="310"/>
      <c r="I2396" s="310"/>
      <c r="L2396" s="309"/>
      <c r="M2396" s="309"/>
      <c r="N2396" s="310"/>
      <c r="P2396" s="310"/>
    </row>
    <row r="2397" spans="3:16" s="25" customFormat="1" ht="12.75" customHeight="1" x14ac:dyDescent="0.25">
      <c r="C2397" s="310"/>
      <c r="E2397" s="310"/>
      <c r="F2397" s="309"/>
      <c r="G2397" s="309"/>
      <c r="H2397" s="310"/>
      <c r="I2397" s="310"/>
      <c r="L2397" s="309"/>
      <c r="M2397" s="309"/>
      <c r="N2397" s="310"/>
      <c r="P2397" s="310"/>
    </row>
    <row r="2398" spans="3:16" s="25" customFormat="1" ht="12.75" customHeight="1" x14ac:dyDescent="0.25">
      <c r="C2398" s="310"/>
      <c r="E2398" s="310"/>
      <c r="F2398" s="309"/>
      <c r="G2398" s="309"/>
      <c r="H2398" s="310"/>
      <c r="I2398" s="310"/>
      <c r="L2398" s="309"/>
      <c r="M2398" s="309"/>
      <c r="N2398" s="310"/>
      <c r="P2398" s="310"/>
    </row>
    <row r="2399" spans="3:16" s="25" customFormat="1" ht="12.75" customHeight="1" x14ac:dyDescent="0.25">
      <c r="C2399" s="310"/>
      <c r="E2399" s="310"/>
      <c r="F2399" s="309"/>
      <c r="G2399" s="309"/>
      <c r="H2399" s="310"/>
      <c r="I2399" s="310"/>
      <c r="L2399" s="309"/>
      <c r="M2399" s="309"/>
      <c r="N2399" s="310"/>
      <c r="P2399" s="310"/>
    </row>
    <row r="2400" spans="3:16" s="25" customFormat="1" ht="12.75" customHeight="1" x14ac:dyDescent="0.25">
      <c r="C2400" s="310"/>
      <c r="E2400" s="310"/>
      <c r="F2400" s="309"/>
      <c r="G2400" s="309"/>
      <c r="H2400" s="310"/>
      <c r="I2400" s="310"/>
      <c r="L2400" s="309"/>
      <c r="M2400" s="309"/>
      <c r="N2400" s="310"/>
      <c r="P2400" s="310"/>
    </row>
    <row r="2401" spans="3:16" s="25" customFormat="1" ht="12.75" customHeight="1" x14ac:dyDescent="0.25">
      <c r="C2401" s="310"/>
      <c r="E2401" s="310"/>
      <c r="F2401" s="309"/>
      <c r="G2401" s="309"/>
      <c r="H2401" s="310"/>
      <c r="I2401" s="310"/>
      <c r="L2401" s="309"/>
      <c r="M2401" s="309"/>
      <c r="N2401" s="310"/>
      <c r="P2401" s="310"/>
    </row>
    <row r="2402" spans="3:16" s="25" customFormat="1" ht="12.75" customHeight="1" x14ac:dyDescent="0.25">
      <c r="C2402" s="310"/>
      <c r="E2402" s="310"/>
      <c r="F2402" s="309"/>
      <c r="G2402" s="309"/>
      <c r="H2402" s="310"/>
      <c r="I2402" s="310"/>
      <c r="L2402" s="309"/>
      <c r="M2402" s="309"/>
      <c r="N2402" s="310"/>
      <c r="P2402" s="310"/>
    </row>
    <row r="2403" spans="3:16" s="25" customFormat="1" ht="12.75" customHeight="1" x14ac:dyDescent="0.25">
      <c r="C2403" s="310"/>
      <c r="E2403" s="310"/>
      <c r="F2403" s="309"/>
      <c r="G2403" s="309"/>
      <c r="H2403" s="310"/>
      <c r="I2403" s="310"/>
      <c r="L2403" s="309"/>
      <c r="M2403" s="309"/>
      <c r="N2403" s="310"/>
      <c r="P2403" s="310"/>
    </row>
    <row r="2404" spans="3:16" s="25" customFormat="1" ht="12.75" customHeight="1" x14ac:dyDescent="0.25">
      <c r="C2404" s="310"/>
      <c r="E2404" s="310"/>
      <c r="F2404" s="309"/>
      <c r="G2404" s="309"/>
      <c r="H2404" s="310"/>
      <c r="I2404" s="310"/>
      <c r="L2404" s="309"/>
      <c r="M2404" s="309"/>
      <c r="N2404" s="310"/>
      <c r="P2404" s="310"/>
    </row>
    <row r="2405" spans="3:16" s="25" customFormat="1" ht="12.75" customHeight="1" x14ac:dyDescent="0.25">
      <c r="C2405" s="310"/>
      <c r="E2405" s="310"/>
      <c r="F2405" s="309"/>
      <c r="G2405" s="309"/>
      <c r="H2405" s="310"/>
      <c r="I2405" s="310"/>
      <c r="L2405" s="309"/>
      <c r="M2405" s="309"/>
      <c r="N2405" s="310"/>
      <c r="P2405" s="310"/>
    </row>
    <row r="2406" spans="3:16" s="25" customFormat="1" ht="12.75" customHeight="1" x14ac:dyDescent="0.25">
      <c r="C2406" s="310"/>
      <c r="E2406" s="310"/>
      <c r="F2406" s="309"/>
      <c r="G2406" s="309"/>
      <c r="H2406" s="310"/>
      <c r="I2406" s="310"/>
      <c r="L2406" s="309"/>
      <c r="M2406" s="309"/>
      <c r="N2406" s="310"/>
      <c r="P2406" s="310"/>
    </row>
    <row r="2407" spans="3:16" s="25" customFormat="1" ht="12.75" customHeight="1" x14ac:dyDescent="0.25">
      <c r="C2407" s="310"/>
      <c r="E2407" s="310"/>
      <c r="F2407" s="309"/>
      <c r="G2407" s="309"/>
      <c r="H2407" s="310"/>
      <c r="I2407" s="310"/>
      <c r="L2407" s="309"/>
      <c r="M2407" s="309"/>
      <c r="N2407" s="310"/>
      <c r="P2407" s="310"/>
    </row>
    <row r="2408" spans="3:16" s="25" customFormat="1" ht="12.75" customHeight="1" x14ac:dyDescent="0.25">
      <c r="C2408" s="310"/>
      <c r="E2408" s="310"/>
      <c r="F2408" s="309"/>
      <c r="G2408" s="309"/>
      <c r="H2408" s="310"/>
      <c r="I2408" s="310"/>
      <c r="L2408" s="309"/>
      <c r="M2408" s="309"/>
      <c r="N2408" s="310"/>
      <c r="P2408" s="310"/>
    </row>
    <row r="2409" spans="3:16" s="25" customFormat="1" ht="12.75" customHeight="1" x14ac:dyDescent="0.25">
      <c r="C2409" s="310"/>
      <c r="E2409" s="310"/>
      <c r="F2409" s="309"/>
      <c r="G2409" s="309"/>
      <c r="H2409" s="310"/>
      <c r="I2409" s="310"/>
      <c r="L2409" s="309"/>
      <c r="M2409" s="309"/>
      <c r="N2409" s="310"/>
      <c r="P2409" s="310"/>
    </row>
    <row r="2410" spans="3:16" s="25" customFormat="1" ht="12.75" customHeight="1" x14ac:dyDescent="0.25">
      <c r="C2410" s="310"/>
      <c r="E2410" s="310"/>
      <c r="F2410" s="309"/>
      <c r="G2410" s="309"/>
      <c r="H2410" s="310"/>
      <c r="I2410" s="310"/>
      <c r="L2410" s="309"/>
      <c r="M2410" s="309"/>
      <c r="N2410" s="310"/>
      <c r="P2410" s="310"/>
    </row>
    <row r="2411" spans="3:16" s="25" customFormat="1" ht="12.75" customHeight="1" x14ac:dyDescent="0.25">
      <c r="C2411" s="310"/>
      <c r="E2411" s="310"/>
      <c r="F2411" s="309"/>
      <c r="G2411" s="309"/>
      <c r="H2411" s="310"/>
      <c r="I2411" s="310"/>
      <c r="L2411" s="309"/>
      <c r="M2411" s="309"/>
      <c r="N2411" s="310"/>
      <c r="P2411" s="310"/>
    </row>
    <row r="2412" spans="3:16" s="25" customFormat="1" ht="12.75" customHeight="1" x14ac:dyDescent="0.25">
      <c r="C2412" s="310"/>
      <c r="E2412" s="310"/>
      <c r="F2412" s="309"/>
      <c r="G2412" s="309"/>
      <c r="H2412" s="310"/>
      <c r="I2412" s="310"/>
      <c r="L2412" s="309"/>
      <c r="M2412" s="309"/>
      <c r="N2412" s="310"/>
      <c r="P2412" s="310"/>
    </row>
    <row r="2413" spans="3:16" s="25" customFormat="1" ht="12.75" customHeight="1" x14ac:dyDescent="0.25">
      <c r="C2413" s="310"/>
      <c r="E2413" s="310"/>
      <c r="F2413" s="309"/>
      <c r="G2413" s="309"/>
      <c r="H2413" s="310"/>
      <c r="I2413" s="310"/>
      <c r="L2413" s="309"/>
      <c r="M2413" s="309"/>
      <c r="N2413" s="310"/>
      <c r="P2413" s="310"/>
    </row>
    <row r="2414" spans="3:16" s="25" customFormat="1" ht="12.75" customHeight="1" x14ac:dyDescent="0.25">
      <c r="C2414" s="310"/>
      <c r="E2414" s="310"/>
      <c r="F2414" s="309"/>
      <c r="G2414" s="309"/>
      <c r="H2414" s="310"/>
      <c r="I2414" s="310"/>
      <c r="L2414" s="309"/>
      <c r="M2414" s="309"/>
      <c r="N2414" s="310"/>
      <c r="P2414" s="310"/>
    </row>
    <row r="2415" spans="3:16" s="25" customFormat="1" ht="12.75" customHeight="1" x14ac:dyDescent="0.25">
      <c r="C2415" s="310"/>
      <c r="E2415" s="310"/>
      <c r="F2415" s="309"/>
      <c r="G2415" s="309"/>
      <c r="H2415" s="310"/>
      <c r="I2415" s="310"/>
      <c r="L2415" s="309"/>
      <c r="M2415" s="309"/>
      <c r="N2415" s="310"/>
      <c r="P2415" s="310"/>
    </row>
    <row r="2416" spans="3:16" s="25" customFormat="1" ht="12.75" customHeight="1" x14ac:dyDescent="0.25">
      <c r="C2416" s="310"/>
      <c r="E2416" s="310"/>
      <c r="F2416" s="309"/>
      <c r="G2416" s="309"/>
      <c r="H2416" s="310"/>
      <c r="I2416" s="310"/>
      <c r="L2416" s="309"/>
      <c r="M2416" s="309"/>
      <c r="N2416" s="310"/>
      <c r="P2416" s="310"/>
    </row>
    <row r="2417" spans="3:16" s="25" customFormat="1" ht="12.75" customHeight="1" x14ac:dyDescent="0.25">
      <c r="C2417" s="310"/>
      <c r="E2417" s="310"/>
      <c r="F2417" s="309"/>
      <c r="G2417" s="309"/>
      <c r="H2417" s="310"/>
      <c r="I2417" s="310"/>
      <c r="L2417" s="309"/>
      <c r="M2417" s="309"/>
      <c r="N2417" s="310"/>
      <c r="P2417" s="310"/>
    </row>
    <row r="2418" spans="3:16" s="25" customFormat="1" ht="12.75" customHeight="1" x14ac:dyDescent="0.25">
      <c r="C2418" s="310"/>
      <c r="E2418" s="310"/>
      <c r="F2418" s="309"/>
      <c r="G2418" s="309"/>
      <c r="H2418" s="310"/>
      <c r="I2418" s="310"/>
      <c r="L2418" s="309"/>
      <c r="M2418" s="309"/>
      <c r="N2418" s="310"/>
      <c r="P2418" s="310"/>
    </row>
    <row r="2419" spans="3:16" s="25" customFormat="1" ht="12.75" customHeight="1" x14ac:dyDescent="0.25">
      <c r="C2419" s="310"/>
      <c r="E2419" s="310"/>
      <c r="F2419" s="309"/>
      <c r="G2419" s="309"/>
      <c r="H2419" s="310"/>
      <c r="I2419" s="310"/>
      <c r="L2419" s="309"/>
      <c r="M2419" s="309"/>
      <c r="N2419" s="310"/>
      <c r="P2419" s="310"/>
    </row>
    <row r="2420" spans="3:16" s="25" customFormat="1" ht="12.75" customHeight="1" x14ac:dyDescent="0.25">
      <c r="C2420" s="310"/>
      <c r="E2420" s="310"/>
      <c r="F2420" s="309"/>
      <c r="G2420" s="309"/>
      <c r="H2420" s="310"/>
      <c r="I2420" s="310"/>
      <c r="L2420" s="309"/>
      <c r="M2420" s="309"/>
      <c r="N2420" s="310"/>
      <c r="P2420" s="310"/>
    </row>
    <row r="2421" spans="3:16" s="25" customFormat="1" ht="12.75" customHeight="1" x14ac:dyDescent="0.25">
      <c r="C2421" s="310"/>
      <c r="E2421" s="310"/>
      <c r="F2421" s="309"/>
      <c r="G2421" s="309"/>
      <c r="H2421" s="310"/>
      <c r="I2421" s="310"/>
      <c r="L2421" s="309"/>
      <c r="M2421" s="309"/>
      <c r="N2421" s="310"/>
      <c r="P2421" s="310"/>
    </row>
    <row r="2422" spans="3:16" s="25" customFormat="1" ht="12.75" customHeight="1" x14ac:dyDescent="0.25">
      <c r="C2422" s="310"/>
      <c r="E2422" s="310"/>
      <c r="F2422" s="309"/>
      <c r="G2422" s="309"/>
      <c r="H2422" s="310"/>
      <c r="I2422" s="310"/>
      <c r="L2422" s="309"/>
      <c r="M2422" s="309"/>
      <c r="N2422" s="310"/>
      <c r="P2422" s="310"/>
    </row>
    <row r="2423" spans="3:16" s="25" customFormat="1" ht="12.75" customHeight="1" x14ac:dyDescent="0.25">
      <c r="C2423" s="310"/>
      <c r="E2423" s="310"/>
      <c r="F2423" s="309"/>
      <c r="G2423" s="309"/>
      <c r="H2423" s="310"/>
      <c r="I2423" s="310"/>
      <c r="L2423" s="309"/>
      <c r="M2423" s="309"/>
      <c r="N2423" s="310"/>
      <c r="P2423" s="310"/>
    </row>
    <row r="2424" spans="3:16" s="25" customFormat="1" ht="12.75" customHeight="1" x14ac:dyDescent="0.25">
      <c r="C2424" s="310"/>
      <c r="E2424" s="310"/>
      <c r="F2424" s="309"/>
      <c r="G2424" s="309"/>
      <c r="H2424" s="310"/>
      <c r="I2424" s="310"/>
      <c r="L2424" s="309"/>
      <c r="M2424" s="309"/>
      <c r="N2424" s="310"/>
      <c r="P2424" s="310"/>
    </row>
    <row r="2425" spans="3:16" s="25" customFormat="1" ht="12.75" customHeight="1" x14ac:dyDescent="0.25">
      <c r="C2425" s="310"/>
      <c r="E2425" s="310"/>
      <c r="F2425" s="309"/>
      <c r="G2425" s="309"/>
      <c r="H2425" s="310"/>
      <c r="I2425" s="310"/>
      <c r="L2425" s="309"/>
      <c r="M2425" s="309"/>
      <c r="N2425" s="310"/>
      <c r="P2425" s="310"/>
    </row>
    <row r="2426" spans="3:16" s="25" customFormat="1" ht="12.75" customHeight="1" x14ac:dyDescent="0.25">
      <c r="C2426" s="310"/>
      <c r="E2426" s="310"/>
      <c r="F2426" s="309"/>
      <c r="G2426" s="309"/>
      <c r="H2426" s="310"/>
      <c r="I2426" s="310"/>
      <c r="L2426" s="309"/>
      <c r="M2426" s="309"/>
      <c r="N2426" s="310"/>
      <c r="P2426" s="310"/>
    </row>
    <row r="2427" spans="3:16" s="25" customFormat="1" ht="12.75" customHeight="1" x14ac:dyDescent="0.25">
      <c r="C2427" s="310"/>
      <c r="E2427" s="310"/>
      <c r="F2427" s="309"/>
      <c r="G2427" s="309"/>
      <c r="H2427" s="310"/>
      <c r="I2427" s="310"/>
      <c r="L2427" s="309"/>
      <c r="M2427" s="309"/>
      <c r="N2427" s="310"/>
      <c r="P2427" s="310"/>
    </row>
    <row r="2428" spans="3:16" s="25" customFormat="1" ht="12.75" customHeight="1" x14ac:dyDescent="0.25">
      <c r="C2428" s="310"/>
      <c r="E2428" s="310"/>
      <c r="F2428" s="309"/>
      <c r="G2428" s="309"/>
      <c r="H2428" s="310"/>
      <c r="I2428" s="310"/>
      <c r="L2428" s="309"/>
      <c r="M2428" s="309"/>
      <c r="N2428" s="310"/>
      <c r="P2428" s="310"/>
    </row>
    <row r="2429" spans="3:16" s="25" customFormat="1" ht="12.75" customHeight="1" x14ac:dyDescent="0.25">
      <c r="C2429" s="310"/>
      <c r="E2429" s="310"/>
      <c r="F2429" s="309"/>
      <c r="G2429" s="309"/>
      <c r="H2429" s="310"/>
      <c r="I2429" s="310"/>
      <c r="L2429" s="309"/>
      <c r="M2429" s="309"/>
      <c r="N2429" s="310"/>
      <c r="P2429" s="310"/>
    </row>
    <row r="2430" spans="3:16" s="25" customFormat="1" ht="12.75" customHeight="1" x14ac:dyDescent="0.25">
      <c r="C2430" s="310"/>
      <c r="E2430" s="310"/>
      <c r="F2430" s="309"/>
      <c r="G2430" s="309"/>
      <c r="H2430" s="310"/>
      <c r="I2430" s="310"/>
      <c r="L2430" s="309"/>
      <c r="M2430" s="309"/>
      <c r="N2430" s="310"/>
      <c r="P2430" s="310"/>
    </row>
    <row r="2431" spans="3:16" s="25" customFormat="1" ht="12.75" customHeight="1" x14ac:dyDescent="0.25">
      <c r="C2431" s="310"/>
      <c r="E2431" s="310"/>
      <c r="F2431" s="309"/>
      <c r="G2431" s="309"/>
      <c r="H2431" s="310"/>
      <c r="I2431" s="310"/>
      <c r="L2431" s="309"/>
      <c r="M2431" s="309"/>
      <c r="N2431" s="310"/>
      <c r="P2431" s="310"/>
    </row>
    <row r="2432" spans="3:16" s="25" customFormat="1" ht="12.75" customHeight="1" x14ac:dyDescent="0.25">
      <c r="C2432" s="310"/>
      <c r="E2432" s="310"/>
      <c r="F2432" s="309"/>
      <c r="G2432" s="309"/>
      <c r="H2432" s="310"/>
      <c r="I2432" s="310"/>
      <c r="L2432" s="309"/>
      <c r="M2432" s="309"/>
      <c r="N2432" s="310"/>
      <c r="P2432" s="310"/>
    </row>
    <row r="2433" spans="3:16" s="25" customFormat="1" ht="12.75" customHeight="1" x14ac:dyDescent="0.25">
      <c r="C2433" s="310"/>
      <c r="E2433" s="310"/>
      <c r="F2433" s="309"/>
      <c r="G2433" s="309"/>
      <c r="H2433" s="310"/>
      <c r="I2433" s="310"/>
      <c r="L2433" s="309"/>
      <c r="M2433" s="309"/>
      <c r="N2433" s="310"/>
      <c r="P2433" s="310"/>
    </row>
    <row r="2434" spans="3:16" s="25" customFormat="1" ht="12.75" customHeight="1" x14ac:dyDescent="0.25">
      <c r="C2434" s="310"/>
      <c r="E2434" s="310"/>
      <c r="F2434" s="309"/>
      <c r="G2434" s="309"/>
      <c r="H2434" s="310"/>
      <c r="I2434" s="310"/>
      <c r="L2434" s="309"/>
      <c r="M2434" s="309"/>
      <c r="N2434" s="310"/>
      <c r="P2434" s="310"/>
    </row>
    <row r="2435" spans="3:16" s="25" customFormat="1" ht="12.75" customHeight="1" x14ac:dyDescent="0.25">
      <c r="C2435" s="310"/>
      <c r="E2435" s="310"/>
      <c r="F2435" s="309"/>
      <c r="G2435" s="309"/>
      <c r="H2435" s="310"/>
      <c r="I2435" s="310"/>
      <c r="L2435" s="309"/>
      <c r="M2435" s="309"/>
      <c r="N2435" s="310"/>
      <c r="P2435" s="310"/>
    </row>
    <row r="2436" spans="3:16" s="25" customFormat="1" ht="12.75" customHeight="1" x14ac:dyDescent="0.25">
      <c r="C2436" s="310"/>
      <c r="E2436" s="310"/>
      <c r="F2436" s="309"/>
      <c r="G2436" s="309"/>
      <c r="H2436" s="310"/>
      <c r="I2436" s="310"/>
      <c r="L2436" s="309"/>
      <c r="M2436" s="309"/>
      <c r="N2436" s="310"/>
      <c r="P2436" s="310"/>
    </row>
    <row r="2437" spans="3:16" s="25" customFormat="1" ht="12.75" customHeight="1" x14ac:dyDescent="0.25">
      <c r="C2437" s="310"/>
      <c r="E2437" s="310"/>
      <c r="F2437" s="309"/>
      <c r="G2437" s="309"/>
      <c r="H2437" s="310"/>
      <c r="I2437" s="310"/>
      <c r="L2437" s="309"/>
      <c r="M2437" s="309"/>
      <c r="N2437" s="310"/>
      <c r="P2437" s="310"/>
    </row>
    <row r="2438" spans="3:16" s="25" customFormat="1" ht="12.75" customHeight="1" x14ac:dyDescent="0.25">
      <c r="C2438" s="310"/>
      <c r="E2438" s="310"/>
      <c r="F2438" s="309"/>
      <c r="G2438" s="309"/>
      <c r="H2438" s="310"/>
      <c r="I2438" s="310"/>
      <c r="L2438" s="309"/>
      <c r="M2438" s="309"/>
      <c r="N2438" s="310"/>
      <c r="P2438" s="310"/>
    </row>
    <row r="2439" spans="3:16" s="25" customFormat="1" ht="12.75" customHeight="1" x14ac:dyDescent="0.25">
      <c r="C2439" s="310"/>
      <c r="E2439" s="310"/>
      <c r="F2439" s="309"/>
      <c r="G2439" s="309"/>
      <c r="H2439" s="310"/>
      <c r="I2439" s="310"/>
      <c r="L2439" s="309"/>
      <c r="M2439" s="309"/>
      <c r="N2439" s="310"/>
      <c r="P2439" s="310"/>
    </row>
    <row r="2440" spans="3:16" s="25" customFormat="1" ht="12.75" customHeight="1" x14ac:dyDescent="0.25">
      <c r="C2440" s="310"/>
      <c r="E2440" s="310"/>
      <c r="F2440" s="309"/>
      <c r="G2440" s="309"/>
      <c r="H2440" s="310"/>
      <c r="I2440" s="310"/>
      <c r="L2440" s="309"/>
      <c r="M2440" s="309"/>
      <c r="N2440" s="310"/>
      <c r="P2440" s="310"/>
    </row>
    <row r="2441" spans="3:16" s="25" customFormat="1" ht="12.75" customHeight="1" x14ac:dyDescent="0.25">
      <c r="C2441" s="310"/>
      <c r="E2441" s="310"/>
      <c r="F2441" s="309"/>
      <c r="G2441" s="309"/>
      <c r="H2441" s="310"/>
      <c r="I2441" s="310"/>
      <c r="L2441" s="309"/>
      <c r="M2441" s="309"/>
      <c r="N2441" s="310"/>
      <c r="P2441" s="310"/>
    </row>
    <row r="2442" spans="3:16" s="25" customFormat="1" ht="12.75" customHeight="1" x14ac:dyDescent="0.25">
      <c r="C2442" s="310"/>
      <c r="E2442" s="310"/>
      <c r="F2442" s="309"/>
      <c r="G2442" s="309"/>
      <c r="H2442" s="310"/>
      <c r="I2442" s="310"/>
      <c r="L2442" s="309"/>
      <c r="M2442" s="309"/>
      <c r="N2442" s="310"/>
      <c r="P2442" s="310"/>
    </row>
    <row r="2443" spans="3:16" s="25" customFormat="1" ht="12.75" customHeight="1" x14ac:dyDescent="0.25">
      <c r="C2443" s="310"/>
      <c r="E2443" s="310"/>
      <c r="F2443" s="309"/>
      <c r="G2443" s="309"/>
      <c r="H2443" s="310"/>
      <c r="I2443" s="310"/>
      <c r="L2443" s="309"/>
      <c r="M2443" s="309"/>
      <c r="N2443" s="310"/>
      <c r="P2443" s="310"/>
    </row>
    <row r="2444" spans="3:16" s="25" customFormat="1" ht="12.75" customHeight="1" x14ac:dyDescent="0.25">
      <c r="C2444" s="310"/>
      <c r="E2444" s="310"/>
      <c r="F2444" s="309"/>
      <c r="G2444" s="309"/>
      <c r="H2444" s="310"/>
      <c r="I2444" s="310"/>
      <c r="L2444" s="309"/>
      <c r="M2444" s="309"/>
      <c r="N2444" s="310"/>
      <c r="P2444" s="310"/>
    </row>
    <row r="2445" spans="3:16" s="25" customFormat="1" ht="12.75" customHeight="1" x14ac:dyDescent="0.25">
      <c r="C2445" s="310"/>
      <c r="E2445" s="310"/>
      <c r="F2445" s="309"/>
      <c r="G2445" s="309"/>
      <c r="H2445" s="310"/>
      <c r="I2445" s="310"/>
      <c r="L2445" s="309"/>
      <c r="M2445" s="309"/>
      <c r="N2445" s="310"/>
      <c r="P2445" s="310"/>
    </row>
    <row r="2446" spans="3:16" s="25" customFormat="1" ht="12.75" customHeight="1" x14ac:dyDescent="0.25">
      <c r="C2446" s="310"/>
      <c r="E2446" s="310"/>
      <c r="F2446" s="309"/>
      <c r="G2446" s="309"/>
      <c r="H2446" s="310"/>
      <c r="I2446" s="310"/>
      <c r="L2446" s="309"/>
      <c r="M2446" s="309"/>
      <c r="N2446" s="310"/>
      <c r="P2446" s="310"/>
    </row>
    <row r="2447" spans="3:16" s="25" customFormat="1" ht="12.75" customHeight="1" x14ac:dyDescent="0.25">
      <c r="C2447" s="310"/>
      <c r="E2447" s="310"/>
      <c r="F2447" s="309"/>
      <c r="G2447" s="309"/>
      <c r="H2447" s="310"/>
      <c r="I2447" s="310"/>
      <c r="L2447" s="309"/>
      <c r="M2447" s="309"/>
      <c r="N2447" s="310"/>
      <c r="P2447" s="310"/>
    </row>
    <row r="2448" spans="3:16" s="25" customFormat="1" ht="12.75" customHeight="1" x14ac:dyDescent="0.25">
      <c r="C2448" s="310"/>
      <c r="E2448" s="310"/>
      <c r="F2448" s="309"/>
      <c r="G2448" s="309"/>
      <c r="H2448" s="310"/>
      <c r="I2448" s="310"/>
      <c r="L2448" s="309"/>
      <c r="M2448" s="309"/>
      <c r="N2448" s="310"/>
      <c r="P2448" s="310"/>
    </row>
    <row r="2449" spans="3:16" s="25" customFormat="1" ht="12.75" customHeight="1" x14ac:dyDescent="0.25">
      <c r="C2449" s="310"/>
      <c r="E2449" s="310"/>
      <c r="F2449" s="309"/>
      <c r="G2449" s="309"/>
      <c r="H2449" s="310"/>
      <c r="I2449" s="310"/>
      <c r="L2449" s="309"/>
      <c r="M2449" s="309"/>
      <c r="N2449" s="310"/>
      <c r="P2449" s="310"/>
    </row>
    <row r="2450" spans="3:16" s="25" customFormat="1" ht="12.75" customHeight="1" x14ac:dyDescent="0.25">
      <c r="C2450" s="310"/>
      <c r="E2450" s="310"/>
      <c r="F2450" s="309"/>
      <c r="G2450" s="309"/>
      <c r="H2450" s="310"/>
      <c r="I2450" s="310"/>
      <c r="L2450" s="309"/>
      <c r="M2450" s="309"/>
      <c r="N2450" s="310"/>
      <c r="P2450" s="310"/>
    </row>
    <row r="2451" spans="3:16" s="25" customFormat="1" ht="12.75" customHeight="1" x14ac:dyDescent="0.25">
      <c r="C2451" s="310"/>
      <c r="E2451" s="310"/>
      <c r="F2451" s="309"/>
      <c r="G2451" s="309"/>
      <c r="H2451" s="310"/>
      <c r="I2451" s="310"/>
      <c r="L2451" s="309"/>
      <c r="M2451" s="309"/>
      <c r="N2451" s="310"/>
      <c r="P2451" s="310"/>
    </row>
    <row r="2452" spans="3:16" s="25" customFormat="1" ht="12.75" customHeight="1" x14ac:dyDescent="0.25">
      <c r="C2452" s="310"/>
      <c r="E2452" s="310"/>
      <c r="F2452" s="309"/>
      <c r="G2452" s="309"/>
      <c r="H2452" s="310"/>
      <c r="I2452" s="310"/>
      <c r="L2452" s="309"/>
      <c r="M2452" s="309"/>
      <c r="N2452" s="310"/>
      <c r="P2452" s="310"/>
    </row>
    <row r="2453" spans="3:16" s="25" customFormat="1" ht="12.75" customHeight="1" x14ac:dyDescent="0.25">
      <c r="C2453" s="310"/>
      <c r="E2453" s="310"/>
      <c r="F2453" s="309"/>
      <c r="G2453" s="309"/>
      <c r="H2453" s="310"/>
      <c r="I2453" s="310"/>
      <c r="L2453" s="309"/>
      <c r="M2453" s="309"/>
      <c r="N2453" s="310"/>
      <c r="P2453" s="310"/>
    </row>
    <row r="2454" spans="3:16" s="25" customFormat="1" ht="12.75" customHeight="1" x14ac:dyDescent="0.25">
      <c r="C2454" s="310"/>
      <c r="E2454" s="310"/>
      <c r="F2454" s="309"/>
      <c r="G2454" s="309"/>
      <c r="H2454" s="310"/>
      <c r="I2454" s="310"/>
      <c r="L2454" s="309"/>
      <c r="M2454" s="309"/>
      <c r="N2454" s="310"/>
      <c r="P2454" s="310"/>
    </row>
    <row r="2455" spans="3:16" s="25" customFormat="1" ht="12.75" customHeight="1" x14ac:dyDescent="0.25">
      <c r="C2455" s="310"/>
      <c r="E2455" s="310"/>
      <c r="F2455" s="309"/>
      <c r="G2455" s="309"/>
      <c r="H2455" s="310"/>
      <c r="I2455" s="310"/>
      <c r="L2455" s="309"/>
      <c r="M2455" s="309"/>
      <c r="N2455" s="310"/>
      <c r="P2455" s="310"/>
    </row>
    <row r="2456" spans="3:16" s="25" customFormat="1" ht="12.75" customHeight="1" x14ac:dyDescent="0.25">
      <c r="C2456" s="310"/>
      <c r="E2456" s="310"/>
      <c r="F2456" s="309"/>
      <c r="G2456" s="309"/>
      <c r="H2456" s="310"/>
      <c r="I2456" s="310"/>
      <c r="L2456" s="309"/>
      <c r="M2456" s="309"/>
      <c r="N2456" s="310"/>
      <c r="P2456" s="310"/>
    </row>
    <row r="2457" spans="3:16" s="25" customFormat="1" ht="12.75" customHeight="1" x14ac:dyDescent="0.25">
      <c r="C2457" s="310"/>
      <c r="E2457" s="310"/>
      <c r="F2457" s="309"/>
      <c r="G2457" s="309"/>
      <c r="H2457" s="310"/>
      <c r="I2457" s="310"/>
      <c r="L2457" s="309"/>
      <c r="M2457" s="309"/>
      <c r="N2457" s="310"/>
      <c r="P2457" s="310"/>
    </row>
    <row r="2458" spans="3:16" s="25" customFormat="1" ht="12.75" customHeight="1" x14ac:dyDescent="0.25">
      <c r="C2458" s="310"/>
      <c r="E2458" s="310"/>
      <c r="F2458" s="309"/>
      <c r="G2458" s="309"/>
      <c r="H2458" s="310"/>
      <c r="I2458" s="310"/>
      <c r="L2458" s="309"/>
      <c r="M2458" s="309"/>
      <c r="N2458" s="310"/>
      <c r="P2458" s="310"/>
    </row>
    <row r="2459" spans="3:16" s="25" customFormat="1" ht="12.75" customHeight="1" x14ac:dyDescent="0.25">
      <c r="C2459" s="310"/>
      <c r="E2459" s="310"/>
      <c r="F2459" s="309"/>
      <c r="G2459" s="309"/>
      <c r="H2459" s="310"/>
      <c r="I2459" s="310"/>
      <c r="L2459" s="309"/>
      <c r="M2459" s="309"/>
      <c r="N2459" s="310"/>
      <c r="P2459" s="310"/>
    </row>
    <row r="2460" spans="3:16" s="25" customFormat="1" ht="12.75" customHeight="1" x14ac:dyDescent="0.25">
      <c r="C2460" s="310"/>
      <c r="E2460" s="310"/>
      <c r="F2460" s="309"/>
      <c r="G2460" s="309"/>
      <c r="H2460" s="310"/>
      <c r="I2460" s="310"/>
      <c r="L2460" s="309"/>
      <c r="M2460" s="309"/>
      <c r="N2460" s="310"/>
      <c r="P2460" s="310"/>
    </row>
    <row r="2461" spans="3:16" s="25" customFormat="1" ht="12.75" customHeight="1" x14ac:dyDescent="0.25">
      <c r="C2461" s="310"/>
      <c r="E2461" s="310"/>
      <c r="F2461" s="309"/>
      <c r="G2461" s="309"/>
      <c r="H2461" s="310"/>
      <c r="I2461" s="310"/>
      <c r="L2461" s="309"/>
      <c r="M2461" s="309"/>
      <c r="N2461" s="310"/>
      <c r="P2461" s="310"/>
    </row>
    <row r="2462" spans="3:16" s="25" customFormat="1" ht="12.75" customHeight="1" x14ac:dyDescent="0.25">
      <c r="C2462" s="310"/>
      <c r="E2462" s="310"/>
      <c r="F2462" s="309"/>
      <c r="G2462" s="309"/>
      <c r="H2462" s="310"/>
      <c r="I2462" s="310"/>
      <c r="L2462" s="309"/>
      <c r="M2462" s="309"/>
      <c r="N2462" s="310"/>
      <c r="P2462" s="310"/>
    </row>
    <row r="2463" spans="3:16" s="25" customFormat="1" ht="12.75" customHeight="1" x14ac:dyDescent="0.25">
      <c r="C2463" s="310"/>
      <c r="E2463" s="310"/>
      <c r="F2463" s="309"/>
      <c r="G2463" s="309"/>
      <c r="H2463" s="310"/>
      <c r="I2463" s="310"/>
      <c r="L2463" s="309"/>
      <c r="M2463" s="309"/>
      <c r="N2463" s="310"/>
      <c r="P2463" s="310"/>
    </row>
    <row r="2464" spans="3:16" s="25" customFormat="1" ht="12.75" customHeight="1" x14ac:dyDescent="0.25">
      <c r="C2464" s="310"/>
      <c r="E2464" s="310"/>
      <c r="F2464" s="309"/>
      <c r="G2464" s="309"/>
      <c r="H2464" s="310"/>
      <c r="I2464" s="310"/>
      <c r="L2464" s="309"/>
      <c r="M2464" s="309"/>
      <c r="N2464" s="310"/>
      <c r="P2464" s="310"/>
    </row>
    <row r="2465" spans="3:16" s="25" customFormat="1" ht="12.75" customHeight="1" x14ac:dyDescent="0.25">
      <c r="C2465" s="310"/>
      <c r="E2465" s="310"/>
      <c r="F2465" s="309"/>
      <c r="G2465" s="309"/>
      <c r="H2465" s="310"/>
      <c r="I2465" s="310"/>
      <c r="L2465" s="309"/>
      <c r="M2465" s="309"/>
      <c r="N2465" s="310"/>
      <c r="P2465" s="310"/>
    </row>
    <row r="2466" spans="3:16" s="25" customFormat="1" ht="12.75" customHeight="1" x14ac:dyDescent="0.25">
      <c r="C2466" s="310"/>
      <c r="E2466" s="310"/>
      <c r="F2466" s="309"/>
      <c r="G2466" s="309"/>
      <c r="H2466" s="310"/>
      <c r="I2466" s="310"/>
      <c r="L2466" s="309"/>
      <c r="M2466" s="309"/>
      <c r="N2466" s="310"/>
      <c r="P2466" s="310"/>
    </row>
    <row r="2467" spans="3:16" s="25" customFormat="1" ht="12.75" customHeight="1" x14ac:dyDescent="0.25">
      <c r="C2467" s="310"/>
      <c r="E2467" s="310"/>
      <c r="F2467" s="309"/>
      <c r="G2467" s="309"/>
      <c r="H2467" s="310"/>
      <c r="I2467" s="310"/>
      <c r="L2467" s="309"/>
      <c r="M2467" s="309"/>
      <c r="N2467" s="310"/>
      <c r="P2467" s="310"/>
    </row>
    <row r="2468" spans="3:16" s="25" customFormat="1" ht="12.75" customHeight="1" x14ac:dyDescent="0.25">
      <c r="C2468" s="310"/>
      <c r="E2468" s="310"/>
      <c r="F2468" s="309"/>
      <c r="G2468" s="309"/>
      <c r="H2468" s="310"/>
      <c r="I2468" s="310"/>
      <c r="L2468" s="309"/>
      <c r="M2468" s="309"/>
      <c r="N2468" s="310"/>
      <c r="P2468" s="310"/>
    </row>
    <row r="2469" spans="3:16" s="25" customFormat="1" ht="12.75" customHeight="1" x14ac:dyDescent="0.25">
      <c r="C2469" s="310"/>
      <c r="E2469" s="310"/>
      <c r="F2469" s="309"/>
      <c r="G2469" s="309"/>
      <c r="H2469" s="310"/>
      <c r="I2469" s="310"/>
      <c r="L2469" s="309"/>
      <c r="M2469" s="309"/>
      <c r="N2469" s="310"/>
      <c r="P2469" s="310"/>
    </row>
    <row r="2470" spans="3:16" s="25" customFormat="1" ht="12.75" customHeight="1" x14ac:dyDescent="0.25">
      <c r="C2470" s="310"/>
      <c r="E2470" s="310"/>
      <c r="F2470" s="309"/>
      <c r="G2470" s="309"/>
      <c r="H2470" s="310"/>
      <c r="I2470" s="310"/>
      <c r="L2470" s="309"/>
      <c r="M2470" s="309"/>
      <c r="N2470" s="310"/>
      <c r="P2470" s="310"/>
    </row>
    <row r="2471" spans="3:16" s="25" customFormat="1" ht="12.75" customHeight="1" x14ac:dyDescent="0.25">
      <c r="C2471" s="310"/>
      <c r="E2471" s="310"/>
      <c r="F2471" s="309"/>
      <c r="G2471" s="309"/>
      <c r="H2471" s="310"/>
      <c r="I2471" s="310"/>
      <c r="L2471" s="309"/>
      <c r="M2471" s="309"/>
      <c r="N2471" s="310"/>
      <c r="P2471" s="310"/>
    </row>
    <row r="2472" spans="3:16" s="25" customFormat="1" ht="12.75" customHeight="1" x14ac:dyDescent="0.25">
      <c r="C2472" s="310"/>
      <c r="E2472" s="310"/>
      <c r="F2472" s="309"/>
      <c r="G2472" s="309"/>
      <c r="H2472" s="310"/>
      <c r="I2472" s="310"/>
      <c r="L2472" s="309"/>
      <c r="M2472" s="309"/>
      <c r="N2472" s="310"/>
      <c r="P2472" s="310"/>
    </row>
    <row r="2473" spans="3:16" s="25" customFormat="1" ht="12.75" customHeight="1" x14ac:dyDescent="0.25">
      <c r="C2473" s="310"/>
      <c r="E2473" s="310"/>
      <c r="F2473" s="309"/>
      <c r="G2473" s="309"/>
      <c r="H2473" s="310"/>
      <c r="I2473" s="310"/>
      <c r="L2473" s="309"/>
      <c r="M2473" s="309"/>
      <c r="N2473" s="310"/>
      <c r="P2473" s="310"/>
    </row>
    <row r="2474" spans="3:16" s="25" customFormat="1" ht="12.75" customHeight="1" x14ac:dyDescent="0.25">
      <c r="C2474" s="310"/>
      <c r="E2474" s="310"/>
      <c r="F2474" s="309"/>
      <c r="G2474" s="309"/>
      <c r="H2474" s="310"/>
      <c r="I2474" s="310"/>
      <c r="L2474" s="309"/>
      <c r="M2474" s="309"/>
      <c r="N2474" s="310"/>
      <c r="P2474" s="310"/>
    </row>
    <row r="2475" spans="3:16" s="25" customFormat="1" ht="12.75" customHeight="1" x14ac:dyDescent="0.25">
      <c r="C2475" s="310"/>
      <c r="E2475" s="310"/>
      <c r="F2475" s="309"/>
      <c r="G2475" s="309"/>
      <c r="H2475" s="310"/>
      <c r="I2475" s="310"/>
      <c r="L2475" s="309"/>
      <c r="M2475" s="309"/>
      <c r="N2475" s="310"/>
      <c r="P2475" s="310"/>
    </row>
    <row r="2476" spans="3:16" s="25" customFormat="1" ht="12.75" customHeight="1" x14ac:dyDescent="0.25">
      <c r="C2476" s="310"/>
      <c r="E2476" s="310"/>
      <c r="F2476" s="309"/>
      <c r="G2476" s="309"/>
      <c r="H2476" s="310"/>
      <c r="I2476" s="310"/>
      <c r="L2476" s="309"/>
      <c r="M2476" s="309"/>
      <c r="N2476" s="310"/>
      <c r="P2476" s="310"/>
    </row>
    <row r="2477" spans="3:16" s="25" customFormat="1" ht="12.75" customHeight="1" x14ac:dyDescent="0.25">
      <c r="C2477" s="310"/>
      <c r="E2477" s="310"/>
      <c r="F2477" s="309"/>
      <c r="G2477" s="309"/>
      <c r="H2477" s="310"/>
      <c r="I2477" s="310"/>
      <c r="L2477" s="309"/>
      <c r="M2477" s="309"/>
      <c r="N2477" s="310"/>
      <c r="P2477" s="310"/>
    </row>
    <row r="2478" spans="3:16" s="25" customFormat="1" ht="12.75" customHeight="1" x14ac:dyDescent="0.25">
      <c r="C2478" s="310"/>
      <c r="E2478" s="310"/>
      <c r="F2478" s="309"/>
      <c r="G2478" s="309"/>
      <c r="H2478" s="310"/>
      <c r="I2478" s="310"/>
      <c r="L2478" s="309"/>
      <c r="M2478" s="309"/>
      <c r="N2478" s="310"/>
      <c r="P2478" s="310"/>
    </row>
    <row r="2479" spans="3:16" s="25" customFormat="1" ht="12.75" customHeight="1" x14ac:dyDescent="0.25">
      <c r="C2479" s="310"/>
      <c r="E2479" s="310"/>
      <c r="F2479" s="309"/>
      <c r="G2479" s="309"/>
      <c r="H2479" s="310"/>
      <c r="I2479" s="310"/>
      <c r="L2479" s="309"/>
      <c r="M2479" s="309"/>
      <c r="N2479" s="310"/>
      <c r="P2479" s="310"/>
    </row>
    <row r="2480" spans="3:16" s="25" customFormat="1" ht="12.75" customHeight="1" x14ac:dyDescent="0.25">
      <c r="C2480" s="310"/>
      <c r="E2480" s="310"/>
      <c r="F2480" s="309"/>
      <c r="G2480" s="309"/>
      <c r="H2480" s="310"/>
      <c r="I2480" s="310"/>
      <c r="L2480" s="309"/>
      <c r="M2480" s="309"/>
      <c r="N2480" s="310"/>
      <c r="P2480" s="310"/>
    </row>
    <row r="2481" spans="3:16" s="25" customFormat="1" ht="12.75" customHeight="1" x14ac:dyDescent="0.25">
      <c r="C2481" s="310"/>
      <c r="E2481" s="310"/>
      <c r="F2481" s="309"/>
      <c r="G2481" s="309"/>
      <c r="H2481" s="310"/>
      <c r="I2481" s="310"/>
      <c r="L2481" s="309"/>
      <c r="M2481" s="309"/>
      <c r="N2481" s="310"/>
      <c r="P2481" s="310"/>
    </row>
    <row r="2482" spans="3:16" s="25" customFormat="1" ht="12.75" customHeight="1" x14ac:dyDescent="0.25">
      <c r="C2482" s="310"/>
      <c r="E2482" s="310"/>
      <c r="F2482" s="309"/>
      <c r="G2482" s="309"/>
      <c r="H2482" s="310"/>
      <c r="I2482" s="310"/>
      <c r="L2482" s="309"/>
      <c r="M2482" s="309"/>
      <c r="N2482" s="310"/>
      <c r="P2482" s="310"/>
    </row>
    <row r="2483" spans="3:16" s="25" customFormat="1" ht="12.75" customHeight="1" x14ac:dyDescent="0.25">
      <c r="C2483" s="310"/>
      <c r="E2483" s="310"/>
      <c r="F2483" s="309"/>
      <c r="G2483" s="309"/>
      <c r="H2483" s="310"/>
      <c r="I2483" s="310"/>
      <c r="L2483" s="309"/>
      <c r="M2483" s="309"/>
      <c r="N2483" s="310"/>
      <c r="P2483" s="310"/>
    </row>
    <row r="2484" spans="3:16" s="25" customFormat="1" ht="12.75" customHeight="1" x14ac:dyDescent="0.25">
      <c r="C2484" s="310"/>
      <c r="E2484" s="310"/>
      <c r="F2484" s="309"/>
      <c r="G2484" s="309"/>
      <c r="H2484" s="310"/>
      <c r="I2484" s="310"/>
      <c r="L2484" s="309"/>
      <c r="M2484" s="309"/>
      <c r="N2484" s="310"/>
      <c r="P2484" s="310"/>
    </row>
    <row r="2485" spans="3:16" s="25" customFormat="1" ht="12.75" customHeight="1" x14ac:dyDescent="0.25">
      <c r="C2485" s="310"/>
      <c r="E2485" s="310"/>
      <c r="F2485" s="309"/>
      <c r="G2485" s="309"/>
      <c r="H2485" s="310"/>
      <c r="I2485" s="310"/>
      <c r="L2485" s="309"/>
      <c r="M2485" s="309"/>
      <c r="N2485" s="310"/>
      <c r="P2485" s="310"/>
    </row>
    <row r="2486" spans="3:16" s="25" customFormat="1" ht="12.75" customHeight="1" x14ac:dyDescent="0.25">
      <c r="C2486" s="310"/>
      <c r="E2486" s="310"/>
      <c r="F2486" s="309"/>
      <c r="G2486" s="309"/>
      <c r="H2486" s="310"/>
      <c r="I2486" s="310"/>
      <c r="L2486" s="309"/>
      <c r="M2486" s="309"/>
      <c r="N2486" s="310"/>
      <c r="P2486" s="310"/>
    </row>
    <row r="2487" spans="3:16" s="25" customFormat="1" ht="12.75" customHeight="1" x14ac:dyDescent="0.25">
      <c r="C2487" s="310"/>
      <c r="E2487" s="310"/>
      <c r="F2487" s="309"/>
      <c r="G2487" s="309"/>
      <c r="H2487" s="310"/>
      <c r="I2487" s="310"/>
      <c r="L2487" s="309"/>
      <c r="M2487" s="309"/>
      <c r="N2487" s="310"/>
      <c r="P2487" s="310"/>
    </row>
    <row r="2488" spans="3:16" s="25" customFormat="1" ht="12.75" customHeight="1" x14ac:dyDescent="0.25">
      <c r="C2488" s="310"/>
      <c r="E2488" s="310"/>
      <c r="F2488" s="309"/>
      <c r="G2488" s="309"/>
      <c r="H2488" s="310"/>
      <c r="I2488" s="310"/>
      <c r="L2488" s="309"/>
      <c r="M2488" s="309"/>
      <c r="N2488" s="310"/>
      <c r="P2488" s="310"/>
    </row>
    <row r="2489" spans="3:16" s="25" customFormat="1" ht="12.75" customHeight="1" x14ac:dyDescent="0.25">
      <c r="C2489" s="310"/>
      <c r="E2489" s="310"/>
      <c r="F2489" s="309"/>
      <c r="G2489" s="309"/>
      <c r="H2489" s="310"/>
      <c r="I2489" s="310"/>
      <c r="L2489" s="309"/>
      <c r="M2489" s="309"/>
      <c r="N2489" s="310"/>
      <c r="P2489" s="310"/>
    </row>
    <row r="2490" spans="3:16" s="25" customFormat="1" ht="12.75" customHeight="1" x14ac:dyDescent="0.25">
      <c r="C2490" s="310"/>
      <c r="E2490" s="310"/>
      <c r="F2490" s="309"/>
      <c r="G2490" s="309"/>
      <c r="H2490" s="310"/>
      <c r="I2490" s="310"/>
      <c r="L2490" s="309"/>
      <c r="M2490" s="309"/>
      <c r="N2490" s="310"/>
      <c r="P2490" s="310"/>
    </row>
    <row r="2491" spans="3:16" s="25" customFormat="1" ht="12.75" customHeight="1" x14ac:dyDescent="0.25">
      <c r="C2491" s="310"/>
      <c r="E2491" s="310"/>
      <c r="F2491" s="309"/>
      <c r="G2491" s="309"/>
      <c r="H2491" s="310"/>
      <c r="I2491" s="310"/>
      <c r="L2491" s="309"/>
      <c r="M2491" s="309"/>
      <c r="N2491" s="310"/>
      <c r="P2491" s="310"/>
    </row>
    <row r="2492" spans="3:16" s="25" customFormat="1" ht="12.75" customHeight="1" x14ac:dyDescent="0.25">
      <c r="C2492" s="310"/>
      <c r="E2492" s="310"/>
      <c r="F2492" s="309"/>
      <c r="G2492" s="309"/>
      <c r="H2492" s="310"/>
      <c r="I2492" s="310"/>
      <c r="L2492" s="309"/>
      <c r="M2492" s="309"/>
      <c r="N2492" s="310"/>
      <c r="P2492" s="310"/>
    </row>
    <row r="2493" spans="3:16" s="25" customFormat="1" ht="12.75" customHeight="1" x14ac:dyDescent="0.25">
      <c r="C2493" s="310"/>
      <c r="E2493" s="310"/>
      <c r="F2493" s="309"/>
      <c r="G2493" s="309"/>
      <c r="H2493" s="310"/>
      <c r="I2493" s="310"/>
      <c r="L2493" s="309"/>
      <c r="M2493" s="309"/>
      <c r="N2493" s="310"/>
      <c r="P2493" s="310"/>
    </row>
    <row r="2494" spans="3:16" s="25" customFormat="1" ht="12.75" customHeight="1" x14ac:dyDescent="0.25">
      <c r="C2494" s="310"/>
      <c r="E2494" s="310"/>
      <c r="F2494" s="309"/>
      <c r="G2494" s="309"/>
      <c r="H2494" s="310"/>
      <c r="I2494" s="310"/>
      <c r="L2494" s="309"/>
      <c r="M2494" s="309"/>
      <c r="N2494" s="310"/>
      <c r="P2494" s="310"/>
    </row>
    <row r="2495" spans="3:16" s="25" customFormat="1" ht="12.75" customHeight="1" x14ac:dyDescent="0.25">
      <c r="C2495" s="310"/>
      <c r="E2495" s="310"/>
      <c r="F2495" s="309"/>
      <c r="G2495" s="309"/>
      <c r="H2495" s="310"/>
      <c r="I2495" s="310"/>
      <c r="L2495" s="309"/>
      <c r="M2495" s="309"/>
      <c r="N2495" s="310"/>
      <c r="P2495" s="310"/>
    </row>
    <row r="2496" spans="3:16" s="25" customFormat="1" ht="12.75" customHeight="1" x14ac:dyDescent="0.25">
      <c r="C2496" s="310"/>
      <c r="E2496" s="310"/>
      <c r="F2496" s="309"/>
      <c r="G2496" s="309"/>
      <c r="H2496" s="310"/>
      <c r="I2496" s="310"/>
      <c r="L2496" s="309"/>
      <c r="M2496" s="309"/>
      <c r="N2496" s="310"/>
      <c r="P2496" s="310"/>
    </row>
    <row r="2497" spans="3:16" s="25" customFormat="1" ht="12.75" customHeight="1" x14ac:dyDescent="0.25">
      <c r="C2497" s="310"/>
      <c r="E2497" s="310"/>
      <c r="F2497" s="309"/>
      <c r="G2497" s="309"/>
      <c r="H2497" s="310"/>
      <c r="I2497" s="310"/>
      <c r="L2497" s="309"/>
      <c r="M2497" s="309"/>
      <c r="N2497" s="310"/>
      <c r="P2497" s="310"/>
    </row>
    <row r="2498" spans="3:16" s="25" customFormat="1" ht="12.75" customHeight="1" x14ac:dyDescent="0.25">
      <c r="C2498" s="310"/>
      <c r="E2498" s="310"/>
      <c r="F2498" s="309"/>
      <c r="G2498" s="309"/>
      <c r="H2498" s="310"/>
      <c r="I2498" s="310"/>
      <c r="L2498" s="309"/>
      <c r="M2498" s="309"/>
      <c r="N2498" s="310"/>
      <c r="P2498" s="310"/>
    </row>
    <row r="2499" spans="3:16" s="25" customFormat="1" ht="12.75" customHeight="1" x14ac:dyDescent="0.25">
      <c r="C2499" s="310"/>
      <c r="E2499" s="310"/>
      <c r="F2499" s="309"/>
      <c r="G2499" s="309"/>
      <c r="H2499" s="310"/>
      <c r="I2499" s="310"/>
      <c r="L2499" s="309"/>
      <c r="M2499" s="309"/>
      <c r="N2499" s="310"/>
      <c r="P2499" s="310"/>
    </row>
    <row r="2500" spans="3:16" s="25" customFormat="1" ht="12.75" customHeight="1" x14ac:dyDescent="0.25">
      <c r="C2500" s="310"/>
      <c r="E2500" s="310"/>
      <c r="F2500" s="309"/>
      <c r="G2500" s="309"/>
      <c r="H2500" s="310"/>
      <c r="I2500" s="310"/>
      <c r="L2500" s="309"/>
      <c r="M2500" s="309"/>
      <c r="N2500" s="310"/>
      <c r="P2500" s="310"/>
    </row>
    <row r="2501" spans="3:16" s="25" customFormat="1" ht="12.75" customHeight="1" x14ac:dyDescent="0.25">
      <c r="C2501" s="310"/>
      <c r="E2501" s="310"/>
      <c r="F2501" s="309"/>
      <c r="G2501" s="309"/>
      <c r="H2501" s="310"/>
      <c r="I2501" s="310"/>
      <c r="L2501" s="309"/>
      <c r="M2501" s="309"/>
      <c r="N2501" s="310"/>
      <c r="P2501" s="310"/>
    </row>
    <row r="2502" spans="3:16" s="25" customFormat="1" ht="12.75" customHeight="1" x14ac:dyDescent="0.25">
      <c r="C2502" s="310"/>
      <c r="E2502" s="310"/>
      <c r="F2502" s="309"/>
      <c r="G2502" s="309"/>
      <c r="H2502" s="310"/>
      <c r="I2502" s="310"/>
      <c r="L2502" s="309"/>
      <c r="M2502" s="309"/>
      <c r="N2502" s="310"/>
      <c r="P2502" s="310"/>
    </row>
    <row r="2503" spans="3:16" s="25" customFormat="1" ht="12.75" customHeight="1" x14ac:dyDescent="0.25">
      <c r="C2503" s="310"/>
      <c r="E2503" s="310"/>
      <c r="F2503" s="309"/>
      <c r="G2503" s="309"/>
      <c r="H2503" s="310"/>
      <c r="I2503" s="310"/>
      <c r="L2503" s="309"/>
      <c r="M2503" s="309"/>
      <c r="N2503" s="310"/>
      <c r="P2503" s="310"/>
    </row>
    <row r="2504" spans="3:16" s="25" customFormat="1" ht="12.75" customHeight="1" x14ac:dyDescent="0.25">
      <c r="C2504" s="310"/>
      <c r="E2504" s="310"/>
      <c r="F2504" s="309"/>
      <c r="G2504" s="309"/>
      <c r="H2504" s="310"/>
      <c r="I2504" s="310"/>
      <c r="L2504" s="309"/>
      <c r="M2504" s="309"/>
      <c r="N2504" s="310"/>
      <c r="P2504" s="310"/>
    </row>
    <row r="2505" spans="3:16" s="25" customFormat="1" ht="12.75" customHeight="1" x14ac:dyDescent="0.25">
      <c r="C2505" s="310"/>
      <c r="E2505" s="310"/>
      <c r="F2505" s="309"/>
      <c r="G2505" s="309"/>
      <c r="H2505" s="310"/>
      <c r="I2505" s="310"/>
      <c r="L2505" s="309"/>
      <c r="M2505" s="309"/>
      <c r="N2505" s="310"/>
      <c r="P2505" s="310"/>
    </row>
    <row r="2506" spans="3:16" s="25" customFormat="1" ht="12.75" customHeight="1" x14ac:dyDescent="0.25">
      <c r="C2506" s="310"/>
      <c r="E2506" s="310"/>
      <c r="F2506" s="309"/>
      <c r="G2506" s="309"/>
      <c r="H2506" s="310"/>
      <c r="I2506" s="310"/>
      <c r="L2506" s="309"/>
      <c r="M2506" s="309"/>
      <c r="N2506" s="310"/>
      <c r="P2506" s="310"/>
    </row>
    <row r="2507" spans="3:16" s="25" customFormat="1" ht="12.75" customHeight="1" x14ac:dyDescent="0.25">
      <c r="C2507" s="310"/>
      <c r="E2507" s="310"/>
      <c r="F2507" s="309"/>
      <c r="G2507" s="309"/>
      <c r="H2507" s="310"/>
      <c r="I2507" s="310"/>
      <c r="L2507" s="309"/>
      <c r="M2507" s="309"/>
      <c r="N2507" s="310"/>
      <c r="P2507" s="310"/>
    </row>
    <row r="2508" spans="3:16" s="25" customFormat="1" ht="12.75" customHeight="1" x14ac:dyDescent="0.25">
      <c r="C2508" s="310"/>
      <c r="E2508" s="310"/>
      <c r="F2508" s="309"/>
      <c r="G2508" s="309"/>
      <c r="H2508" s="310"/>
      <c r="I2508" s="310"/>
      <c r="L2508" s="309"/>
      <c r="M2508" s="309"/>
      <c r="N2508" s="310"/>
      <c r="P2508" s="310"/>
    </row>
    <row r="2509" spans="3:16" s="25" customFormat="1" ht="12.75" customHeight="1" x14ac:dyDescent="0.25">
      <c r="C2509" s="310"/>
      <c r="E2509" s="310"/>
      <c r="F2509" s="309"/>
      <c r="G2509" s="309"/>
      <c r="H2509" s="310"/>
      <c r="I2509" s="310"/>
      <c r="L2509" s="309"/>
      <c r="M2509" s="309"/>
      <c r="N2509" s="310"/>
      <c r="P2509" s="310"/>
    </row>
    <row r="2510" spans="3:16" s="25" customFormat="1" ht="12.75" customHeight="1" x14ac:dyDescent="0.25">
      <c r="C2510" s="310"/>
      <c r="E2510" s="310"/>
      <c r="F2510" s="309"/>
      <c r="G2510" s="309"/>
      <c r="H2510" s="310"/>
      <c r="I2510" s="310"/>
      <c r="L2510" s="309"/>
      <c r="M2510" s="309"/>
      <c r="N2510" s="310"/>
      <c r="P2510" s="310"/>
    </row>
    <row r="2511" spans="3:16" s="25" customFormat="1" ht="12.75" customHeight="1" x14ac:dyDescent="0.25">
      <c r="C2511" s="310"/>
      <c r="E2511" s="310"/>
      <c r="F2511" s="309"/>
      <c r="G2511" s="309"/>
      <c r="H2511" s="310"/>
      <c r="I2511" s="310"/>
      <c r="L2511" s="309"/>
      <c r="M2511" s="309"/>
      <c r="N2511" s="310"/>
      <c r="P2511" s="310"/>
    </row>
    <row r="2512" spans="3:16" s="25" customFormat="1" ht="12.75" customHeight="1" x14ac:dyDescent="0.25">
      <c r="C2512" s="310"/>
      <c r="E2512" s="310"/>
      <c r="F2512" s="309"/>
      <c r="G2512" s="309"/>
      <c r="H2512" s="310"/>
      <c r="I2512" s="310"/>
      <c r="L2512" s="309"/>
      <c r="M2512" s="309"/>
      <c r="N2512" s="310"/>
      <c r="P2512" s="310"/>
    </row>
    <row r="2513" spans="3:16" s="25" customFormat="1" ht="12.75" customHeight="1" x14ac:dyDescent="0.25">
      <c r="C2513" s="310"/>
      <c r="E2513" s="310"/>
      <c r="F2513" s="309"/>
      <c r="G2513" s="309"/>
      <c r="H2513" s="310"/>
      <c r="I2513" s="310"/>
      <c r="L2513" s="309"/>
      <c r="M2513" s="309"/>
      <c r="N2513" s="310"/>
      <c r="P2513" s="310"/>
    </row>
    <row r="2514" spans="3:16" s="25" customFormat="1" ht="12.75" customHeight="1" x14ac:dyDescent="0.25">
      <c r="C2514" s="310"/>
      <c r="E2514" s="310"/>
      <c r="F2514" s="309"/>
      <c r="G2514" s="309"/>
      <c r="H2514" s="310"/>
      <c r="I2514" s="310"/>
      <c r="L2514" s="309"/>
      <c r="M2514" s="309"/>
      <c r="N2514" s="310"/>
      <c r="P2514" s="310"/>
    </row>
    <row r="2515" spans="3:16" s="25" customFormat="1" ht="12.75" customHeight="1" x14ac:dyDescent="0.25">
      <c r="C2515" s="310"/>
      <c r="E2515" s="310"/>
      <c r="F2515" s="309"/>
      <c r="G2515" s="309"/>
      <c r="H2515" s="310"/>
      <c r="I2515" s="310"/>
      <c r="L2515" s="309"/>
      <c r="M2515" s="309"/>
      <c r="N2515" s="310"/>
      <c r="P2515" s="310"/>
    </row>
    <row r="2516" spans="3:16" s="25" customFormat="1" ht="12.75" customHeight="1" x14ac:dyDescent="0.25">
      <c r="C2516" s="310"/>
      <c r="E2516" s="310"/>
      <c r="F2516" s="309"/>
      <c r="G2516" s="309"/>
      <c r="H2516" s="310"/>
      <c r="I2516" s="310"/>
      <c r="L2516" s="309"/>
      <c r="M2516" s="309"/>
      <c r="N2516" s="310"/>
      <c r="P2516" s="310"/>
    </row>
    <row r="2517" spans="3:16" s="25" customFormat="1" ht="12.75" customHeight="1" x14ac:dyDescent="0.25">
      <c r="C2517" s="310"/>
      <c r="E2517" s="310"/>
      <c r="F2517" s="309"/>
      <c r="G2517" s="309"/>
      <c r="H2517" s="310"/>
      <c r="I2517" s="310"/>
      <c r="L2517" s="309"/>
      <c r="M2517" s="309"/>
      <c r="N2517" s="310"/>
      <c r="P2517" s="310"/>
    </row>
    <row r="2518" spans="3:16" s="25" customFormat="1" ht="12.75" customHeight="1" x14ac:dyDescent="0.25">
      <c r="C2518" s="310"/>
      <c r="E2518" s="310"/>
      <c r="F2518" s="309"/>
      <c r="G2518" s="309"/>
      <c r="H2518" s="310"/>
      <c r="I2518" s="310"/>
      <c r="L2518" s="309"/>
      <c r="M2518" s="309"/>
      <c r="N2518" s="310"/>
      <c r="P2518" s="310"/>
    </row>
    <row r="2519" spans="3:16" s="25" customFormat="1" ht="12.75" customHeight="1" x14ac:dyDescent="0.25">
      <c r="C2519" s="310"/>
      <c r="E2519" s="310"/>
      <c r="F2519" s="309"/>
      <c r="G2519" s="309"/>
      <c r="H2519" s="310"/>
      <c r="I2519" s="310"/>
      <c r="L2519" s="309"/>
      <c r="M2519" s="309"/>
      <c r="N2519" s="310"/>
      <c r="P2519" s="310"/>
    </row>
    <row r="2520" spans="3:16" s="25" customFormat="1" ht="12.75" customHeight="1" x14ac:dyDescent="0.25">
      <c r="C2520" s="310"/>
      <c r="E2520" s="310"/>
      <c r="F2520" s="309"/>
      <c r="G2520" s="309"/>
      <c r="H2520" s="310"/>
      <c r="I2520" s="310"/>
      <c r="L2520" s="309"/>
      <c r="M2520" s="309"/>
      <c r="N2520" s="310"/>
      <c r="P2520" s="310"/>
    </row>
    <row r="2521" spans="3:16" s="25" customFormat="1" ht="12.75" customHeight="1" x14ac:dyDescent="0.25">
      <c r="C2521" s="310"/>
      <c r="E2521" s="310"/>
      <c r="F2521" s="309"/>
      <c r="G2521" s="309"/>
      <c r="H2521" s="310"/>
      <c r="I2521" s="310"/>
      <c r="L2521" s="309"/>
      <c r="M2521" s="309"/>
      <c r="N2521" s="310"/>
      <c r="P2521" s="310"/>
    </row>
    <row r="2522" spans="3:16" s="25" customFormat="1" ht="12.75" customHeight="1" x14ac:dyDescent="0.25">
      <c r="C2522" s="310"/>
      <c r="E2522" s="310"/>
      <c r="F2522" s="309"/>
      <c r="G2522" s="309"/>
      <c r="H2522" s="310"/>
      <c r="I2522" s="310"/>
      <c r="L2522" s="309"/>
      <c r="M2522" s="309"/>
      <c r="N2522" s="310"/>
      <c r="P2522" s="310"/>
    </row>
    <row r="2523" spans="3:16" s="25" customFormat="1" ht="12.75" customHeight="1" x14ac:dyDescent="0.25">
      <c r="C2523" s="310"/>
      <c r="E2523" s="310"/>
      <c r="F2523" s="309"/>
      <c r="G2523" s="309"/>
      <c r="H2523" s="310"/>
      <c r="I2523" s="310"/>
      <c r="L2523" s="309"/>
      <c r="M2523" s="309"/>
      <c r="N2523" s="310"/>
      <c r="P2523" s="310"/>
    </row>
    <row r="2524" spans="3:16" s="25" customFormat="1" ht="12.75" customHeight="1" x14ac:dyDescent="0.25">
      <c r="C2524" s="310"/>
      <c r="E2524" s="310"/>
      <c r="F2524" s="309"/>
      <c r="G2524" s="309"/>
      <c r="H2524" s="310"/>
      <c r="I2524" s="310"/>
      <c r="L2524" s="309"/>
      <c r="M2524" s="309"/>
      <c r="N2524" s="310"/>
      <c r="P2524" s="310"/>
    </row>
    <row r="2525" spans="3:16" s="25" customFormat="1" ht="12.75" customHeight="1" x14ac:dyDescent="0.25">
      <c r="C2525" s="310"/>
      <c r="E2525" s="310"/>
      <c r="F2525" s="309"/>
      <c r="G2525" s="309"/>
      <c r="H2525" s="310"/>
      <c r="I2525" s="310"/>
      <c r="L2525" s="309"/>
      <c r="M2525" s="309"/>
      <c r="N2525" s="310"/>
      <c r="P2525" s="310"/>
    </row>
    <row r="2526" spans="3:16" s="25" customFormat="1" ht="12.75" customHeight="1" x14ac:dyDescent="0.25">
      <c r="C2526" s="310"/>
      <c r="E2526" s="310"/>
      <c r="F2526" s="309"/>
      <c r="G2526" s="309"/>
      <c r="H2526" s="310"/>
      <c r="I2526" s="310"/>
      <c r="L2526" s="309"/>
      <c r="M2526" s="309"/>
      <c r="N2526" s="310"/>
      <c r="P2526" s="310"/>
    </row>
    <row r="2527" spans="3:16" s="25" customFormat="1" ht="12.75" customHeight="1" x14ac:dyDescent="0.25">
      <c r="C2527" s="310"/>
      <c r="E2527" s="310"/>
      <c r="F2527" s="309"/>
      <c r="G2527" s="309"/>
      <c r="H2527" s="310"/>
      <c r="I2527" s="310"/>
      <c r="L2527" s="309"/>
      <c r="M2527" s="309"/>
      <c r="N2527" s="310"/>
      <c r="P2527" s="310"/>
    </row>
    <row r="2528" spans="3:16" s="25" customFormat="1" ht="12.75" customHeight="1" x14ac:dyDescent="0.25">
      <c r="C2528" s="310"/>
      <c r="E2528" s="310"/>
      <c r="F2528" s="309"/>
      <c r="G2528" s="309"/>
      <c r="H2528" s="310"/>
      <c r="I2528" s="310"/>
      <c r="L2528" s="309"/>
      <c r="M2528" s="309"/>
      <c r="N2528" s="310"/>
      <c r="P2528" s="310"/>
    </row>
    <row r="2529" spans="3:16" s="25" customFormat="1" ht="12.75" customHeight="1" x14ac:dyDescent="0.25">
      <c r="C2529" s="310"/>
      <c r="E2529" s="310"/>
      <c r="F2529" s="309"/>
      <c r="G2529" s="309"/>
      <c r="H2529" s="310"/>
      <c r="I2529" s="310"/>
      <c r="L2529" s="309"/>
      <c r="M2529" s="309"/>
      <c r="N2529" s="310"/>
      <c r="P2529" s="310"/>
    </row>
    <row r="2530" spans="3:16" s="25" customFormat="1" ht="12.75" customHeight="1" x14ac:dyDescent="0.25">
      <c r="C2530" s="310"/>
      <c r="E2530" s="310"/>
      <c r="F2530" s="309"/>
      <c r="G2530" s="309"/>
      <c r="H2530" s="310"/>
      <c r="I2530" s="310"/>
      <c r="L2530" s="309"/>
      <c r="M2530" s="309"/>
      <c r="N2530" s="310"/>
      <c r="P2530" s="310"/>
    </row>
    <row r="2531" spans="3:16" s="25" customFormat="1" ht="12.75" customHeight="1" x14ac:dyDescent="0.25">
      <c r="C2531" s="310"/>
      <c r="E2531" s="310"/>
      <c r="F2531" s="309"/>
      <c r="G2531" s="309"/>
      <c r="H2531" s="310"/>
      <c r="I2531" s="310"/>
      <c r="L2531" s="309"/>
      <c r="M2531" s="309"/>
      <c r="N2531" s="310"/>
      <c r="P2531" s="310"/>
    </row>
    <row r="2532" spans="3:16" s="25" customFormat="1" ht="12.75" customHeight="1" x14ac:dyDescent="0.25">
      <c r="C2532" s="310"/>
      <c r="E2532" s="310"/>
      <c r="F2532" s="309"/>
      <c r="G2532" s="309"/>
      <c r="H2532" s="310"/>
      <c r="I2532" s="310"/>
      <c r="L2532" s="309"/>
      <c r="M2532" s="309"/>
      <c r="N2532" s="310"/>
      <c r="P2532" s="310"/>
    </row>
    <row r="2533" spans="3:16" s="25" customFormat="1" ht="12.75" customHeight="1" x14ac:dyDescent="0.25">
      <c r="C2533" s="310"/>
      <c r="E2533" s="310"/>
      <c r="F2533" s="309"/>
      <c r="G2533" s="309"/>
      <c r="H2533" s="310"/>
      <c r="I2533" s="310"/>
      <c r="L2533" s="309"/>
      <c r="M2533" s="309"/>
      <c r="N2533" s="310"/>
      <c r="P2533" s="310"/>
    </row>
    <row r="2534" spans="3:16" s="25" customFormat="1" ht="12.75" customHeight="1" x14ac:dyDescent="0.25">
      <c r="C2534" s="310"/>
      <c r="E2534" s="310"/>
      <c r="F2534" s="309"/>
      <c r="G2534" s="309"/>
      <c r="H2534" s="310"/>
      <c r="I2534" s="310"/>
      <c r="L2534" s="309"/>
      <c r="M2534" s="309"/>
      <c r="N2534" s="310"/>
      <c r="P2534" s="310"/>
    </row>
    <row r="2535" spans="3:16" s="25" customFormat="1" ht="12.75" customHeight="1" x14ac:dyDescent="0.25">
      <c r="C2535" s="310"/>
      <c r="E2535" s="310"/>
      <c r="F2535" s="309"/>
      <c r="G2535" s="309"/>
      <c r="H2535" s="310"/>
      <c r="I2535" s="310"/>
      <c r="L2535" s="309"/>
      <c r="M2535" s="309"/>
      <c r="N2535" s="310"/>
      <c r="P2535" s="310"/>
    </row>
    <row r="2536" spans="3:16" s="25" customFormat="1" ht="12.75" customHeight="1" x14ac:dyDescent="0.25">
      <c r="C2536" s="310"/>
      <c r="E2536" s="310"/>
      <c r="F2536" s="309"/>
      <c r="G2536" s="309"/>
      <c r="H2536" s="310"/>
      <c r="I2536" s="310"/>
      <c r="L2536" s="309"/>
      <c r="M2536" s="309"/>
      <c r="N2536" s="310"/>
      <c r="P2536" s="310"/>
    </row>
    <row r="2537" spans="3:16" s="25" customFormat="1" ht="12.75" customHeight="1" x14ac:dyDescent="0.25">
      <c r="C2537" s="310"/>
      <c r="E2537" s="310"/>
      <c r="F2537" s="309"/>
      <c r="G2537" s="309"/>
      <c r="H2537" s="310"/>
      <c r="I2537" s="310"/>
      <c r="L2537" s="309"/>
      <c r="M2537" s="309"/>
      <c r="N2537" s="310"/>
      <c r="P2537" s="310"/>
    </row>
    <row r="2538" spans="3:16" s="25" customFormat="1" ht="12.75" customHeight="1" x14ac:dyDescent="0.25">
      <c r="C2538" s="310"/>
      <c r="E2538" s="310"/>
      <c r="F2538" s="309"/>
      <c r="G2538" s="309"/>
      <c r="H2538" s="310"/>
      <c r="I2538" s="310"/>
      <c r="L2538" s="309"/>
      <c r="M2538" s="309"/>
      <c r="N2538" s="310"/>
      <c r="P2538" s="310"/>
    </row>
    <row r="2539" spans="3:16" s="25" customFormat="1" ht="12.75" customHeight="1" x14ac:dyDescent="0.25">
      <c r="C2539" s="310"/>
      <c r="E2539" s="310"/>
      <c r="F2539" s="309"/>
      <c r="G2539" s="309"/>
      <c r="H2539" s="310"/>
      <c r="I2539" s="310"/>
      <c r="L2539" s="309"/>
      <c r="M2539" s="309"/>
      <c r="N2539" s="310"/>
      <c r="P2539" s="310"/>
    </row>
    <row r="2540" spans="3:16" s="25" customFormat="1" ht="12.75" customHeight="1" x14ac:dyDescent="0.25">
      <c r="C2540" s="310"/>
      <c r="E2540" s="310"/>
      <c r="F2540" s="309"/>
      <c r="G2540" s="309"/>
      <c r="H2540" s="310"/>
      <c r="I2540" s="310"/>
      <c r="L2540" s="309"/>
      <c r="M2540" s="309"/>
      <c r="N2540" s="310"/>
      <c r="P2540" s="310"/>
    </row>
    <row r="2541" spans="3:16" s="25" customFormat="1" ht="12.75" customHeight="1" x14ac:dyDescent="0.25">
      <c r="C2541" s="310"/>
      <c r="E2541" s="310"/>
      <c r="F2541" s="309"/>
      <c r="G2541" s="309"/>
      <c r="H2541" s="310"/>
      <c r="I2541" s="310"/>
      <c r="L2541" s="309"/>
      <c r="M2541" s="309"/>
      <c r="N2541" s="310"/>
      <c r="P2541" s="310"/>
    </row>
    <row r="2542" spans="3:16" s="25" customFormat="1" ht="12.75" customHeight="1" x14ac:dyDescent="0.25">
      <c r="C2542" s="310"/>
      <c r="E2542" s="310"/>
      <c r="F2542" s="309"/>
      <c r="G2542" s="309"/>
      <c r="H2542" s="310"/>
      <c r="I2542" s="310"/>
      <c r="L2542" s="309"/>
      <c r="M2542" s="309"/>
      <c r="N2542" s="310"/>
      <c r="P2542" s="310"/>
    </row>
    <row r="2543" spans="3:16" s="25" customFormat="1" ht="12.75" customHeight="1" x14ac:dyDescent="0.25">
      <c r="C2543" s="310"/>
      <c r="E2543" s="310"/>
      <c r="F2543" s="309"/>
      <c r="G2543" s="309"/>
      <c r="H2543" s="310"/>
      <c r="I2543" s="310"/>
      <c r="L2543" s="309"/>
      <c r="M2543" s="309"/>
      <c r="N2543" s="310"/>
      <c r="P2543" s="310"/>
    </row>
    <row r="2544" spans="3:16" s="25" customFormat="1" ht="12.75" customHeight="1" x14ac:dyDescent="0.25">
      <c r="C2544" s="310"/>
      <c r="E2544" s="310"/>
      <c r="F2544" s="309"/>
      <c r="G2544" s="309"/>
      <c r="H2544" s="310"/>
      <c r="I2544" s="310"/>
      <c r="L2544" s="309"/>
      <c r="M2544" s="309"/>
      <c r="N2544" s="310"/>
      <c r="P2544" s="310"/>
    </row>
    <row r="2545" spans="3:16" s="25" customFormat="1" ht="12.75" customHeight="1" x14ac:dyDescent="0.25">
      <c r="C2545" s="310"/>
      <c r="E2545" s="310"/>
      <c r="F2545" s="309"/>
      <c r="G2545" s="309"/>
      <c r="H2545" s="310"/>
      <c r="I2545" s="310"/>
      <c r="L2545" s="309"/>
      <c r="M2545" s="309"/>
      <c r="N2545" s="310"/>
      <c r="P2545" s="310"/>
    </row>
    <row r="2546" spans="3:16" s="25" customFormat="1" ht="12.75" customHeight="1" x14ac:dyDescent="0.25">
      <c r="C2546" s="310"/>
      <c r="E2546" s="310"/>
      <c r="F2546" s="309"/>
      <c r="G2546" s="309"/>
      <c r="H2546" s="310"/>
      <c r="I2546" s="310"/>
      <c r="L2546" s="309"/>
      <c r="M2546" s="309"/>
      <c r="N2546" s="310"/>
      <c r="P2546" s="310"/>
    </row>
    <row r="2547" spans="3:16" s="25" customFormat="1" ht="12.75" customHeight="1" x14ac:dyDescent="0.25">
      <c r="C2547" s="310"/>
      <c r="E2547" s="310"/>
      <c r="F2547" s="309"/>
      <c r="G2547" s="309"/>
      <c r="H2547" s="310"/>
      <c r="I2547" s="310"/>
      <c r="L2547" s="309"/>
      <c r="M2547" s="309"/>
      <c r="N2547" s="310"/>
      <c r="P2547" s="310"/>
    </row>
    <row r="2548" spans="3:16" s="25" customFormat="1" ht="12.75" customHeight="1" x14ac:dyDescent="0.25">
      <c r="C2548" s="310"/>
      <c r="E2548" s="310"/>
      <c r="F2548" s="309"/>
      <c r="G2548" s="309"/>
      <c r="H2548" s="310"/>
      <c r="I2548" s="310"/>
      <c r="L2548" s="309"/>
      <c r="M2548" s="309"/>
      <c r="N2548" s="310"/>
      <c r="P2548" s="310"/>
    </row>
    <row r="2549" spans="3:16" s="25" customFormat="1" ht="12.75" customHeight="1" x14ac:dyDescent="0.25">
      <c r="C2549" s="310"/>
      <c r="E2549" s="310"/>
      <c r="F2549" s="309"/>
      <c r="G2549" s="309"/>
      <c r="H2549" s="310"/>
      <c r="I2549" s="310"/>
      <c r="L2549" s="309"/>
      <c r="M2549" s="309"/>
      <c r="N2549" s="310"/>
      <c r="P2549" s="310"/>
    </row>
    <row r="2550" spans="3:16" s="25" customFormat="1" ht="12.75" customHeight="1" x14ac:dyDescent="0.25">
      <c r="C2550" s="310"/>
      <c r="E2550" s="310"/>
      <c r="F2550" s="309"/>
      <c r="G2550" s="309"/>
      <c r="H2550" s="310"/>
      <c r="I2550" s="310"/>
      <c r="L2550" s="309"/>
      <c r="M2550" s="309"/>
      <c r="N2550" s="310"/>
      <c r="P2550" s="310"/>
    </row>
    <row r="2551" spans="3:16" s="25" customFormat="1" ht="12.75" customHeight="1" x14ac:dyDescent="0.25">
      <c r="C2551" s="310"/>
      <c r="E2551" s="310"/>
      <c r="F2551" s="309"/>
      <c r="G2551" s="309"/>
      <c r="H2551" s="310"/>
      <c r="I2551" s="310"/>
      <c r="L2551" s="309"/>
      <c r="M2551" s="309"/>
      <c r="N2551" s="310"/>
      <c r="P2551" s="310"/>
    </row>
    <row r="2552" spans="3:16" s="25" customFormat="1" ht="12.75" customHeight="1" x14ac:dyDescent="0.25">
      <c r="C2552" s="310"/>
      <c r="E2552" s="310"/>
      <c r="F2552" s="309"/>
      <c r="G2552" s="309"/>
      <c r="H2552" s="310"/>
      <c r="I2552" s="310"/>
      <c r="L2552" s="309"/>
      <c r="M2552" s="309"/>
      <c r="N2552" s="310"/>
      <c r="P2552" s="310"/>
    </row>
    <row r="2553" spans="3:16" s="25" customFormat="1" ht="12.75" customHeight="1" x14ac:dyDescent="0.25">
      <c r="C2553" s="310"/>
      <c r="E2553" s="310"/>
      <c r="F2553" s="309"/>
      <c r="G2553" s="309"/>
      <c r="H2553" s="310"/>
      <c r="I2553" s="310"/>
      <c r="L2553" s="309"/>
      <c r="M2553" s="309"/>
      <c r="N2553" s="310"/>
      <c r="P2553" s="310"/>
    </row>
    <row r="2554" spans="3:16" s="25" customFormat="1" ht="12.75" customHeight="1" x14ac:dyDescent="0.25">
      <c r="C2554" s="310"/>
      <c r="E2554" s="310"/>
      <c r="F2554" s="309"/>
      <c r="G2554" s="309"/>
      <c r="H2554" s="310"/>
      <c r="I2554" s="310"/>
      <c r="L2554" s="309"/>
      <c r="M2554" s="309"/>
      <c r="N2554" s="310"/>
      <c r="P2554" s="310"/>
    </row>
    <row r="2555" spans="3:16" s="25" customFormat="1" ht="12.75" customHeight="1" x14ac:dyDescent="0.25">
      <c r="C2555" s="310"/>
      <c r="E2555" s="310"/>
      <c r="F2555" s="309"/>
      <c r="G2555" s="309"/>
      <c r="H2555" s="310"/>
      <c r="I2555" s="310"/>
      <c r="L2555" s="309"/>
      <c r="M2555" s="309"/>
      <c r="N2555" s="310"/>
      <c r="P2555" s="310"/>
    </row>
    <row r="2556" spans="3:16" s="25" customFormat="1" ht="12.75" customHeight="1" x14ac:dyDescent="0.25">
      <c r="C2556" s="310"/>
      <c r="E2556" s="310"/>
      <c r="F2556" s="309"/>
      <c r="G2556" s="309"/>
      <c r="H2556" s="310"/>
      <c r="I2556" s="310"/>
      <c r="L2556" s="309"/>
      <c r="M2556" s="309"/>
      <c r="N2556" s="310"/>
      <c r="P2556" s="310"/>
    </row>
    <row r="2557" spans="3:16" s="25" customFormat="1" ht="12.75" customHeight="1" x14ac:dyDescent="0.25">
      <c r="C2557" s="310"/>
      <c r="E2557" s="310"/>
      <c r="F2557" s="309"/>
      <c r="G2557" s="309"/>
      <c r="H2557" s="310"/>
      <c r="I2557" s="310"/>
      <c r="L2557" s="309"/>
      <c r="M2557" s="309"/>
      <c r="N2557" s="310"/>
      <c r="P2557" s="310"/>
    </row>
    <row r="2558" spans="3:16" s="25" customFormat="1" ht="12.75" customHeight="1" x14ac:dyDescent="0.25">
      <c r="C2558" s="310"/>
      <c r="E2558" s="310"/>
      <c r="F2558" s="309"/>
      <c r="G2558" s="309"/>
      <c r="H2558" s="310"/>
      <c r="I2558" s="310"/>
      <c r="L2558" s="309"/>
      <c r="M2558" s="309"/>
      <c r="N2558" s="310"/>
      <c r="P2558" s="310"/>
    </row>
    <row r="2559" spans="3:16" s="25" customFormat="1" ht="12.75" customHeight="1" x14ac:dyDescent="0.25">
      <c r="C2559" s="310"/>
      <c r="E2559" s="310"/>
      <c r="F2559" s="309"/>
      <c r="G2559" s="309"/>
      <c r="H2559" s="310"/>
      <c r="I2559" s="310"/>
      <c r="L2559" s="309"/>
      <c r="M2559" s="309"/>
      <c r="N2559" s="310"/>
      <c r="P2559" s="310"/>
    </row>
    <row r="2560" spans="3:16" s="25" customFormat="1" ht="12.75" customHeight="1" x14ac:dyDescent="0.25">
      <c r="C2560" s="310"/>
      <c r="E2560" s="310"/>
      <c r="F2560" s="309"/>
      <c r="G2560" s="309"/>
      <c r="H2560" s="310"/>
      <c r="I2560" s="310"/>
      <c r="L2560" s="309"/>
      <c r="M2560" s="309"/>
      <c r="N2560" s="310"/>
      <c r="P2560" s="310"/>
    </row>
    <row r="2561" spans="3:16" s="25" customFormat="1" ht="12.75" customHeight="1" x14ac:dyDescent="0.25">
      <c r="C2561" s="310"/>
      <c r="E2561" s="310"/>
      <c r="F2561" s="309"/>
      <c r="G2561" s="309"/>
      <c r="H2561" s="310"/>
      <c r="I2561" s="310"/>
      <c r="L2561" s="309"/>
      <c r="M2561" s="309"/>
      <c r="N2561" s="310"/>
      <c r="P2561" s="310"/>
    </row>
    <row r="2562" spans="3:16" s="25" customFormat="1" ht="12.75" customHeight="1" x14ac:dyDescent="0.25">
      <c r="C2562" s="310"/>
      <c r="E2562" s="310"/>
      <c r="F2562" s="309"/>
      <c r="G2562" s="309"/>
      <c r="H2562" s="310"/>
      <c r="I2562" s="310"/>
      <c r="L2562" s="309"/>
      <c r="M2562" s="309"/>
      <c r="N2562" s="310"/>
      <c r="P2562" s="310"/>
    </row>
    <row r="2563" spans="3:16" s="25" customFormat="1" ht="12.75" customHeight="1" x14ac:dyDescent="0.25">
      <c r="C2563" s="310"/>
      <c r="E2563" s="310"/>
      <c r="F2563" s="309"/>
      <c r="G2563" s="309"/>
      <c r="H2563" s="310"/>
      <c r="I2563" s="310"/>
      <c r="L2563" s="309"/>
      <c r="M2563" s="309"/>
      <c r="N2563" s="310"/>
      <c r="P2563" s="310"/>
    </row>
    <row r="2564" spans="3:16" s="25" customFormat="1" ht="12.75" customHeight="1" x14ac:dyDescent="0.25">
      <c r="C2564" s="310"/>
      <c r="E2564" s="310"/>
      <c r="F2564" s="309"/>
      <c r="G2564" s="309"/>
      <c r="H2564" s="310"/>
      <c r="I2564" s="310"/>
      <c r="L2564" s="309"/>
      <c r="M2564" s="309"/>
      <c r="N2564" s="310"/>
      <c r="P2564" s="310"/>
    </row>
    <row r="2565" spans="3:16" s="25" customFormat="1" ht="12.75" customHeight="1" x14ac:dyDescent="0.25">
      <c r="C2565" s="310"/>
      <c r="E2565" s="310"/>
      <c r="F2565" s="309"/>
      <c r="G2565" s="309"/>
      <c r="H2565" s="310"/>
      <c r="I2565" s="310"/>
      <c r="L2565" s="309"/>
      <c r="M2565" s="309"/>
      <c r="N2565" s="310"/>
      <c r="P2565" s="310"/>
    </row>
    <row r="2566" spans="3:16" s="25" customFormat="1" ht="12.75" customHeight="1" x14ac:dyDescent="0.25">
      <c r="C2566" s="310"/>
      <c r="E2566" s="310"/>
      <c r="F2566" s="309"/>
      <c r="G2566" s="309"/>
      <c r="H2566" s="310"/>
      <c r="I2566" s="310"/>
      <c r="L2566" s="309"/>
      <c r="M2566" s="309"/>
      <c r="N2566" s="310"/>
      <c r="P2566" s="310"/>
    </row>
    <row r="2567" spans="3:16" s="25" customFormat="1" ht="12.75" customHeight="1" x14ac:dyDescent="0.25">
      <c r="C2567" s="310"/>
      <c r="E2567" s="310"/>
      <c r="F2567" s="309"/>
      <c r="G2567" s="309"/>
      <c r="H2567" s="310"/>
      <c r="I2567" s="310"/>
      <c r="L2567" s="309"/>
      <c r="M2567" s="309"/>
      <c r="N2567" s="310"/>
      <c r="P2567" s="310"/>
    </row>
    <row r="2568" spans="3:16" s="25" customFormat="1" ht="12.75" customHeight="1" x14ac:dyDescent="0.25">
      <c r="C2568" s="310"/>
      <c r="E2568" s="310"/>
      <c r="F2568" s="309"/>
      <c r="G2568" s="309"/>
      <c r="H2568" s="310"/>
      <c r="I2568" s="310"/>
      <c r="L2568" s="309"/>
      <c r="M2568" s="309"/>
      <c r="N2568" s="310"/>
      <c r="P2568" s="310"/>
    </row>
    <row r="2569" spans="3:16" s="25" customFormat="1" ht="12.75" customHeight="1" x14ac:dyDescent="0.25">
      <c r="C2569" s="310"/>
      <c r="E2569" s="310"/>
      <c r="F2569" s="309"/>
      <c r="G2569" s="309"/>
      <c r="H2569" s="310"/>
      <c r="I2569" s="310"/>
      <c r="L2569" s="309"/>
      <c r="M2569" s="309"/>
      <c r="N2569" s="310"/>
      <c r="P2569" s="310"/>
    </row>
    <row r="2570" spans="3:16" s="25" customFormat="1" ht="12.75" customHeight="1" x14ac:dyDescent="0.25">
      <c r="C2570" s="310"/>
      <c r="E2570" s="310"/>
      <c r="F2570" s="309"/>
      <c r="G2570" s="309"/>
      <c r="H2570" s="310"/>
      <c r="I2570" s="310"/>
      <c r="L2570" s="309"/>
      <c r="M2570" s="309"/>
      <c r="N2570" s="310"/>
      <c r="P2570" s="310"/>
    </row>
    <row r="2571" spans="3:16" s="25" customFormat="1" ht="12.75" customHeight="1" x14ac:dyDescent="0.25">
      <c r="C2571" s="310"/>
      <c r="E2571" s="310"/>
      <c r="F2571" s="309"/>
      <c r="G2571" s="309"/>
      <c r="H2571" s="310"/>
      <c r="I2571" s="310"/>
      <c r="L2571" s="309"/>
      <c r="M2571" s="309"/>
      <c r="N2571" s="310"/>
      <c r="P2571" s="310"/>
    </row>
    <row r="2572" spans="3:16" s="25" customFormat="1" ht="12.75" customHeight="1" x14ac:dyDescent="0.25">
      <c r="C2572" s="310"/>
      <c r="E2572" s="310"/>
      <c r="F2572" s="309"/>
      <c r="G2572" s="309"/>
      <c r="H2572" s="310"/>
      <c r="I2572" s="310"/>
      <c r="L2572" s="309"/>
      <c r="M2572" s="309"/>
      <c r="N2572" s="310"/>
      <c r="P2572" s="310"/>
    </row>
    <row r="2573" spans="3:16" s="25" customFormat="1" ht="12.75" customHeight="1" x14ac:dyDescent="0.25">
      <c r="C2573" s="310"/>
      <c r="E2573" s="310"/>
      <c r="F2573" s="309"/>
      <c r="G2573" s="309"/>
      <c r="H2573" s="310"/>
      <c r="I2573" s="310"/>
      <c r="L2573" s="309"/>
      <c r="M2573" s="309"/>
      <c r="N2573" s="310"/>
      <c r="P2573" s="310"/>
    </row>
    <row r="2574" spans="3:16" s="25" customFormat="1" ht="12.75" customHeight="1" x14ac:dyDescent="0.25">
      <c r="C2574" s="310"/>
      <c r="E2574" s="310"/>
      <c r="F2574" s="309"/>
      <c r="G2574" s="309"/>
      <c r="H2574" s="310"/>
      <c r="I2574" s="310"/>
      <c r="L2574" s="309"/>
      <c r="M2574" s="309"/>
      <c r="N2574" s="310"/>
      <c r="P2574" s="310"/>
    </row>
    <row r="2575" spans="3:16" s="25" customFormat="1" ht="12.75" customHeight="1" x14ac:dyDescent="0.25">
      <c r="C2575" s="310"/>
      <c r="E2575" s="310"/>
      <c r="F2575" s="309"/>
      <c r="G2575" s="309"/>
      <c r="H2575" s="310"/>
      <c r="I2575" s="310"/>
      <c r="L2575" s="309"/>
      <c r="M2575" s="309"/>
      <c r="N2575" s="310"/>
      <c r="P2575" s="310"/>
    </row>
    <row r="2576" spans="3:16" s="25" customFormat="1" ht="12.75" customHeight="1" x14ac:dyDescent="0.25">
      <c r="C2576" s="310"/>
      <c r="E2576" s="310"/>
      <c r="F2576" s="309"/>
      <c r="G2576" s="309"/>
      <c r="H2576" s="310"/>
      <c r="I2576" s="310"/>
      <c r="L2576" s="309"/>
      <c r="M2576" s="309"/>
      <c r="N2576" s="310"/>
      <c r="P2576" s="310"/>
    </row>
    <row r="2577" spans="3:16" s="25" customFormat="1" ht="12.75" customHeight="1" x14ac:dyDescent="0.25">
      <c r="C2577" s="310"/>
      <c r="E2577" s="310"/>
      <c r="F2577" s="309"/>
      <c r="G2577" s="309"/>
      <c r="H2577" s="310"/>
      <c r="I2577" s="310"/>
      <c r="L2577" s="309"/>
      <c r="M2577" s="309"/>
      <c r="N2577" s="310"/>
      <c r="P2577" s="310"/>
    </row>
    <row r="2578" spans="3:16" s="25" customFormat="1" ht="12.75" customHeight="1" x14ac:dyDescent="0.25">
      <c r="C2578" s="310"/>
      <c r="E2578" s="310"/>
      <c r="F2578" s="309"/>
      <c r="G2578" s="309"/>
      <c r="H2578" s="310"/>
      <c r="I2578" s="310"/>
      <c r="L2578" s="309"/>
      <c r="M2578" s="309"/>
      <c r="N2578" s="310"/>
      <c r="P2578" s="310"/>
    </row>
    <row r="2579" spans="3:16" s="25" customFormat="1" ht="12.75" customHeight="1" x14ac:dyDescent="0.25">
      <c r="C2579" s="310"/>
      <c r="E2579" s="310"/>
      <c r="F2579" s="309"/>
      <c r="G2579" s="309"/>
      <c r="H2579" s="310"/>
      <c r="I2579" s="310"/>
      <c r="L2579" s="309"/>
      <c r="M2579" s="309"/>
      <c r="N2579" s="310"/>
      <c r="P2579" s="310"/>
    </row>
    <row r="2580" spans="3:16" s="25" customFormat="1" ht="12.75" customHeight="1" x14ac:dyDescent="0.25">
      <c r="C2580" s="310"/>
      <c r="E2580" s="310"/>
      <c r="F2580" s="309"/>
      <c r="G2580" s="309"/>
      <c r="H2580" s="310"/>
      <c r="I2580" s="310"/>
      <c r="L2580" s="309"/>
      <c r="M2580" s="309"/>
      <c r="N2580" s="310"/>
      <c r="P2580" s="310"/>
    </row>
    <row r="2581" spans="3:16" s="25" customFormat="1" ht="12.75" customHeight="1" x14ac:dyDescent="0.25">
      <c r="C2581" s="310"/>
      <c r="E2581" s="310"/>
      <c r="F2581" s="309"/>
      <c r="G2581" s="309"/>
      <c r="H2581" s="310"/>
      <c r="I2581" s="310"/>
      <c r="L2581" s="309"/>
      <c r="M2581" s="309"/>
      <c r="N2581" s="310"/>
      <c r="P2581" s="310"/>
    </row>
    <row r="2582" spans="3:16" s="25" customFormat="1" ht="12.75" customHeight="1" x14ac:dyDescent="0.25">
      <c r="C2582" s="310"/>
      <c r="E2582" s="310"/>
      <c r="F2582" s="309"/>
      <c r="G2582" s="309"/>
      <c r="H2582" s="310"/>
      <c r="I2582" s="310"/>
      <c r="L2582" s="309"/>
      <c r="M2582" s="309"/>
      <c r="N2582" s="310"/>
      <c r="P2582" s="310"/>
    </row>
    <row r="2583" spans="3:16" s="25" customFormat="1" ht="12.75" customHeight="1" x14ac:dyDescent="0.25">
      <c r="C2583" s="310"/>
      <c r="E2583" s="310"/>
      <c r="F2583" s="309"/>
      <c r="G2583" s="309"/>
      <c r="H2583" s="310"/>
      <c r="I2583" s="310"/>
      <c r="L2583" s="309"/>
      <c r="M2583" s="309"/>
      <c r="N2583" s="310"/>
      <c r="P2583" s="310"/>
    </row>
    <row r="2584" spans="3:16" s="25" customFormat="1" ht="12.75" customHeight="1" x14ac:dyDescent="0.25">
      <c r="C2584" s="310"/>
      <c r="E2584" s="310"/>
      <c r="F2584" s="309"/>
      <c r="G2584" s="309"/>
      <c r="H2584" s="310"/>
      <c r="I2584" s="310"/>
      <c r="L2584" s="309"/>
      <c r="M2584" s="309"/>
      <c r="N2584" s="310"/>
      <c r="P2584" s="310"/>
    </row>
    <row r="2585" spans="3:16" s="25" customFormat="1" ht="12.75" customHeight="1" x14ac:dyDescent="0.25">
      <c r="C2585" s="310"/>
      <c r="E2585" s="310"/>
      <c r="F2585" s="309"/>
      <c r="G2585" s="309"/>
      <c r="H2585" s="310"/>
      <c r="I2585" s="310"/>
      <c r="L2585" s="309"/>
      <c r="M2585" s="309"/>
      <c r="N2585" s="310"/>
      <c r="P2585" s="310"/>
    </row>
    <row r="2586" spans="3:16" s="25" customFormat="1" ht="12.75" customHeight="1" x14ac:dyDescent="0.25">
      <c r="C2586" s="310"/>
      <c r="E2586" s="310"/>
      <c r="F2586" s="309"/>
      <c r="G2586" s="309"/>
      <c r="H2586" s="310"/>
      <c r="I2586" s="310"/>
      <c r="L2586" s="309"/>
      <c r="M2586" s="309"/>
      <c r="N2586" s="310"/>
      <c r="P2586" s="310"/>
    </row>
    <row r="2587" spans="3:16" s="25" customFormat="1" ht="12.75" customHeight="1" x14ac:dyDescent="0.25">
      <c r="C2587" s="310"/>
      <c r="E2587" s="310"/>
      <c r="F2587" s="309"/>
      <c r="G2587" s="309"/>
      <c r="H2587" s="310"/>
      <c r="I2587" s="310"/>
      <c r="L2587" s="309"/>
      <c r="M2587" s="309"/>
      <c r="N2587" s="310"/>
      <c r="P2587" s="310"/>
    </row>
    <row r="2588" spans="3:16" s="25" customFormat="1" ht="12.75" customHeight="1" x14ac:dyDescent="0.25">
      <c r="C2588" s="310"/>
      <c r="E2588" s="310"/>
      <c r="F2588" s="309"/>
      <c r="G2588" s="309"/>
      <c r="H2588" s="310"/>
      <c r="I2588" s="310"/>
      <c r="L2588" s="309"/>
      <c r="M2588" s="309"/>
      <c r="N2588" s="310"/>
      <c r="P2588" s="310"/>
    </row>
    <row r="2589" spans="3:16" s="25" customFormat="1" ht="12.75" customHeight="1" x14ac:dyDescent="0.25">
      <c r="C2589" s="310"/>
      <c r="E2589" s="310"/>
      <c r="F2589" s="309"/>
      <c r="G2589" s="309"/>
      <c r="H2589" s="310"/>
      <c r="I2589" s="310"/>
      <c r="L2589" s="309"/>
      <c r="M2589" s="309"/>
      <c r="N2589" s="310"/>
      <c r="P2589" s="310"/>
    </row>
    <row r="2590" spans="3:16" s="25" customFormat="1" ht="12.75" customHeight="1" x14ac:dyDescent="0.25">
      <c r="C2590" s="310"/>
      <c r="E2590" s="310"/>
      <c r="F2590" s="309"/>
      <c r="G2590" s="309"/>
      <c r="H2590" s="310"/>
      <c r="I2590" s="310"/>
      <c r="L2590" s="309"/>
      <c r="M2590" s="309"/>
      <c r="N2590" s="310"/>
      <c r="P2590" s="310"/>
    </row>
    <row r="2591" spans="3:16" s="25" customFormat="1" ht="12.75" customHeight="1" x14ac:dyDescent="0.25">
      <c r="C2591" s="310"/>
      <c r="E2591" s="310"/>
      <c r="F2591" s="309"/>
      <c r="G2591" s="309"/>
      <c r="H2591" s="310"/>
      <c r="I2591" s="310"/>
      <c r="L2591" s="309"/>
      <c r="M2591" s="309"/>
      <c r="N2591" s="310"/>
      <c r="P2591" s="310"/>
    </row>
    <row r="2592" spans="3:16" s="25" customFormat="1" ht="12.75" customHeight="1" x14ac:dyDescent="0.25">
      <c r="C2592" s="310"/>
      <c r="E2592" s="310"/>
      <c r="F2592" s="309"/>
      <c r="G2592" s="309"/>
      <c r="H2592" s="310"/>
      <c r="I2592" s="310"/>
      <c r="L2592" s="309"/>
      <c r="M2592" s="309"/>
      <c r="N2592" s="310"/>
      <c r="P2592" s="310"/>
    </row>
    <row r="2593" spans="3:16" s="25" customFormat="1" ht="12.75" customHeight="1" x14ac:dyDescent="0.25">
      <c r="C2593" s="310"/>
      <c r="E2593" s="310"/>
      <c r="F2593" s="309"/>
      <c r="G2593" s="309"/>
      <c r="H2593" s="310"/>
      <c r="I2593" s="310"/>
      <c r="L2593" s="309"/>
      <c r="M2593" s="309"/>
      <c r="N2593" s="310"/>
      <c r="P2593" s="310"/>
    </row>
    <row r="2594" spans="3:16" s="25" customFormat="1" ht="12.75" customHeight="1" x14ac:dyDescent="0.25">
      <c r="C2594" s="310"/>
      <c r="E2594" s="310"/>
      <c r="F2594" s="309"/>
      <c r="G2594" s="309"/>
      <c r="H2594" s="310"/>
      <c r="I2594" s="310"/>
      <c r="L2594" s="309"/>
      <c r="M2594" s="309"/>
      <c r="N2594" s="310"/>
      <c r="P2594" s="310"/>
    </row>
    <row r="2595" spans="3:16" s="25" customFormat="1" ht="12.75" customHeight="1" x14ac:dyDescent="0.25">
      <c r="C2595" s="310"/>
      <c r="E2595" s="310"/>
      <c r="F2595" s="309"/>
      <c r="G2595" s="309"/>
      <c r="H2595" s="310"/>
      <c r="I2595" s="310"/>
      <c r="L2595" s="309"/>
      <c r="M2595" s="309"/>
      <c r="N2595" s="310"/>
      <c r="P2595" s="310"/>
    </row>
    <row r="2596" spans="3:16" s="25" customFormat="1" ht="12.75" customHeight="1" x14ac:dyDescent="0.25">
      <c r="C2596" s="310"/>
      <c r="E2596" s="310"/>
      <c r="F2596" s="309"/>
      <c r="G2596" s="309"/>
      <c r="H2596" s="310"/>
      <c r="I2596" s="310"/>
      <c r="L2596" s="309"/>
      <c r="M2596" s="309"/>
      <c r="N2596" s="310"/>
      <c r="P2596" s="310"/>
    </row>
    <row r="2597" spans="3:16" s="25" customFormat="1" ht="12.75" customHeight="1" x14ac:dyDescent="0.25">
      <c r="C2597" s="310"/>
      <c r="E2597" s="310"/>
      <c r="F2597" s="309"/>
      <c r="G2597" s="309"/>
      <c r="H2597" s="310"/>
      <c r="I2597" s="310"/>
      <c r="L2597" s="309"/>
      <c r="M2597" s="309"/>
      <c r="N2597" s="310"/>
      <c r="P2597" s="310"/>
    </row>
    <row r="2598" spans="3:16" s="25" customFormat="1" ht="12.75" customHeight="1" x14ac:dyDescent="0.25">
      <c r="C2598" s="310"/>
      <c r="E2598" s="310"/>
      <c r="F2598" s="309"/>
      <c r="G2598" s="309"/>
      <c r="H2598" s="310"/>
      <c r="I2598" s="310"/>
      <c r="L2598" s="309"/>
      <c r="M2598" s="309"/>
      <c r="N2598" s="310"/>
      <c r="P2598" s="310"/>
    </row>
    <row r="2599" spans="3:16" s="25" customFormat="1" ht="12.75" customHeight="1" x14ac:dyDescent="0.25">
      <c r="C2599" s="310"/>
      <c r="E2599" s="310"/>
      <c r="F2599" s="309"/>
      <c r="G2599" s="309"/>
      <c r="H2599" s="310"/>
      <c r="I2599" s="310"/>
      <c r="L2599" s="309"/>
      <c r="M2599" s="309"/>
      <c r="N2599" s="310"/>
      <c r="P2599" s="310"/>
    </row>
    <row r="2600" spans="3:16" s="25" customFormat="1" ht="12.75" customHeight="1" x14ac:dyDescent="0.25">
      <c r="C2600" s="310"/>
      <c r="E2600" s="310"/>
      <c r="F2600" s="309"/>
      <c r="G2600" s="309"/>
      <c r="H2600" s="310"/>
      <c r="I2600" s="310"/>
      <c r="L2600" s="309"/>
      <c r="M2600" s="309"/>
      <c r="N2600" s="310"/>
      <c r="P2600" s="310"/>
    </row>
    <row r="2601" spans="3:16" s="25" customFormat="1" ht="12.75" customHeight="1" x14ac:dyDescent="0.25">
      <c r="C2601" s="310"/>
      <c r="E2601" s="310"/>
      <c r="F2601" s="309"/>
      <c r="G2601" s="309"/>
      <c r="H2601" s="310"/>
      <c r="I2601" s="310"/>
      <c r="L2601" s="309"/>
      <c r="M2601" s="309"/>
      <c r="N2601" s="310"/>
      <c r="P2601" s="310"/>
    </row>
    <row r="2602" spans="3:16" s="25" customFormat="1" ht="12.75" customHeight="1" x14ac:dyDescent="0.25">
      <c r="C2602" s="310"/>
      <c r="E2602" s="310"/>
      <c r="F2602" s="309"/>
      <c r="G2602" s="309"/>
      <c r="H2602" s="310"/>
      <c r="I2602" s="310"/>
      <c r="L2602" s="309"/>
      <c r="M2602" s="309"/>
      <c r="N2602" s="310"/>
      <c r="P2602" s="310"/>
    </row>
    <row r="2603" spans="3:16" s="25" customFormat="1" ht="12.75" customHeight="1" x14ac:dyDescent="0.25">
      <c r="C2603" s="310"/>
      <c r="E2603" s="310"/>
      <c r="F2603" s="309"/>
      <c r="G2603" s="309"/>
      <c r="H2603" s="310"/>
      <c r="I2603" s="310"/>
      <c r="L2603" s="309"/>
      <c r="M2603" s="309"/>
      <c r="N2603" s="310"/>
      <c r="P2603" s="310"/>
    </row>
    <row r="2604" spans="3:16" s="25" customFormat="1" ht="12.75" customHeight="1" x14ac:dyDescent="0.25">
      <c r="C2604" s="310"/>
      <c r="E2604" s="310"/>
      <c r="F2604" s="309"/>
      <c r="G2604" s="309"/>
      <c r="H2604" s="310"/>
      <c r="I2604" s="310"/>
      <c r="L2604" s="309"/>
      <c r="M2604" s="309"/>
      <c r="N2604" s="310"/>
      <c r="P2604" s="310"/>
    </row>
    <row r="2605" spans="3:16" s="25" customFormat="1" ht="12.75" customHeight="1" x14ac:dyDescent="0.25">
      <c r="C2605" s="310"/>
      <c r="E2605" s="310"/>
      <c r="F2605" s="309"/>
      <c r="G2605" s="309"/>
      <c r="H2605" s="310"/>
      <c r="I2605" s="310"/>
      <c r="L2605" s="309"/>
      <c r="M2605" s="309"/>
      <c r="N2605" s="310"/>
      <c r="P2605" s="310"/>
    </row>
    <row r="2606" spans="3:16" s="25" customFormat="1" ht="12.75" customHeight="1" x14ac:dyDescent="0.25">
      <c r="C2606" s="310"/>
      <c r="E2606" s="310"/>
      <c r="F2606" s="309"/>
      <c r="G2606" s="309"/>
      <c r="H2606" s="310"/>
      <c r="I2606" s="310"/>
      <c r="L2606" s="309"/>
      <c r="M2606" s="309"/>
      <c r="N2606" s="310"/>
      <c r="P2606" s="310"/>
    </row>
    <row r="2607" spans="3:16" s="25" customFormat="1" ht="12.75" customHeight="1" x14ac:dyDescent="0.25">
      <c r="C2607" s="310"/>
      <c r="E2607" s="310"/>
      <c r="F2607" s="309"/>
      <c r="G2607" s="309"/>
      <c r="H2607" s="310"/>
      <c r="I2607" s="310"/>
      <c r="L2607" s="309"/>
      <c r="M2607" s="309"/>
      <c r="N2607" s="310"/>
      <c r="P2607" s="310"/>
    </row>
    <row r="2608" spans="3:16" s="25" customFormat="1" ht="12.75" customHeight="1" x14ac:dyDescent="0.25">
      <c r="C2608" s="310"/>
      <c r="E2608" s="310"/>
      <c r="F2608" s="309"/>
      <c r="G2608" s="309"/>
      <c r="H2608" s="310"/>
      <c r="I2608" s="310"/>
      <c r="L2608" s="309"/>
      <c r="M2608" s="309"/>
      <c r="N2608" s="310"/>
      <c r="P2608" s="310"/>
    </row>
    <row r="2609" spans="3:16" s="25" customFormat="1" ht="12.75" customHeight="1" x14ac:dyDescent="0.25">
      <c r="C2609" s="310"/>
      <c r="E2609" s="310"/>
      <c r="F2609" s="309"/>
      <c r="G2609" s="309"/>
      <c r="H2609" s="310"/>
      <c r="I2609" s="310"/>
      <c r="L2609" s="309"/>
      <c r="M2609" s="309"/>
      <c r="N2609" s="310"/>
      <c r="P2609" s="310"/>
    </row>
    <row r="2610" spans="3:16" s="25" customFormat="1" ht="12.75" customHeight="1" x14ac:dyDescent="0.25">
      <c r="C2610" s="310"/>
      <c r="E2610" s="310"/>
      <c r="F2610" s="309"/>
      <c r="G2610" s="309"/>
      <c r="H2610" s="310"/>
      <c r="I2610" s="310"/>
      <c r="L2610" s="309"/>
      <c r="M2610" s="309"/>
      <c r="N2610" s="310"/>
      <c r="P2610" s="310"/>
    </row>
    <row r="2611" spans="3:16" s="25" customFormat="1" ht="12.75" customHeight="1" x14ac:dyDescent="0.25">
      <c r="C2611" s="310"/>
      <c r="E2611" s="310"/>
      <c r="F2611" s="309"/>
      <c r="G2611" s="309"/>
      <c r="H2611" s="310"/>
      <c r="I2611" s="310"/>
      <c r="L2611" s="309"/>
      <c r="M2611" s="309"/>
      <c r="N2611" s="310"/>
      <c r="P2611" s="310"/>
    </row>
    <row r="2612" spans="3:16" s="25" customFormat="1" ht="12.75" customHeight="1" x14ac:dyDescent="0.25">
      <c r="C2612" s="310"/>
      <c r="E2612" s="310"/>
      <c r="F2612" s="309"/>
      <c r="G2612" s="309"/>
      <c r="H2612" s="310"/>
      <c r="I2612" s="310"/>
      <c r="L2612" s="309"/>
      <c r="M2612" s="309"/>
      <c r="N2612" s="310"/>
      <c r="P2612" s="310"/>
    </row>
    <row r="2613" spans="3:16" s="25" customFormat="1" ht="12.75" customHeight="1" x14ac:dyDescent="0.25">
      <c r="C2613" s="310"/>
      <c r="E2613" s="310"/>
      <c r="F2613" s="309"/>
      <c r="G2613" s="309"/>
      <c r="H2613" s="310"/>
      <c r="I2613" s="310"/>
      <c r="L2613" s="309"/>
      <c r="M2613" s="309"/>
      <c r="N2613" s="310"/>
      <c r="P2613" s="310"/>
    </row>
    <row r="2614" spans="3:16" s="25" customFormat="1" ht="12.75" customHeight="1" x14ac:dyDescent="0.25">
      <c r="C2614" s="310"/>
      <c r="E2614" s="310"/>
      <c r="F2614" s="309"/>
      <c r="G2614" s="309"/>
      <c r="H2614" s="310"/>
      <c r="I2614" s="310"/>
      <c r="L2614" s="309"/>
      <c r="M2614" s="309"/>
      <c r="N2614" s="310"/>
      <c r="P2614" s="310"/>
    </row>
    <row r="2615" spans="3:16" s="25" customFormat="1" ht="12.75" customHeight="1" x14ac:dyDescent="0.25">
      <c r="C2615" s="310"/>
      <c r="E2615" s="310"/>
      <c r="F2615" s="309"/>
      <c r="G2615" s="309"/>
      <c r="H2615" s="310"/>
      <c r="I2615" s="310"/>
      <c r="L2615" s="309"/>
      <c r="M2615" s="309"/>
      <c r="N2615" s="310"/>
      <c r="P2615" s="310"/>
    </row>
    <row r="2616" spans="3:16" s="25" customFormat="1" ht="12.75" customHeight="1" x14ac:dyDescent="0.25">
      <c r="C2616" s="310"/>
      <c r="E2616" s="310"/>
      <c r="F2616" s="309"/>
      <c r="G2616" s="309"/>
      <c r="H2616" s="310"/>
      <c r="I2616" s="310"/>
      <c r="L2616" s="309"/>
      <c r="M2616" s="309"/>
      <c r="N2616" s="310"/>
      <c r="P2616" s="310"/>
    </row>
    <row r="2617" spans="3:16" s="25" customFormat="1" ht="12.75" customHeight="1" x14ac:dyDescent="0.25">
      <c r="C2617" s="310"/>
      <c r="E2617" s="310"/>
      <c r="F2617" s="309"/>
      <c r="G2617" s="309"/>
      <c r="H2617" s="310"/>
      <c r="I2617" s="310"/>
      <c r="L2617" s="309"/>
      <c r="M2617" s="309"/>
      <c r="N2617" s="310"/>
      <c r="P2617" s="310"/>
    </row>
    <row r="2618" spans="3:16" s="25" customFormat="1" ht="12.75" customHeight="1" x14ac:dyDescent="0.25">
      <c r="C2618" s="310"/>
      <c r="E2618" s="310"/>
      <c r="F2618" s="309"/>
      <c r="G2618" s="309"/>
      <c r="H2618" s="310"/>
      <c r="I2618" s="310"/>
      <c r="L2618" s="309"/>
      <c r="M2618" s="309"/>
      <c r="N2618" s="310"/>
      <c r="P2618" s="310"/>
    </row>
    <row r="2619" spans="3:16" s="25" customFormat="1" ht="12.75" customHeight="1" x14ac:dyDescent="0.25">
      <c r="C2619" s="310"/>
      <c r="E2619" s="310"/>
      <c r="F2619" s="309"/>
      <c r="G2619" s="309"/>
      <c r="H2619" s="310"/>
      <c r="I2619" s="310"/>
      <c r="L2619" s="309"/>
      <c r="M2619" s="309"/>
      <c r="N2619" s="310"/>
      <c r="P2619" s="310"/>
    </row>
    <row r="2620" spans="3:16" s="25" customFormat="1" ht="12.75" customHeight="1" x14ac:dyDescent="0.25">
      <c r="C2620" s="310"/>
      <c r="E2620" s="310"/>
      <c r="F2620" s="309"/>
      <c r="G2620" s="309"/>
      <c r="H2620" s="310"/>
      <c r="I2620" s="310"/>
      <c r="L2620" s="309"/>
      <c r="M2620" s="309"/>
      <c r="N2620" s="310"/>
      <c r="P2620" s="310"/>
    </row>
    <row r="2621" spans="3:16" s="25" customFormat="1" ht="12.75" customHeight="1" x14ac:dyDescent="0.25">
      <c r="C2621" s="310"/>
      <c r="E2621" s="310"/>
      <c r="F2621" s="309"/>
      <c r="G2621" s="309"/>
      <c r="H2621" s="310"/>
      <c r="I2621" s="310"/>
      <c r="L2621" s="309"/>
      <c r="M2621" s="309"/>
      <c r="N2621" s="310"/>
      <c r="P2621" s="310"/>
    </row>
    <row r="2622" spans="3:16" s="25" customFormat="1" ht="12.75" customHeight="1" x14ac:dyDescent="0.25">
      <c r="C2622" s="310"/>
      <c r="E2622" s="310"/>
      <c r="F2622" s="309"/>
      <c r="G2622" s="309"/>
      <c r="H2622" s="310"/>
      <c r="I2622" s="310"/>
      <c r="L2622" s="309"/>
      <c r="M2622" s="309"/>
      <c r="N2622" s="310"/>
      <c r="P2622" s="310"/>
    </row>
    <row r="2623" spans="3:16" s="25" customFormat="1" ht="12.75" customHeight="1" x14ac:dyDescent="0.25">
      <c r="C2623" s="310"/>
      <c r="E2623" s="310"/>
      <c r="F2623" s="309"/>
      <c r="G2623" s="309"/>
      <c r="H2623" s="310"/>
      <c r="I2623" s="310"/>
      <c r="L2623" s="309"/>
      <c r="M2623" s="309"/>
      <c r="N2623" s="310"/>
      <c r="P2623" s="310"/>
    </row>
    <row r="2624" spans="3:16" s="25" customFormat="1" ht="12.75" customHeight="1" x14ac:dyDescent="0.25">
      <c r="C2624" s="310"/>
      <c r="E2624" s="310"/>
      <c r="F2624" s="309"/>
      <c r="G2624" s="309"/>
      <c r="H2624" s="310"/>
      <c r="I2624" s="310"/>
      <c r="L2624" s="309"/>
      <c r="M2624" s="309"/>
      <c r="N2624" s="310"/>
      <c r="P2624" s="310"/>
    </row>
    <row r="2625" spans="3:16" s="25" customFormat="1" ht="12.75" customHeight="1" x14ac:dyDescent="0.25">
      <c r="C2625" s="310"/>
      <c r="E2625" s="310"/>
      <c r="F2625" s="309"/>
      <c r="G2625" s="309"/>
      <c r="H2625" s="310"/>
      <c r="I2625" s="310"/>
      <c r="L2625" s="309"/>
      <c r="M2625" s="309"/>
      <c r="N2625" s="310"/>
      <c r="P2625" s="310"/>
    </row>
    <row r="2626" spans="3:16" s="25" customFormat="1" ht="12.75" customHeight="1" x14ac:dyDescent="0.25">
      <c r="C2626" s="310"/>
      <c r="E2626" s="310"/>
      <c r="F2626" s="309"/>
      <c r="G2626" s="309"/>
      <c r="H2626" s="310"/>
      <c r="I2626" s="310"/>
      <c r="L2626" s="309"/>
      <c r="M2626" s="309"/>
      <c r="N2626" s="310"/>
      <c r="P2626" s="310"/>
    </row>
    <row r="2627" spans="3:16" s="25" customFormat="1" ht="12.75" customHeight="1" x14ac:dyDescent="0.25">
      <c r="C2627" s="310"/>
      <c r="E2627" s="310"/>
      <c r="F2627" s="309"/>
      <c r="G2627" s="309"/>
      <c r="H2627" s="310"/>
      <c r="I2627" s="310"/>
      <c r="L2627" s="309"/>
      <c r="M2627" s="309"/>
      <c r="N2627" s="310"/>
      <c r="P2627" s="310"/>
    </row>
    <row r="2628" spans="3:16" s="25" customFormat="1" ht="12.75" customHeight="1" x14ac:dyDescent="0.25">
      <c r="C2628" s="310"/>
      <c r="E2628" s="310"/>
      <c r="F2628" s="309"/>
      <c r="G2628" s="309"/>
      <c r="H2628" s="310"/>
      <c r="I2628" s="310"/>
      <c r="L2628" s="309"/>
      <c r="M2628" s="309"/>
      <c r="N2628" s="310"/>
      <c r="P2628" s="310"/>
    </row>
    <row r="2629" spans="3:16" s="25" customFormat="1" ht="12.75" customHeight="1" x14ac:dyDescent="0.25">
      <c r="C2629" s="310"/>
      <c r="E2629" s="310"/>
      <c r="F2629" s="309"/>
      <c r="G2629" s="309"/>
      <c r="H2629" s="310"/>
      <c r="I2629" s="310"/>
      <c r="L2629" s="309"/>
      <c r="M2629" s="309"/>
      <c r="N2629" s="310"/>
      <c r="P2629" s="310"/>
    </row>
    <row r="2630" spans="3:16" s="25" customFormat="1" ht="12.75" customHeight="1" x14ac:dyDescent="0.25">
      <c r="C2630" s="310"/>
      <c r="E2630" s="310"/>
      <c r="F2630" s="309"/>
      <c r="G2630" s="309"/>
      <c r="H2630" s="310"/>
      <c r="I2630" s="310"/>
      <c r="L2630" s="309"/>
      <c r="M2630" s="309"/>
      <c r="N2630" s="310"/>
      <c r="P2630" s="310"/>
    </row>
    <row r="2631" spans="3:16" s="25" customFormat="1" ht="12.75" customHeight="1" x14ac:dyDescent="0.25">
      <c r="C2631" s="310"/>
      <c r="E2631" s="310"/>
      <c r="F2631" s="309"/>
      <c r="G2631" s="309"/>
      <c r="H2631" s="310"/>
      <c r="I2631" s="310"/>
      <c r="L2631" s="309"/>
      <c r="M2631" s="309"/>
      <c r="N2631" s="310"/>
      <c r="P2631" s="310"/>
    </row>
    <row r="2632" spans="3:16" s="25" customFormat="1" ht="12.75" customHeight="1" x14ac:dyDescent="0.25">
      <c r="C2632" s="310"/>
      <c r="E2632" s="310"/>
      <c r="F2632" s="309"/>
      <c r="G2632" s="309"/>
      <c r="H2632" s="310"/>
      <c r="I2632" s="310"/>
      <c r="L2632" s="309"/>
      <c r="M2632" s="309"/>
      <c r="N2632" s="310"/>
      <c r="P2632" s="310"/>
    </row>
    <row r="2633" spans="3:16" s="25" customFormat="1" ht="12.75" customHeight="1" x14ac:dyDescent="0.25">
      <c r="C2633" s="310"/>
      <c r="E2633" s="310"/>
      <c r="F2633" s="309"/>
      <c r="G2633" s="309"/>
      <c r="H2633" s="310"/>
      <c r="I2633" s="310"/>
      <c r="L2633" s="309"/>
      <c r="M2633" s="309"/>
      <c r="N2633" s="310"/>
      <c r="P2633" s="310"/>
    </row>
    <row r="2634" spans="3:16" s="25" customFormat="1" ht="12.75" customHeight="1" x14ac:dyDescent="0.25">
      <c r="C2634" s="310"/>
      <c r="E2634" s="310"/>
      <c r="F2634" s="309"/>
      <c r="G2634" s="309"/>
      <c r="H2634" s="310"/>
      <c r="I2634" s="310"/>
      <c r="L2634" s="309"/>
      <c r="M2634" s="309"/>
      <c r="N2634" s="310"/>
      <c r="P2634" s="310"/>
    </row>
    <row r="2635" spans="3:16" s="25" customFormat="1" ht="12.75" customHeight="1" x14ac:dyDescent="0.25">
      <c r="C2635" s="310"/>
      <c r="E2635" s="310"/>
      <c r="F2635" s="309"/>
      <c r="G2635" s="309"/>
      <c r="H2635" s="310"/>
      <c r="I2635" s="310"/>
      <c r="L2635" s="309"/>
      <c r="M2635" s="309"/>
      <c r="N2635" s="310"/>
      <c r="P2635" s="310"/>
    </row>
    <row r="2636" spans="3:16" s="25" customFormat="1" ht="12.75" customHeight="1" x14ac:dyDescent="0.25">
      <c r="C2636" s="310"/>
      <c r="E2636" s="310"/>
      <c r="F2636" s="309"/>
      <c r="G2636" s="309"/>
      <c r="H2636" s="310"/>
      <c r="I2636" s="310"/>
      <c r="L2636" s="309"/>
      <c r="M2636" s="309"/>
      <c r="N2636" s="310"/>
      <c r="P2636" s="310"/>
    </row>
    <row r="2637" spans="3:16" s="25" customFormat="1" ht="12.75" customHeight="1" x14ac:dyDescent="0.25">
      <c r="C2637" s="310"/>
      <c r="E2637" s="310"/>
      <c r="F2637" s="309"/>
      <c r="G2637" s="309"/>
      <c r="H2637" s="310"/>
      <c r="I2637" s="310"/>
      <c r="L2637" s="309"/>
      <c r="M2637" s="309"/>
      <c r="N2637" s="310"/>
      <c r="P2637" s="310"/>
    </row>
    <row r="2638" spans="3:16" s="25" customFormat="1" ht="12.75" customHeight="1" x14ac:dyDescent="0.25">
      <c r="C2638" s="310"/>
      <c r="E2638" s="310"/>
      <c r="F2638" s="309"/>
      <c r="G2638" s="309"/>
      <c r="H2638" s="310"/>
      <c r="I2638" s="310"/>
      <c r="L2638" s="309"/>
      <c r="M2638" s="309"/>
      <c r="N2638" s="310"/>
      <c r="P2638" s="310"/>
    </row>
    <row r="2639" spans="3:16" s="25" customFormat="1" ht="12.75" customHeight="1" x14ac:dyDescent="0.25">
      <c r="C2639" s="310"/>
      <c r="E2639" s="310"/>
      <c r="F2639" s="309"/>
      <c r="G2639" s="309"/>
      <c r="H2639" s="310"/>
      <c r="I2639" s="310"/>
      <c r="L2639" s="309"/>
      <c r="M2639" s="309"/>
      <c r="N2639" s="310"/>
      <c r="P2639" s="310"/>
    </row>
    <row r="2640" spans="3:16" s="25" customFormat="1" ht="12.75" customHeight="1" x14ac:dyDescent="0.25">
      <c r="C2640" s="310"/>
      <c r="E2640" s="310"/>
      <c r="F2640" s="309"/>
      <c r="G2640" s="309"/>
      <c r="H2640" s="310"/>
      <c r="I2640" s="310"/>
      <c r="L2640" s="309"/>
      <c r="M2640" s="309"/>
      <c r="N2640" s="310"/>
      <c r="P2640" s="310"/>
    </row>
    <row r="2641" spans="3:16" s="25" customFormat="1" ht="12.75" customHeight="1" x14ac:dyDescent="0.25">
      <c r="C2641" s="310"/>
      <c r="E2641" s="310"/>
      <c r="F2641" s="309"/>
      <c r="G2641" s="309"/>
      <c r="H2641" s="310"/>
      <c r="I2641" s="310"/>
      <c r="L2641" s="309"/>
      <c r="M2641" s="309"/>
      <c r="N2641" s="310"/>
      <c r="P2641" s="310"/>
    </row>
    <row r="2642" spans="3:16" s="25" customFormat="1" ht="12.75" customHeight="1" x14ac:dyDescent="0.25">
      <c r="C2642" s="310"/>
      <c r="E2642" s="310"/>
      <c r="F2642" s="309"/>
      <c r="G2642" s="309"/>
      <c r="H2642" s="310"/>
      <c r="I2642" s="310"/>
      <c r="L2642" s="309"/>
      <c r="M2642" s="309"/>
      <c r="N2642" s="310"/>
      <c r="P2642" s="310"/>
    </row>
    <row r="2643" spans="3:16" s="25" customFormat="1" ht="12.75" customHeight="1" x14ac:dyDescent="0.25">
      <c r="C2643" s="310"/>
      <c r="E2643" s="310"/>
      <c r="F2643" s="309"/>
      <c r="G2643" s="309"/>
      <c r="H2643" s="310"/>
      <c r="I2643" s="310"/>
      <c r="L2643" s="309"/>
      <c r="M2643" s="309"/>
      <c r="N2643" s="310"/>
      <c r="P2643" s="310"/>
    </row>
    <row r="2644" spans="3:16" s="25" customFormat="1" ht="12.75" customHeight="1" x14ac:dyDescent="0.25">
      <c r="C2644" s="310"/>
      <c r="E2644" s="310"/>
      <c r="F2644" s="309"/>
      <c r="G2644" s="309"/>
      <c r="H2644" s="310"/>
      <c r="I2644" s="310"/>
      <c r="L2644" s="309"/>
      <c r="M2644" s="309"/>
      <c r="N2644" s="310"/>
      <c r="P2644" s="310"/>
    </row>
    <row r="2645" spans="3:16" s="25" customFormat="1" ht="12.75" customHeight="1" x14ac:dyDescent="0.25">
      <c r="C2645" s="310"/>
      <c r="E2645" s="310"/>
      <c r="F2645" s="309"/>
      <c r="G2645" s="309"/>
      <c r="H2645" s="310"/>
      <c r="I2645" s="310"/>
      <c r="L2645" s="309"/>
      <c r="M2645" s="309"/>
      <c r="N2645" s="310"/>
      <c r="P2645" s="310"/>
    </row>
    <row r="2646" spans="3:16" s="25" customFormat="1" ht="12.75" customHeight="1" x14ac:dyDescent="0.25">
      <c r="C2646" s="310"/>
      <c r="E2646" s="310"/>
      <c r="F2646" s="309"/>
      <c r="G2646" s="309"/>
      <c r="H2646" s="310"/>
      <c r="I2646" s="310"/>
      <c r="L2646" s="309"/>
      <c r="M2646" s="309"/>
      <c r="N2646" s="310"/>
      <c r="P2646" s="310"/>
    </row>
    <row r="2647" spans="3:16" s="25" customFormat="1" ht="12.75" customHeight="1" x14ac:dyDescent="0.25">
      <c r="C2647" s="310"/>
      <c r="E2647" s="310"/>
      <c r="F2647" s="309"/>
      <c r="G2647" s="309"/>
      <c r="H2647" s="310"/>
      <c r="I2647" s="310"/>
      <c r="L2647" s="309"/>
      <c r="M2647" s="309"/>
      <c r="N2647" s="310"/>
      <c r="P2647" s="310"/>
    </row>
    <row r="2648" spans="3:16" s="25" customFormat="1" ht="12.75" customHeight="1" x14ac:dyDescent="0.25">
      <c r="C2648" s="310"/>
      <c r="E2648" s="310"/>
      <c r="F2648" s="309"/>
      <c r="G2648" s="309"/>
      <c r="H2648" s="310"/>
      <c r="I2648" s="310"/>
      <c r="L2648" s="309"/>
      <c r="M2648" s="309"/>
      <c r="N2648" s="310"/>
      <c r="P2648" s="310"/>
    </row>
    <row r="2649" spans="3:16" s="25" customFormat="1" ht="12.75" customHeight="1" x14ac:dyDescent="0.25">
      <c r="C2649" s="310"/>
      <c r="E2649" s="310"/>
      <c r="F2649" s="309"/>
      <c r="G2649" s="309"/>
      <c r="H2649" s="310"/>
      <c r="I2649" s="310"/>
      <c r="L2649" s="309"/>
      <c r="M2649" s="309"/>
      <c r="N2649" s="310"/>
      <c r="P2649" s="310"/>
    </row>
    <row r="2650" spans="3:16" s="25" customFormat="1" ht="12.75" customHeight="1" x14ac:dyDescent="0.25">
      <c r="C2650" s="310"/>
      <c r="E2650" s="310"/>
      <c r="F2650" s="309"/>
      <c r="G2650" s="309"/>
      <c r="H2650" s="310"/>
      <c r="I2650" s="310"/>
      <c r="L2650" s="309"/>
      <c r="M2650" s="309"/>
      <c r="N2650" s="310"/>
      <c r="P2650" s="310"/>
    </row>
    <row r="2651" spans="3:16" s="25" customFormat="1" ht="12.75" customHeight="1" x14ac:dyDescent="0.25">
      <c r="C2651" s="310"/>
      <c r="E2651" s="310"/>
      <c r="F2651" s="309"/>
      <c r="G2651" s="309"/>
      <c r="H2651" s="310"/>
      <c r="I2651" s="310"/>
      <c r="L2651" s="309"/>
      <c r="M2651" s="309"/>
      <c r="N2651" s="310"/>
      <c r="P2651" s="310"/>
    </row>
    <row r="2652" spans="3:16" s="25" customFormat="1" ht="12.75" customHeight="1" x14ac:dyDescent="0.25">
      <c r="C2652" s="310"/>
      <c r="E2652" s="310"/>
      <c r="F2652" s="309"/>
      <c r="G2652" s="309"/>
      <c r="H2652" s="310"/>
      <c r="I2652" s="310"/>
      <c r="L2652" s="309"/>
      <c r="M2652" s="309"/>
      <c r="N2652" s="310"/>
      <c r="P2652" s="310"/>
    </row>
    <row r="2653" spans="3:16" s="25" customFormat="1" ht="12.75" customHeight="1" x14ac:dyDescent="0.25">
      <c r="C2653" s="310"/>
      <c r="E2653" s="310"/>
      <c r="F2653" s="309"/>
      <c r="G2653" s="309"/>
      <c r="H2653" s="310"/>
      <c r="I2653" s="310"/>
      <c r="L2653" s="309"/>
      <c r="M2653" s="309"/>
      <c r="N2653" s="310"/>
      <c r="P2653" s="310"/>
    </row>
    <row r="2654" spans="3:16" s="25" customFormat="1" ht="12.75" customHeight="1" x14ac:dyDescent="0.25">
      <c r="C2654" s="310"/>
      <c r="E2654" s="310"/>
      <c r="F2654" s="309"/>
      <c r="G2654" s="309"/>
      <c r="H2654" s="310"/>
      <c r="I2654" s="310"/>
      <c r="L2654" s="309"/>
      <c r="M2654" s="309"/>
      <c r="N2654" s="310"/>
      <c r="P2654" s="310"/>
    </row>
    <row r="2655" spans="3:16" s="25" customFormat="1" ht="12.75" customHeight="1" x14ac:dyDescent="0.25">
      <c r="C2655" s="310"/>
      <c r="E2655" s="310"/>
      <c r="F2655" s="309"/>
      <c r="G2655" s="309"/>
      <c r="H2655" s="310"/>
      <c r="I2655" s="310"/>
      <c r="L2655" s="309"/>
      <c r="M2655" s="309"/>
      <c r="N2655" s="310"/>
      <c r="P2655" s="310"/>
    </row>
    <row r="2656" spans="3:16" s="25" customFormat="1" ht="12.75" customHeight="1" x14ac:dyDescent="0.25">
      <c r="C2656" s="310"/>
      <c r="E2656" s="310"/>
      <c r="F2656" s="309"/>
      <c r="G2656" s="309"/>
      <c r="H2656" s="310"/>
      <c r="I2656" s="310"/>
      <c r="L2656" s="309"/>
      <c r="M2656" s="309"/>
      <c r="N2656" s="310"/>
      <c r="P2656" s="310"/>
    </row>
    <row r="2657" spans="3:16" s="25" customFormat="1" ht="12.75" customHeight="1" x14ac:dyDescent="0.25">
      <c r="C2657" s="310"/>
      <c r="E2657" s="310"/>
      <c r="F2657" s="309"/>
      <c r="G2657" s="309"/>
      <c r="H2657" s="310"/>
      <c r="I2657" s="310"/>
      <c r="L2657" s="309"/>
      <c r="M2657" s="309"/>
      <c r="N2657" s="310"/>
      <c r="P2657" s="310"/>
    </row>
    <row r="2658" spans="3:16" s="25" customFormat="1" ht="12.75" customHeight="1" x14ac:dyDescent="0.25">
      <c r="C2658" s="310"/>
      <c r="E2658" s="310"/>
      <c r="F2658" s="309"/>
      <c r="G2658" s="309"/>
      <c r="H2658" s="310"/>
      <c r="I2658" s="310"/>
      <c r="L2658" s="309"/>
      <c r="M2658" s="309"/>
      <c r="N2658" s="310"/>
      <c r="P2658" s="310"/>
    </row>
    <row r="2659" spans="3:16" s="25" customFormat="1" ht="12.75" customHeight="1" x14ac:dyDescent="0.25">
      <c r="C2659" s="310"/>
      <c r="E2659" s="310"/>
      <c r="F2659" s="309"/>
      <c r="G2659" s="309"/>
      <c r="H2659" s="310"/>
      <c r="I2659" s="310"/>
      <c r="L2659" s="309"/>
      <c r="M2659" s="309"/>
      <c r="N2659" s="310"/>
      <c r="P2659" s="310"/>
    </row>
    <row r="2660" spans="3:16" s="25" customFormat="1" ht="12.75" customHeight="1" x14ac:dyDescent="0.25">
      <c r="C2660" s="310"/>
      <c r="E2660" s="310"/>
      <c r="F2660" s="309"/>
      <c r="G2660" s="309"/>
      <c r="H2660" s="310"/>
      <c r="I2660" s="310"/>
      <c r="L2660" s="309"/>
      <c r="M2660" s="309"/>
      <c r="N2660" s="310"/>
      <c r="P2660" s="310"/>
    </row>
    <row r="2661" spans="3:16" s="25" customFormat="1" ht="12.75" customHeight="1" x14ac:dyDescent="0.25">
      <c r="C2661" s="310"/>
      <c r="E2661" s="310"/>
      <c r="F2661" s="309"/>
      <c r="G2661" s="309"/>
      <c r="H2661" s="310"/>
      <c r="I2661" s="310"/>
      <c r="L2661" s="309"/>
      <c r="M2661" s="309"/>
      <c r="N2661" s="310"/>
      <c r="P2661" s="310"/>
    </row>
    <row r="2662" spans="3:16" s="25" customFormat="1" ht="12.75" customHeight="1" x14ac:dyDescent="0.25">
      <c r="C2662" s="310"/>
      <c r="E2662" s="310"/>
      <c r="F2662" s="309"/>
      <c r="G2662" s="309"/>
      <c r="H2662" s="310"/>
      <c r="I2662" s="310"/>
      <c r="L2662" s="309"/>
      <c r="M2662" s="309"/>
      <c r="N2662" s="310"/>
      <c r="P2662" s="310"/>
    </row>
    <row r="2663" spans="3:16" s="25" customFormat="1" ht="12.75" customHeight="1" x14ac:dyDescent="0.25">
      <c r="C2663" s="310"/>
      <c r="E2663" s="310"/>
      <c r="F2663" s="309"/>
      <c r="G2663" s="309"/>
      <c r="H2663" s="310"/>
      <c r="I2663" s="310"/>
      <c r="L2663" s="309"/>
      <c r="M2663" s="309"/>
      <c r="N2663" s="310"/>
      <c r="P2663" s="310"/>
    </row>
    <row r="2664" spans="3:16" s="25" customFormat="1" ht="12.75" customHeight="1" x14ac:dyDescent="0.25">
      <c r="C2664" s="310"/>
      <c r="E2664" s="310"/>
      <c r="F2664" s="309"/>
      <c r="G2664" s="309"/>
      <c r="H2664" s="310"/>
      <c r="I2664" s="310"/>
      <c r="L2664" s="309"/>
      <c r="M2664" s="309"/>
      <c r="N2664" s="310"/>
      <c r="P2664" s="310"/>
    </row>
    <row r="2665" spans="3:16" s="25" customFormat="1" ht="12.75" customHeight="1" x14ac:dyDescent="0.25">
      <c r="C2665" s="310"/>
      <c r="E2665" s="310"/>
      <c r="F2665" s="309"/>
      <c r="G2665" s="309"/>
      <c r="H2665" s="310"/>
      <c r="I2665" s="310"/>
      <c r="L2665" s="309"/>
      <c r="M2665" s="309"/>
      <c r="N2665" s="310"/>
      <c r="P2665" s="310"/>
    </row>
    <row r="2666" spans="3:16" s="25" customFormat="1" ht="12.75" customHeight="1" x14ac:dyDescent="0.25">
      <c r="C2666" s="310"/>
      <c r="E2666" s="310"/>
      <c r="F2666" s="309"/>
      <c r="G2666" s="309"/>
      <c r="H2666" s="310"/>
      <c r="I2666" s="310"/>
      <c r="L2666" s="309"/>
      <c r="M2666" s="309"/>
      <c r="N2666" s="310"/>
      <c r="P2666" s="310"/>
    </row>
    <row r="2667" spans="3:16" s="25" customFormat="1" ht="12.75" customHeight="1" x14ac:dyDescent="0.25">
      <c r="C2667" s="310"/>
      <c r="E2667" s="310"/>
      <c r="F2667" s="309"/>
      <c r="G2667" s="309"/>
      <c r="H2667" s="310"/>
      <c r="I2667" s="310"/>
      <c r="L2667" s="309"/>
      <c r="M2667" s="309"/>
      <c r="N2667" s="310"/>
      <c r="P2667" s="310"/>
    </row>
    <row r="2668" spans="3:16" s="25" customFormat="1" ht="12.75" customHeight="1" x14ac:dyDescent="0.25">
      <c r="C2668" s="310"/>
      <c r="E2668" s="310"/>
      <c r="F2668" s="309"/>
      <c r="G2668" s="309"/>
      <c r="H2668" s="310"/>
      <c r="I2668" s="310"/>
      <c r="L2668" s="309"/>
      <c r="M2668" s="309"/>
      <c r="N2668" s="310"/>
      <c r="P2668" s="310"/>
    </row>
    <row r="2669" spans="3:16" s="25" customFormat="1" ht="12.75" customHeight="1" x14ac:dyDescent="0.25">
      <c r="C2669" s="310"/>
      <c r="E2669" s="310"/>
      <c r="F2669" s="309"/>
      <c r="G2669" s="309"/>
      <c r="H2669" s="310"/>
      <c r="I2669" s="310"/>
      <c r="L2669" s="309"/>
      <c r="M2669" s="309"/>
      <c r="N2669" s="310"/>
      <c r="P2669" s="310"/>
    </row>
    <row r="2670" spans="3:16" s="25" customFormat="1" ht="12.75" customHeight="1" x14ac:dyDescent="0.25">
      <c r="C2670" s="310"/>
      <c r="E2670" s="310"/>
      <c r="F2670" s="309"/>
      <c r="G2670" s="309"/>
      <c r="H2670" s="310"/>
      <c r="I2670" s="310"/>
      <c r="L2670" s="309"/>
      <c r="M2670" s="309"/>
      <c r="N2670" s="310"/>
      <c r="P2670" s="310"/>
    </row>
    <row r="2671" spans="3:16" s="25" customFormat="1" ht="12.75" customHeight="1" x14ac:dyDescent="0.25">
      <c r="C2671" s="310"/>
      <c r="E2671" s="310"/>
      <c r="F2671" s="309"/>
      <c r="G2671" s="309"/>
      <c r="H2671" s="310"/>
      <c r="I2671" s="310"/>
      <c r="L2671" s="309"/>
      <c r="M2671" s="309"/>
      <c r="N2671" s="310"/>
      <c r="P2671" s="310"/>
    </row>
    <row r="2672" spans="3:16" s="25" customFormat="1" ht="12.75" customHeight="1" x14ac:dyDescent="0.25">
      <c r="C2672" s="310"/>
      <c r="E2672" s="310"/>
      <c r="F2672" s="309"/>
      <c r="G2672" s="309"/>
      <c r="H2672" s="310"/>
      <c r="I2672" s="310"/>
      <c r="L2672" s="309"/>
      <c r="M2672" s="309"/>
      <c r="N2672" s="310"/>
      <c r="P2672" s="310"/>
    </row>
    <row r="2673" spans="3:16" s="25" customFormat="1" ht="12.75" customHeight="1" x14ac:dyDescent="0.25">
      <c r="C2673" s="310"/>
      <c r="E2673" s="310"/>
      <c r="F2673" s="309"/>
      <c r="G2673" s="309"/>
      <c r="H2673" s="310"/>
      <c r="I2673" s="310"/>
      <c r="L2673" s="309"/>
      <c r="M2673" s="309"/>
      <c r="N2673" s="310"/>
      <c r="P2673" s="310"/>
    </row>
    <row r="2674" spans="3:16" s="25" customFormat="1" ht="12.75" customHeight="1" x14ac:dyDescent="0.25">
      <c r="C2674" s="310"/>
      <c r="E2674" s="310"/>
      <c r="F2674" s="309"/>
      <c r="G2674" s="309"/>
      <c r="H2674" s="310"/>
      <c r="I2674" s="310"/>
      <c r="L2674" s="309"/>
      <c r="M2674" s="309"/>
      <c r="N2674" s="310"/>
      <c r="P2674" s="310"/>
    </row>
    <row r="2675" spans="3:16" s="25" customFormat="1" ht="12.75" customHeight="1" x14ac:dyDescent="0.25">
      <c r="C2675" s="310"/>
      <c r="E2675" s="310"/>
      <c r="F2675" s="309"/>
      <c r="G2675" s="309"/>
      <c r="H2675" s="310"/>
      <c r="I2675" s="310"/>
      <c r="L2675" s="309"/>
      <c r="M2675" s="309"/>
      <c r="N2675" s="310"/>
      <c r="P2675" s="310"/>
    </row>
    <row r="2676" spans="3:16" s="25" customFormat="1" ht="12.75" customHeight="1" x14ac:dyDescent="0.25">
      <c r="C2676" s="310"/>
      <c r="E2676" s="310"/>
      <c r="F2676" s="309"/>
      <c r="G2676" s="309"/>
      <c r="H2676" s="310"/>
      <c r="I2676" s="310"/>
      <c r="L2676" s="309"/>
      <c r="M2676" s="309"/>
      <c r="N2676" s="310"/>
      <c r="P2676" s="310"/>
    </row>
    <row r="2677" spans="3:16" s="25" customFormat="1" ht="12.75" customHeight="1" x14ac:dyDescent="0.25">
      <c r="C2677" s="310"/>
      <c r="E2677" s="310"/>
      <c r="F2677" s="309"/>
      <c r="G2677" s="309"/>
      <c r="H2677" s="310"/>
      <c r="I2677" s="310"/>
      <c r="L2677" s="309"/>
      <c r="M2677" s="309"/>
      <c r="N2677" s="310"/>
      <c r="P2677" s="310"/>
    </row>
    <row r="2678" spans="3:16" s="25" customFormat="1" ht="12.75" customHeight="1" x14ac:dyDescent="0.25">
      <c r="C2678" s="310"/>
      <c r="E2678" s="310"/>
      <c r="F2678" s="309"/>
      <c r="G2678" s="309"/>
      <c r="H2678" s="310"/>
      <c r="I2678" s="310"/>
      <c r="L2678" s="309"/>
      <c r="M2678" s="309"/>
      <c r="N2678" s="310"/>
      <c r="P2678" s="310"/>
    </row>
    <row r="2679" spans="3:16" s="25" customFormat="1" ht="12.75" customHeight="1" x14ac:dyDescent="0.25">
      <c r="C2679" s="310"/>
      <c r="E2679" s="310"/>
      <c r="F2679" s="309"/>
      <c r="G2679" s="309"/>
      <c r="H2679" s="310"/>
      <c r="I2679" s="310"/>
      <c r="L2679" s="309"/>
      <c r="M2679" s="309"/>
      <c r="N2679" s="310"/>
      <c r="P2679" s="310"/>
    </row>
    <row r="2680" spans="3:16" s="25" customFormat="1" ht="12.75" customHeight="1" x14ac:dyDescent="0.25">
      <c r="C2680" s="310"/>
      <c r="E2680" s="310"/>
      <c r="F2680" s="309"/>
      <c r="G2680" s="309"/>
      <c r="H2680" s="310"/>
      <c r="I2680" s="310"/>
      <c r="L2680" s="309"/>
      <c r="M2680" s="309"/>
      <c r="N2680" s="310"/>
      <c r="P2680" s="310"/>
    </row>
    <row r="2681" spans="3:16" s="25" customFormat="1" ht="12.75" customHeight="1" x14ac:dyDescent="0.25">
      <c r="C2681" s="310"/>
      <c r="E2681" s="310"/>
      <c r="F2681" s="309"/>
      <c r="G2681" s="309"/>
      <c r="H2681" s="310"/>
      <c r="I2681" s="310"/>
      <c r="L2681" s="309"/>
      <c r="M2681" s="309"/>
      <c r="N2681" s="310"/>
      <c r="P2681" s="310"/>
    </row>
    <row r="2682" spans="3:16" s="25" customFormat="1" ht="12.75" customHeight="1" x14ac:dyDescent="0.25">
      <c r="C2682" s="310"/>
      <c r="E2682" s="310"/>
      <c r="F2682" s="309"/>
      <c r="G2682" s="309"/>
      <c r="H2682" s="310"/>
      <c r="I2682" s="310"/>
      <c r="L2682" s="309"/>
      <c r="M2682" s="309"/>
      <c r="N2682" s="310"/>
      <c r="P2682" s="310"/>
    </row>
    <row r="2683" spans="3:16" s="25" customFormat="1" ht="12.75" customHeight="1" x14ac:dyDescent="0.25">
      <c r="C2683" s="310"/>
      <c r="E2683" s="310"/>
      <c r="F2683" s="309"/>
      <c r="G2683" s="309"/>
      <c r="H2683" s="310"/>
      <c r="I2683" s="310"/>
      <c r="L2683" s="309"/>
      <c r="M2683" s="309"/>
      <c r="N2683" s="310"/>
      <c r="P2683" s="310"/>
    </row>
    <row r="2684" spans="3:16" s="25" customFormat="1" ht="12.75" customHeight="1" x14ac:dyDescent="0.25">
      <c r="C2684" s="310"/>
      <c r="E2684" s="310"/>
      <c r="F2684" s="309"/>
      <c r="G2684" s="309"/>
      <c r="H2684" s="310"/>
      <c r="I2684" s="310"/>
      <c r="L2684" s="309"/>
      <c r="M2684" s="309"/>
      <c r="N2684" s="310"/>
      <c r="P2684" s="310"/>
    </row>
    <row r="2685" spans="3:16" s="25" customFormat="1" ht="12.75" customHeight="1" x14ac:dyDescent="0.25">
      <c r="C2685" s="310"/>
      <c r="E2685" s="310"/>
      <c r="F2685" s="309"/>
      <c r="G2685" s="309"/>
      <c r="H2685" s="310"/>
      <c r="I2685" s="310"/>
      <c r="L2685" s="309"/>
      <c r="M2685" s="309"/>
      <c r="N2685" s="310"/>
      <c r="P2685" s="310"/>
    </row>
    <row r="2686" spans="3:16" s="25" customFormat="1" ht="12.75" customHeight="1" x14ac:dyDescent="0.25">
      <c r="C2686" s="310"/>
      <c r="E2686" s="310"/>
      <c r="F2686" s="309"/>
      <c r="G2686" s="309"/>
      <c r="H2686" s="310"/>
      <c r="I2686" s="310"/>
      <c r="L2686" s="309"/>
      <c r="M2686" s="309"/>
      <c r="N2686" s="310"/>
      <c r="P2686" s="310"/>
    </row>
    <row r="2687" spans="3:16" s="25" customFormat="1" ht="12.75" customHeight="1" x14ac:dyDescent="0.25">
      <c r="C2687" s="310"/>
      <c r="E2687" s="310"/>
      <c r="F2687" s="309"/>
      <c r="G2687" s="309"/>
      <c r="H2687" s="310"/>
      <c r="I2687" s="310"/>
      <c r="L2687" s="309"/>
      <c r="M2687" s="309"/>
      <c r="N2687" s="310"/>
      <c r="P2687" s="310"/>
    </row>
    <row r="2688" spans="3:16" s="25" customFormat="1" ht="12.75" customHeight="1" x14ac:dyDescent="0.25">
      <c r="C2688" s="310"/>
      <c r="E2688" s="310"/>
      <c r="F2688" s="309"/>
      <c r="G2688" s="309"/>
      <c r="H2688" s="310"/>
      <c r="I2688" s="310"/>
      <c r="L2688" s="309"/>
      <c r="M2688" s="309"/>
      <c r="N2688" s="310"/>
      <c r="P2688" s="310"/>
    </row>
    <row r="2689" spans="3:16" s="25" customFormat="1" ht="12.75" customHeight="1" x14ac:dyDescent="0.25">
      <c r="C2689" s="310"/>
      <c r="E2689" s="310"/>
      <c r="F2689" s="309"/>
      <c r="G2689" s="309"/>
      <c r="H2689" s="310"/>
      <c r="I2689" s="310"/>
      <c r="L2689" s="309"/>
      <c r="M2689" s="309"/>
      <c r="N2689" s="310"/>
      <c r="P2689" s="310"/>
    </row>
    <row r="2690" spans="3:16" s="25" customFormat="1" ht="12.75" customHeight="1" x14ac:dyDescent="0.25">
      <c r="C2690" s="310"/>
      <c r="E2690" s="310"/>
      <c r="F2690" s="309"/>
      <c r="G2690" s="309"/>
      <c r="H2690" s="310"/>
      <c r="I2690" s="310"/>
      <c r="L2690" s="309"/>
      <c r="M2690" s="309"/>
      <c r="N2690" s="310"/>
      <c r="P2690" s="310"/>
    </row>
    <row r="2691" spans="3:16" s="25" customFormat="1" ht="12.75" customHeight="1" x14ac:dyDescent="0.25">
      <c r="C2691" s="310"/>
      <c r="E2691" s="310"/>
      <c r="F2691" s="309"/>
      <c r="G2691" s="309"/>
      <c r="H2691" s="310"/>
      <c r="I2691" s="310"/>
      <c r="L2691" s="309"/>
      <c r="M2691" s="309"/>
      <c r="N2691" s="310"/>
      <c r="P2691" s="310"/>
    </row>
    <row r="2692" spans="3:16" s="25" customFormat="1" ht="12.75" customHeight="1" x14ac:dyDescent="0.25">
      <c r="C2692" s="310"/>
      <c r="E2692" s="310"/>
      <c r="F2692" s="309"/>
      <c r="G2692" s="309"/>
      <c r="H2692" s="310"/>
      <c r="I2692" s="310"/>
      <c r="L2692" s="309"/>
      <c r="M2692" s="309"/>
      <c r="N2692" s="310"/>
      <c r="P2692" s="310"/>
    </row>
    <row r="2693" spans="3:16" s="25" customFormat="1" ht="12.75" customHeight="1" x14ac:dyDescent="0.25">
      <c r="C2693" s="310"/>
      <c r="E2693" s="310"/>
      <c r="F2693" s="309"/>
      <c r="G2693" s="309"/>
      <c r="H2693" s="310"/>
      <c r="I2693" s="310"/>
      <c r="L2693" s="309"/>
      <c r="M2693" s="309"/>
      <c r="N2693" s="310"/>
      <c r="P2693" s="310"/>
    </row>
    <row r="2694" spans="3:16" s="25" customFormat="1" ht="12.75" customHeight="1" x14ac:dyDescent="0.25">
      <c r="C2694" s="310"/>
      <c r="E2694" s="310"/>
      <c r="F2694" s="309"/>
      <c r="G2694" s="309"/>
      <c r="H2694" s="310"/>
      <c r="I2694" s="310"/>
      <c r="L2694" s="309"/>
      <c r="M2694" s="309"/>
      <c r="N2694" s="310"/>
      <c r="P2694" s="310"/>
    </row>
    <row r="2695" spans="3:16" s="25" customFormat="1" ht="12.75" customHeight="1" x14ac:dyDescent="0.25">
      <c r="C2695" s="310"/>
      <c r="E2695" s="310"/>
      <c r="F2695" s="309"/>
      <c r="G2695" s="309"/>
      <c r="H2695" s="310"/>
      <c r="I2695" s="310"/>
      <c r="L2695" s="309"/>
      <c r="M2695" s="309"/>
      <c r="N2695" s="310"/>
      <c r="P2695" s="310"/>
    </row>
    <row r="2696" spans="3:16" s="25" customFormat="1" ht="12.75" customHeight="1" x14ac:dyDescent="0.25">
      <c r="C2696" s="310"/>
      <c r="E2696" s="310"/>
      <c r="F2696" s="309"/>
      <c r="G2696" s="309"/>
      <c r="H2696" s="310"/>
      <c r="I2696" s="310"/>
      <c r="L2696" s="309"/>
      <c r="M2696" s="309"/>
      <c r="N2696" s="310"/>
      <c r="P2696" s="310"/>
    </row>
    <row r="2697" spans="3:16" s="25" customFormat="1" ht="12.75" customHeight="1" x14ac:dyDescent="0.25">
      <c r="C2697" s="310"/>
      <c r="E2697" s="310"/>
      <c r="F2697" s="309"/>
      <c r="G2697" s="309"/>
      <c r="H2697" s="310"/>
      <c r="I2697" s="310"/>
      <c r="L2697" s="309"/>
      <c r="M2697" s="309"/>
      <c r="N2697" s="310"/>
      <c r="P2697" s="310"/>
    </row>
    <row r="2698" spans="3:16" s="25" customFormat="1" ht="12.75" customHeight="1" x14ac:dyDescent="0.25">
      <c r="C2698" s="310"/>
      <c r="E2698" s="310"/>
      <c r="F2698" s="309"/>
      <c r="G2698" s="309"/>
      <c r="H2698" s="310"/>
      <c r="I2698" s="310"/>
      <c r="L2698" s="309"/>
      <c r="M2698" s="309"/>
      <c r="N2698" s="310"/>
      <c r="P2698" s="310"/>
    </row>
    <row r="2699" spans="3:16" s="25" customFormat="1" ht="12.75" customHeight="1" x14ac:dyDescent="0.25">
      <c r="C2699" s="310"/>
      <c r="E2699" s="310"/>
      <c r="F2699" s="309"/>
      <c r="G2699" s="309"/>
      <c r="H2699" s="310"/>
      <c r="I2699" s="310"/>
      <c r="L2699" s="309"/>
      <c r="M2699" s="309"/>
      <c r="N2699" s="310"/>
      <c r="P2699" s="310"/>
    </row>
    <row r="2700" spans="3:16" s="25" customFormat="1" ht="12.75" customHeight="1" x14ac:dyDescent="0.25">
      <c r="C2700" s="310"/>
      <c r="E2700" s="310"/>
      <c r="F2700" s="309"/>
      <c r="G2700" s="309"/>
      <c r="H2700" s="310"/>
      <c r="I2700" s="310"/>
      <c r="L2700" s="309"/>
      <c r="M2700" s="309"/>
      <c r="N2700" s="310"/>
      <c r="P2700" s="310"/>
    </row>
    <row r="2701" spans="3:16" s="25" customFormat="1" ht="12.75" customHeight="1" x14ac:dyDescent="0.25">
      <c r="C2701" s="310"/>
      <c r="E2701" s="310"/>
      <c r="F2701" s="309"/>
      <c r="G2701" s="309"/>
      <c r="H2701" s="310"/>
      <c r="I2701" s="310"/>
      <c r="L2701" s="309"/>
      <c r="M2701" s="309"/>
      <c r="N2701" s="310"/>
      <c r="P2701" s="310"/>
    </row>
    <row r="2702" spans="3:16" s="25" customFormat="1" ht="12.75" customHeight="1" x14ac:dyDescent="0.25">
      <c r="C2702" s="310"/>
      <c r="E2702" s="310"/>
      <c r="F2702" s="309"/>
      <c r="G2702" s="309"/>
      <c r="H2702" s="310"/>
      <c r="I2702" s="310"/>
      <c r="L2702" s="309"/>
      <c r="M2702" s="309"/>
      <c r="N2702" s="310"/>
      <c r="P2702" s="310"/>
    </row>
    <row r="2703" spans="3:16" s="25" customFormat="1" ht="12.75" customHeight="1" x14ac:dyDescent="0.25">
      <c r="C2703" s="310"/>
      <c r="E2703" s="310"/>
      <c r="F2703" s="309"/>
      <c r="G2703" s="309"/>
      <c r="H2703" s="310"/>
      <c r="I2703" s="310"/>
      <c r="L2703" s="309"/>
      <c r="M2703" s="309"/>
      <c r="N2703" s="310"/>
      <c r="P2703" s="310"/>
    </row>
    <row r="2704" spans="3:16" s="25" customFormat="1" ht="12.75" customHeight="1" x14ac:dyDescent="0.25">
      <c r="C2704" s="310"/>
      <c r="E2704" s="310"/>
      <c r="F2704" s="309"/>
      <c r="G2704" s="309"/>
      <c r="H2704" s="310"/>
      <c r="I2704" s="310"/>
      <c r="L2704" s="309"/>
      <c r="M2704" s="309"/>
      <c r="N2704" s="310"/>
      <c r="P2704" s="310"/>
    </row>
    <row r="2705" spans="3:16" s="25" customFormat="1" ht="12.75" customHeight="1" x14ac:dyDescent="0.25">
      <c r="C2705" s="310"/>
      <c r="E2705" s="310"/>
      <c r="F2705" s="309"/>
      <c r="G2705" s="309"/>
      <c r="H2705" s="310"/>
      <c r="I2705" s="310"/>
      <c r="L2705" s="309"/>
      <c r="M2705" s="309"/>
      <c r="N2705" s="310"/>
      <c r="P2705" s="310"/>
    </row>
    <row r="2706" spans="3:16" s="25" customFormat="1" ht="12.75" customHeight="1" x14ac:dyDescent="0.25">
      <c r="C2706" s="310"/>
      <c r="E2706" s="310"/>
      <c r="F2706" s="309"/>
      <c r="G2706" s="309"/>
      <c r="H2706" s="310"/>
      <c r="I2706" s="310"/>
      <c r="L2706" s="309"/>
      <c r="M2706" s="309"/>
      <c r="N2706" s="310"/>
      <c r="P2706" s="310"/>
    </row>
    <row r="2707" spans="3:16" s="25" customFormat="1" ht="12.75" customHeight="1" x14ac:dyDescent="0.25">
      <c r="C2707" s="310"/>
      <c r="E2707" s="310"/>
      <c r="F2707" s="309"/>
      <c r="G2707" s="309"/>
      <c r="H2707" s="310"/>
      <c r="I2707" s="310"/>
      <c r="L2707" s="309"/>
      <c r="M2707" s="309"/>
      <c r="N2707" s="310"/>
      <c r="P2707" s="310"/>
    </row>
    <row r="2708" spans="3:16" s="25" customFormat="1" ht="12.75" customHeight="1" x14ac:dyDescent="0.25">
      <c r="C2708" s="310"/>
      <c r="E2708" s="310"/>
      <c r="F2708" s="309"/>
      <c r="G2708" s="309"/>
      <c r="H2708" s="310"/>
      <c r="I2708" s="310"/>
      <c r="L2708" s="309"/>
      <c r="M2708" s="309"/>
      <c r="N2708" s="310"/>
      <c r="P2708" s="310"/>
    </row>
    <row r="2709" spans="3:16" s="25" customFormat="1" ht="12.75" customHeight="1" x14ac:dyDescent="0.25">
      <c r="C2709" s="310"/>
      <c r="E2709" s="310"/>
      <c r="F2709" s="309"/>
      <c r="G2709" s="309"/>
      <c r="H2709" s="310"/>
      <c r="I2709" s="310"/>
      <c r="L2709" s="309"/>
      <c r="M2709" s="309"/>
      <c r="N2709" s="310"/>
      <c r="P2709" s="310"/>
    </row>
    <row r="2710" spans="3:16" s="25" customFormat="1" ht="12.75" customHeight="1" x14ac:dyDescent="0.25">
      <c r="C2710" s="310"/>
      <c r="E2710" s="310"/>
      <c r="F2710" s="309"/>
      <c r="G2710" s="309"/>
      <c r="H2710" s="310"/>
      <c r="I2710" s="310"/>
      <c r="L2710" s="309"/>
      <c r="M2710" s="309"/>
      <c r="N2710" s="310"/>
      <c r="P2710" s="310"/>
    </row>
    <row r="2711" spans="3:16" s="25" customFormat="1" ht="12.75" customHeight="1" x14ac:dyDescent="0.25">
      <c r="C2711" s="310"/>
      <c r="E2711" s="310"/>
      <c r="F2711" s="309"/>
      <c r="G2711" s="309"/>
      <c r="H2711" s="310"/>
      <c r="I2711" s="310"/>
      <c r="L2711" s="309"/>
      <c r="M2711" s="309"/>
      <c r="N2711" s="310"/>
      <c r="P2711" s="310"/>
    </row>
    <row r="2712" spans="3:16" s="25" customFormat="1" ht="12.75" customHeight="1" x14ac:dyDescent="0.25">
      <c r="C2712" s="310"/>
      <c r="E2712" s="310"/>
      <c r="F2712" s="309"/>
      <c r="G2712" s="309"/>
      <c r="H2712" s="310"/>
      <c r="I2712" s="310"/>
      <c r="L2712" s="309"/>
      <c r="M2712" s="309"/>
      <c r="N2712" s="310"/>
      <c r="P2712" s="310"/>
    </row>
    <row r="2713" spans="3:16" s="25" customFormat="1" ht="12.75" customHeight="1" x14ac:dyDescent="0.25">
      <c r="C2713" s="310"/>
      <c r="E2713" s="310"/>
      <c r="F2713" s="309"/>
      <c r="G2713" s="309"/>
      <c r="H2713" s="310"/>
      <c r="I2713" s="310"/>
      <c r="L2713" s="309"/>
      <c r="M2713" s="309"/>
      <c r="N2713" s="310"/>
      <c r="P2713" s="310"/>
    </row>
    <row r="2714" spans="3:16" s="25" customFormat="1" ht="12.75" customHeight="1" x14ac:dyDescent="0.25">
      <c r="C2714" s="310"/>
      <c r="E2714" s="310"/>
      <c r="F2714" s="309"/>
      <c r="G2714" s="309"/>
      <c r="H2714" s="310"/>
      <c r="I2714" s="310"/>
      <c r="L2714" s="309"/>
      <c r="M2714" s="309"/>
      <c r="N2714" s="310"/>
      <c r="P2714" s="310"/>
    </row>
    <row r="2715" spans="3:16" s="25" customFormat="1" ht="12.75" customHeight="1" x14ac:dyDescent="0.25">
      <c r="C2715" s="310"/>
      <c r="E2715" s="310"/>
      <c r="F2715" s="309"/>
      <c r="G2715" s="309"/>
      <c r="H2715" s="310"/>
      <c r="I2715" s="310"/>
      <c r="L2715" s="309"/>
      <c r="M2715" s="309"/>
      <c r="N2715" s="310"/>
      <c r="P2715" s="310"/>
    </row>
    <row r="2716" spans="3:16" s="25" customFormat="1" ht="12.75" customHeight="1" x14ac:dyDescent="0.25">
      <c r="C2716" s="310"/>
      <c r="E2716" s="310"/>
      <c r="F2716" s="309"/>
      <c r="G2716" s="309"/>
      <c r="H2716" s="310"/>
      <c r="I2716" s="310"/>
      <c r="L2716" s="309"/>
      <c r="M2716" s="309"/>
      <c r="N2716" s="310"/>
      <c r="P2716" s="310"/>
    </row>
    <row r="2717" spans="3:16" s="25" customFormat="1" ht="12.75" customHeight="1" x14ac:dyDescent="0.25">
      <c r="C2717" s="310"/>
      <c r="E2717" s="310"/>
      <c r="F2717" s="309"/>
      <c r="G2717" s="309"/>
      <c r="H2717" s="310"/>
      <c r="I2717" s="310"/>
      <c r="L2717" s="309"/>
      <c r="M2717" s="309"/>
      <c r="N2717" s="310"/>
      <c r="P2717" s="310"/>
    </row>
    <row r="2718" spans="3:16" s="25" customFormat="1" ht="12.75" customHeight="1" x14ac:dyDescent="0.25">
      <c r="C2718" s="310"/>
      <c r="E2718" s="310"/>
      <c r="F2718" s="309"/>
      <c r="G2718" s="309"/>
      <c r="H2718" s="310"/>
      <c r="I2718" s="310"/>
      <c r="L2718" s="309"/>
      <c r="M2718" s="309"/>
      <c r="N2718" s="310"/>
      <c r="P2718" s="310"/>
    </row>
    <row r="2719" spans="3:16" s="25" customFormat="1" ht="12.75" customHeight="1" x14ac:dyDescent="0.25">
      <c r="C2719" s="310"/>
      <c r="E2719" s="310"/>
      <c r="F2719" s="309"/>
      <c r="G2719" s="309"/>
      <c r="H2719" s="310"/>
      <c r="I2719" s="310"/>
      <c r="L2719" s="309"/>
      <c r="M2719" s="309"/>
      <c r="N2719" s="310"/>
      <c r="P2719" s="310"/>
    </row>
    <row r="2720" spans="3:16" s="25" customFormat="1" ht="12.75" customHeight="1" x14ac:dyDescent="0.25">
      <c r="C2720" s="310"/>
      <c r="E2720" s="310"/>
      <c r="F2720" s="309"/>
      <c r="G2720" s="309"/>
      <c r="H2720" s="310"/>
      <c r="I2720" s="310"/>
      <c r="L2720" s="309"/>
      <c r="M2720" s="309"/>
      <c r="N2720" s="310"/>
      <c r="P2720" s="310"/>
    </row>
    <row r="2721" spans="3:16" s="25" customFormat="1" ht="12.75" customHeight="1" x14ac:dyDescent="0.25">
      <c r="C2721" s="310"/>
      <c r="E2721" s="310"/>
      <c r="F2721" s="309"/>
      <c r="G2721" s="309"/>
      <c r="H2721" s="310"/>
      <c r="I2721" s="310"/>
      <c r="L2721" s="309"/>
      <c r="M2721" s="309"/>
      <c r="N2721" s="310"/>
      <c r="P2721" s="310"/>
    </row>
    <row r="2722" spans="3:16" s="25" customFormat="1" ht="12.75" customHeight="1" x14ac:dyDescent="0.25">
      <c r="C2722" s="310"/>
      <c r="E2722" s="310"/>
      <c r="F2722" s="309"/>
      <c r="G2722" s="309"/>
      <c r="H2722" s="310"/>
      <c r="I2722" s="310"/>
      <c r="L2722" s="309"/>
      <c r="M2722" s="309"/>
      <c r="N2722" s="310"/>
      <c r="P2722" s="310"/>
    </row>
    <row r="2723" spans="3:16" s="25" customFormat="1" ht="12.75" customHeight="1" x14ac:dyDescent="0.25">
      <c r="C2723" s="310"/>
      <c r="E2723" s="310"/>
      <c r="F2723" s="309"/>
      <c r="G2723" s="309"/>
      <c r="H2723" s="310"/>
      <c r="I2723" s="310"/>
      <c r="L2723" s="309"/>
      <c r="M2723" s="309"/>
      <c r="N2723" s="310"/>
      <c r="P2723" s="310"/>
    </row>
    <row r="2724" spans="3:16" s="25" customFormat="1" ht="12.75" customHeight="1" x14ac:dyDescent="0.25">
      <c r="C2724" s="310"/>
      <c r="E2724" s="310"/>
      <c r="F2724" s="309"/>
      <c r="G2724" s="309"/>
      <c r="H2724" s="310"/>
      <c r="I2724" s="310"/>
      <c r="L2724" s="309"/>
      <c r="M2724" s="309"/>
      <c r="N2724" s="310"/>
      <c r="P2724" s="310"/>
    </row>
    <row r="2725" spans="3:16" s="25" customFormat="1" ht="12.75" customHeight="1" x14ac:dyDescent="0.25">
      <c r="C2725" s="310"/>
      <c r="E2725" s="310"/>
      <c r="F2725" s="309"/>
      <c r="G2725" s="309"/>
      <c r="H2725" s="310"/>
      <c r="I2725" s="310"/>
      <c r="L2725" s="309"/>
      <c r="M2725" s="309"/>
      <c r="N2725" s="310"/>
      <c r="P2725" s="310"/>
    </row>
    <row r="2726" spans="3:16" s="25" customFormat="1" ht="12.75" customHeight="1" x14ac:dyDescent="0.25">
      <c r="C2726" s="310"/>
      <c r="E2726" s="310"/>
      <c r="F2726" s="309"/>
      <c r="G2726" s="309"/>
      <c r="H2726" s="310"/>
      <c r="I2726" s="310"/>
      <c r="L2726" s="309"/>
      <c r="M2726" s="309"/>
      <c r="N2726" s="310"/>
      <c r="P2726" s="310"/>
    </row>
    <row r="2727" spans="3:16" s="25" customFormat="1" ht="12.75" customHeight="1" x14ac:dyDescent="0.25">
      <c r="C2727" s="310"/>
      <c r="E2727" s="310"/>
      <c r="F2727" s="309"/>
      <c r="G2727" s="309"/>
      <c r="H2727" s="310"/>
      <c r="I2727" s="310"/>
      <c r="L2727" s="309"/>
      <c r="M2727" s="309"/>
      <c r="N2727" s="310"/>
      <c r="P2727" s="310"/>
    </row>
    <row r="2728" spans="3:16" s="25" customFormat="1" ht="12.75" customHeight="1" x14ac:dyDescent="0.25">
      <c r="C2728" s="310"/>
      <c r="E2728" s="310"/>
      <c r="F2728" s="309"/>
      <c r="G2728" s="309"/>
      <c r="H2728" s="310"/>
      <c r="I2728" s="310"/>
      <c r="L2728" s="309"/>
      <c r="M2728" s="309"/>
      <c r="N2728" s="310"/>
      <c r="P2728" s="310"/>
    </row>
    <row r="2729" spans="3:16" s="25" customFormat="1" ht="12.75" customHeight="1" x14ac:dyDescent="0.25">
      <c r="C2729" s="310"/>
      <c r="E2729" s="310"/>
      <c r="F2729" s="309"/>
      <c r="G2729" s="309"/>
      <c r="H2729" s="310"/>
      <c r="I2729" s="310"/>
      <c r="L2729" s="309"/>
      <c r="M2729" s="309"/>
      <c r="N2729" s="310"/>
      <c r="P2729" s="310"/>
    </row>
    <row r="2730" spans="3:16" s="25" customFormat="1" ht="12.75" customHeight="1" x14ac:dyDescent="0.25">
      <c r="C2730" s="310"/>
      <c r="E2730" s="310"/>
      <c r="F2730" s="309"/>
      <c r="G2730" s="309"/>
      <c r="H2730" s="310"/>
      <c r="I2730" s="310"/>
      <c r="L2730" s="309"/>
      <c r="M2730" s="309"/>
      <c r="N2730" s="310"/>
      <c r="P2730" s="310"/>
    </row>
    <row r="2731" spans="3:16" s="25" customFormat="1" ht="12.75" customHeight="1" x14ac:dyDescent="0.25">
      <c r="C2731" s="310"/>
      <c r="E2731" s="310"/>
      <c r="F2731" s="309"/>
      <c r="G2731" s="309"/>
      <c r="H2731" s="310"/>
      <c r="I2731" s="310"/>
      <c r="L2731" s="309"/>
      <c r="M2731" s="309"/>
      <c r="N2731" s="310"/>
      <c r="P2731" s="310"/>
    </row>
    <row r="2732" spans="3:16" s="25" customFormat="1" ht="12.75" customHeight="1" x14ac:dyDescent="0.25">
      <c r="C2732" s="310"/>
      <c r="E2732" s="310"/>
      <c r="F2732" s="309"/>
      <c r="G2732" s="309"/>
      <c r="H2732" s="310"/>
      <c r="I2732" s="310"/>
      <c r="L2732" s="309"/>
      <c r="M2732" s="309"/>
      <c r="N2732" s="310"/>
      <c r="P2732" s="310"/>
    </row>
    <row r="2733" spans="3:16" s="25" customFormat="1" ht="12.75" customHeight="1" x14ac:dyDescent="0.25">
      <c r="C2733" s="310"/>
      <c r="E2733" s="310"/>
      <c r="F2733" s="309"/>
      <c r="G2733" s="309"/>
      <c r="H2733" s="310"/>
      <c r="I2733" s="310"/>
      <c r="L2733" s="309"/>
      <c r="M2733" s="309"/>
      <c r="N2733" s="310"/>
      <c r="P2733" s="310"/>
    </row>
    <row r="2734" spans="3:16" s="25" customFormat="1" ht="12.75" customHeight="1" x14ac:dyDescent="0.25">
      <c r="C2734" s="310"/>
      <c r="E2734" s="310"/>
      <c r="F2734" s="309"/>
      <c r="G2734" s="309"/>
      <c r="H2734" s="310"/>
      <c r="I2734" s="310"/>
      <c r="L2734" s="309"/>
      <c r="M2734" s="309"/>
      <c r="N2734" s="310"/>
      <c r="P2734" s="310"/>
    </row>
    <row r="2735" spans="3:16" s="25" customFormat="1" ht="12.75" customHeight="1" x14ac:dyDescent="0.25">
      <c r="C2735" s="310"/>
      <c r="E2735" s="310"/>
      <c r="F2735" s="309"/>
      <c r="G2735" s="309"/>
      <c r="H2735" s="310"/>
      <c r="I2735" s="310"/>
      <c r="L2735" s="309"/>
      <c r="M2735" s="309"/>
      <c r="N2735" s="310"/>
      <c r="P2735" s="310"/>
    </row>
    <row r="2736" spans="3:16" s="25" customFormat="1" ht="12.75" customHeight="1" x14ac:dyDescent="0.25">
      <c r="C2736" s="310"/>
      <c r="E2736" s="310"/>
      <c r="F2736" s="309"/>
      <c r="G2736" s="309"/>
      <c r="H2736" s="310"/>
      <c r="I2736" s="310"/>
      <c r="L2736" s="309"/>
      <c r="M2736" s="309"/>
      <c r="N2736" s="310"/>
      <c r="P2736" s="310"/>
    </row>
    <row r="2737" spans="3:16" s="25" customFormat="1" ht="12.75" customHeight="1" x14ac:dyDescent="0.25">
      <c r="C2737" s="310"/>
      <c r="E2737" s="310"/>
      <c r="F2737" s="309"/>
      <c r="G2737" s="309"/>
      <c r="H2737" s="310"/>
      <c r="I2737" s="310"/>
      <c r="L2737" s="309"/>
      <c r="M2737" s="309"/>
      <c r="N2737" s="310"/>
      <c r="P2737" s="310"/>
    </row>
    <row r="2738" spans="3:16" s="25" customFormat="1" ht="12.75" customHeight="1" x14ac:dyDescent="0.25">
      <c r="C2738" s="310"/>
      <c r="E2738" s="310"/>
      <c r="F2738" s="309"/>
      <c r="G2738" s="309"/>
      <c r="H2738" s="310"/>
      <c r="I2738" s="310"/>
      <c r="L2738" s="309"/>
      <c r="M2738" s="309"/>
      <c r="N2738" s="310"/>
      <c r="P2738" s="310"/>
    </row>
    <row r="2739" spans="3:16" s="25" customFormat="1" ht="12.75" customHeight="1" x14ac:dyDescent="0.25">
      <c r="C2739" s="310"/>
      <c r="E2739" s="310"/>
      <c r="F2739" s="309"/>
      <c r="G2739" s="309"/>
      <c r="H2739" s="310"/>
      <c r="I2739" s="310"/>
      <c r="L2739" s="309"/>
      <c r="M2739" s="309"/>
      <c r="N2739" s="310"/>
      <c r="P2739" s="310"/>
    </row>
    <row r="2740" spans="3:16" s="25" customFormat="1" ht="12.75" customHeight="1" x14ac:dyDescent="0.25">
      <c r="C2740" s="310"/>
      <c r="E2740" s="310"/>
      <c r="F2740" s="309"/>
      <c r="G2740" s="309"/>
      <c r="H2740" s="310"/>
      <c r="I2740" s="310"/>
      <c r="L2740" s="309"/>
      <c r="M2740" s="309"/>
      <c r="N2740" s="310"/>
      <c r="P2740" s="310"/>
    </row>
    <row r="2741" spans="3:16" s="25" customFormat="1" ht="12.75" customHeight="1" x14ac:dyDescent="0.25">
      <c r="C2741" s="310"/>
      <c r="E2741" s="310"/>
      <c r="F2741" s="309"/>
      <c r="G2741" s="309"/>
      <c r="H2741" s="310"/>
      <c r="I2741" s="310"/>
      <c r="L2741" s="309"/>
      <c r="M2741" s="309"/>
      <c r="N2741" s="310"/>
      <c r="P2741" s="310"/>
    </row>
    <row r="2742" spans="3:16" s="25" customFormat="1" ht="12.75" customHeight="1" x14ac:dyDescent="0.25">
      <c r="C2742" s="310"/>
      <c r="E2742" s="310"/>
      <c r="F2742" s="309"/>
      <c r="G2742" s="309"/>
      <c r="H2742" s="310"/>
      <c r="I2742" s="310"/>
      <c r="L2742" s="309"/>
      <c r="M2742" s="309"/>
      <c r="N2742" s="310"/>
      <c r="P2742" s="310"/>
    </row>
    <row r="2743" spans="3:16" s="25" customFormat="1" ht="12.75" customHeight="1" x14ac:dyDescent="0.25">
      <c r="C2743" s="310"/>
      <c r="E2743" s="310"/>
      <c r="F2743" s="309"/>
      <c r="G2743" s="309"/>
      <c r="H2743" s="310"/>
      <c r="I2743" s="310"/>
      <c r="L2743" s="309"/>
      <c r="M2743" s="309"/>
      <c r="N2743" s="310"/>
      <c r="P2743" s="310"/>
    </row>
    <row r="2744" spans="3:16" s="25" customFormat="1" ht="12.75" customHeight="1" x14ac:dyDescent="0.25">
      <c r="C2744" s="310"/>
      <c r="E2744" s="310"/>
      <c r="F2744" s="309"/>
      <c r="G2744" s="309"/>
      <c r="H2744" s="310"/>
      <c r="I2744" s="310"/>
      <c r="L2744" s="309"/>
      <c r="M2744" s="309"/>
      <c r="N2744" s="310"/>
      <c r="P2744" s="310"/>
    </row>
    <row r="2745" spans="3:16" s="25" customFormat="1" ht="12.75" customHeight="1" x14ac:dyDescent="0.25">
      <c r="C2745" s="310"/>
      <c r="E2745" s="310"/>
      <c r="F2745" s="309"/>
      <c r="G2745" s="309"/>
      <c r="H2745" s="310"/>
      <c r="I2745" s="310"/>
      <c r="L2745" s="309"/>
      <c r="M2745" s="309"/>
      <c r="N2745" s="310"/>
      <c r="P2745" s="310"/>
    </row>
    <row r="2746" spans="3:16" s="25" customFormat="1" ht="12.75" customHeight="1" x14ac:dyDescent="0.25">
      <c r="C2746" s="310"/>
      <c r="E2746" s="310"/>
      <c r="F2746" s="309"/>
      <c r="G2746" s="309"/>
      <c r="H2746" s="310"/>
      <c r="I2746" s="310"/>
      <c r="L2746" s="309"/>
      <c r="M2746" s="309"/>
      <c r="N2746" s="310"/>
      <c r="P2746" s="310"/>
    </row>
    <row r="2747" spans="3:16" s="25" customFormat="1" ht="12.75" customHeight="1" x14ac:dyDescent="0.25">
      <c r="C2747" s="310"/>
      <c r="E2747" s="310"/>
      <c r="F2747" s="309"/>
      <c r="G2747" s="309"/>
      <c r="H2747" s="310"/>
      <c r="I2747" s="310"/>
      <c r="L2747" s="309"/>
      <c r="M2747" s="309"/>
      <c r="N2747" s="310"/>
      <c r="P2747" s="310"/>
    </row>
    <row r="2748" spans="3:16" s="25" customFormat="1" ht="12.75" customHeight="1" x14ac:dyDescent="0.25">
      <c r="C2748" s="310"/>
      <c r="E2748" s="310"/>
      <c r="F2748" s="309"/>
      <c r="G2748" s="309"/>
      <c r="H2748" s="310"/>
      <c r="I2748" s="310"/>
      <c r="L2748" s="309"/>
      <c r="M2748" s="309"/>
      <c r="N2748" s="310"/>
      <c r="P2748" s="310"/>
    </row>
    <row r="2749" spans="3:16" s="25" customFormat="1" ht="12.75" customHeight="1" x14ac:dyDescent="0.25">
      <c r="C2749" s="310"/>
      <c r="E2749" s="310"/>
      <c r="F2749" s="309"/>
      <c r="G2749" s="309"/>
      <c r="H2749" s="310"/>
      <c r="I2749" s="310"/>
      <c r="L2749" s="309"/>
      <c r="M2749" s="309"/>
      <c r="N2749" s="310"/>
      <c r="P2749" s="310"/>
    </row>
    <row r="2750" spans="3:16" s="25" customFormat="1" ht="12.75" customHeight="1" x14ac:dyDescent="0.25">
      <c r="C2750" s="310"/>
      <c r="E2750" s="310"/>
      <c r="F2750" s="309"/>
      <c r="G2750" s="309"/>
      <c r="H2750" s="310"/>
      <c r="I2750" s="310"/>
      <c r="L2750" s="309"/>
      <c r="M2750" s="309"/>
      <c r="N2750" s="310"/>
      <c r="P2750" s="310"/>
    </row>
    <row r="2751" spans="3:16" s="25" customFormat="1" ht="12.75" customHeight="1" x14ac:dyDescent="0.25">
      <c r="C2751" s="310"/>
      <c r="E2751" s="310"/>
      <c r="F2751" s="309"/>
      <c r="G2751" s="309"/>
      <c r="H2751" s="310"/>
      <c r="I2751" s="310"/>
      <c r="L2751" s="309"/>
      <c r="M2751" s="309"/>
      <c r="N2751" s="310"/>
      <c r="P2751" s="310"/>
    </row>
    <row r="2752" spans="3:16" s="25" customFormat="1" ht="12.75" customHeight="1" x14ac:dyDescent="0.25">
      <c r="C2752" s="310"/>
      <c r="E2752" s="310"/>
      <c r="F2752" s="309"/>
      <c r="G2752" s="309"/>
      <c r="H2752" s="310"/>
      <c r="I2752" s="310"/>
      <c r="L2752" s="309"/>
      <c r="M2752" s="309"/>
      <c r="N2752" s="310"/>
      <c r="P2752" s="310"/>
    </row>
    <row r="2753" spans="3:16" s="25" customFormat="1" ht="12.75" customHeight="1" x14ac:dyDescent="0.25">
      <c r="C2753" s="310"/>
      <c r="E2753" s="310"/>
      <c r="F2753" s="309"/>
      <c r="G2753" s="309"/>
      <c r="H2753" s="310"/>
      <c r="I2753" s="310"/>
      <c r="L2753" s="309"/>
      <c r="M2753" s="309"/>
      <c r="N2753" s="310"/>
      <c r="P2753" s="310"/>
    </row>
    <row r="2754" spans="3:16" s="25" customFormat="1" ht="12.75" customHeight="1" x14ac:dyDescent="0.25">
      <c r="C2754" s="310"/>
      <c r="E2754" s="310"/>
      <c r="F2754" s="309"/>
      <c r="G2754" s="309"/>
      <c r="H2754" s="310"/>
      <c r="I2754" s="310"/>
      <c r="L2754" s="309"/>
      <c r="M2754" s="309"/>
      <c r="N2754" s="310"/>
      <c r="P2754" s="310"/>
    </row>
    <row r="2755" spans="3:16" s="25" customFormat="1" ht="12.75" customHeight="1" x14ac:dyDescent="0.25">
      <c r="C2755" s="310"/>
      <c r="E2755" s="310"/>
      <c r="F2755" s="309"/>
      <c r="G2755" s="309"/>
      <c r="H2755" s="310"/>
      <c r="I2755" s="310"/>
      <c r="L2755" s="309"/>
      <c r="M2755" s="309"/>
      <c r="N2755" s="310"/>
      <c r="P2755" s="310"/>
    </row>
    <row r="2756" spans="3:16" s="25" customFormat="1" ht="12.75" customHeight="1" x14ac:dyDescent="0.25">
      <c r="C2756" s="310"/>
      <c r="E2756" s="310"/>
      <c r="F2756" s="309"/>
      <c r="G2756" s="309"/>
      <c r="H2756" s="310"/>
      <c r="I2756" s="310"/>
      <c r="L2756" s="309"/>
      <c r="M2756" s="309"/>
      <c r="N2756" s="310"/>
      <c r="P2756" s="310"/>
    </row>
    <row r="2757" spans="3:16" s="25" customFormat="1" ht="12.75" customHeight="1" x14ac:dyDescent="0.25">
      <c r="C2757" s="310"/>
      <c r="E2757" s="310"/>
      <c r="F2757" s="309"/>
      <c r="G2757" s="309"/>
      <c r="H2757" s="310"/>
      <c r="I2757" s="310"/>
      <c r="L2757" s="309"/>
      <c r="M2757" s="309"/>
      <c r="N2757" s="310"/>
      <c r="P2757" s="310"/>
    </row>
    <row r="2758" spans="3:16" s="25" customFormat="1" ht="12.75" customHeight="1" x14ac:dyDescent="0.25">
      <c r="C2758" s="310"/>
      <c r="E2758" s="310"/>
      <c r="F2758" s="309"/>
      <c r="G2758" s="309"/>
      <c r="H2758" s="310"/>
      <c r="I2758" s="310"/>
      <c r="L2758" s="309"/>
      <c r="M2758" s="309"/>
      <c r="N2758" s="310"/>
      <c r="P2758" s="310"/>
    </row>
    <row r="2759" spans="3:16" s="25" customFormat="1" ht="12.75" customHeight="1" x14ac:dyDescent="0.25">
      <c r="C2759" s="310"/>
      <c r="E2759" s="310"/>
      <c r="F2759" s="309"/>
      <c r="G2759" s="309"/>
      <c r="H2759" s="310"/>
      <c r="I2759" s="310"/>
      <c r="L2759" s="309"/>
      <c r="M2759" s="309"/>
      <c r="N2759" s="310"/>
      <c r="P2759" s="310"/>
    </row>
    <row r="2760" spans="3:16" s="25" customFormat="1" ht="12.75" customHeight="1" x14ac:dyDescent="0.25">
      <c r="C2760" s="310"/>
      <c r="E2760" s="310"/>
      <c r="F2760" s="309"/>
      <c r="G2760" s="309"/>
      <c r="H2760" s="310"/>
      <c r="I2760" s="310"/>
      <c r="L2760" s="309"/>
      <c r="M2760" s="309"/>
      <c r="N2760" s="310"/>
      <c r="P2760" s="310"/>
    </row>
    <row r="2761" spans="3:16" s="25" customFormat="1" ht="12.75" customHeight="1" x14ac:dyDescent="0.25">
      <c r="C2761" s="310"/>
      <c r="E2761" s="310"/>
      <c r="F2761" s="309"/>
      <c r="G2761" s="309"/>
      <c r="H2761" s="310"/>
      <c r="I2761" s="310"/>
      <c r="L2761" s="309"/>
      <c r="M2761" s="309"/>
      <c r="N2761" s="310"/>
      <c r="P2761" s="310"/>
    </row>
    <row r="2762" spans="3:16" s="25" customFormat="1" ht="12.75" customHeight="1" x14ac:dyDescent="0.25">
      <c r="C2762" s="310"/>
      <c r="E2762" s="310"/>
      <c r="F2762" s="309"/>
      <c r="G2762" s="309"/>
      <c r="H2762" s="310"/>
      <c r="I2762" s="310"/>
      <c r="L2762" s="309"/>
      <c r="M2762" s="309"/>
      <c r="N2762" s="310"/>
      <c r="P2762" s="310"/>
    </row>
    <row r="2763" spans="3:16" s="25" customFormat="1" ht="12.75" customHeight="1" x14ac:dyDescent="0.25">
      <c r="C2763" s="310"/>
      <c r="E2763" s="310"/>
      <c r="F2763" s="309"/>
      <c r="G2763" s="309"/>
      <c r="H2763" s="310"/>
      <c r="I2763" s="310"/>
      <c r="L2763" s="309"/>
      <c r="M2763" s="309"/>
      <c r="N2763" s="310"/>
      <c r="P2763" s="310"/>
    </row>
    <row r="2764" spans="3:16" s="25" customFormat="1" ht="12.75" customHeight="1" x14ac:dyDescent="0.25">
      <c r="C2764" s="310"/>
      <c r="E2764" s="310"/>
      <c r="F2764" s="309"/>
      <c r="G2764" s="309"/>
      <c r="H2764" s="310"/>
      <c r="I2764" s="310"/>
      <c r="L2764" s="309"/>
      <c r="M2764" s="309"/>
      <c r="N2764" s="310"/>
      <c r="P2764" s="310"/>
    </row>
    <row r="2765" spans="3:16" s="25" customFormat="1" ht="12.75" customHeight="1" x14ac:dyDescent="0.25">
      <c r="C2765" s="310"/>
      <c r="E2765" s="310"/>
      <c r="F2765" s="309"/>
      <c r="G2765" s="309"/>
      <c r="H2765" s="310"/>
      <c r="I2765" s="310"/>
      <c r="L2765" s="309"/>
      <c r="M2765" s="309"/>
      <c r="N2765" s="310"/>
      <c r="P2765" s="310"/>
    </row>
    <row r="2766" spans="3:16" s="25" customFormat="1" ht="12.75" customHeight="1" x14ac:dyDescent="0.25">
      <c r="C2766" s="310"/>
      <c r="E2766" s="310"/>
      <c r="F2766" s="309"/>
      <c r="G2766" s="309"/>
      <c r="H2766" s="310"/>
      <c r="I2766" s="310"/>
      <c r="L2766" s="309"/>
      <c r="M2766" s="309"/>
      <c r="N2766" s="310"/>
      <c r="P2766" s="310"/>
    </row>
    <row r="2767" spans="3:16" s="25" customFormat="1" ht="12.75" customHeight="1" x14ac:dyDescent="0.25">
      <c r="C2767" s="310"/>
      <c r="E2767" s="310"/>
      <c r="F2767" s="309"/>
      <c r="G2767" s="309"/>
      <c r="H2767" s="310"/>
      <c r="I2767" s="310"/>
      <c r="L2767" s="309"/>
      <c r="M2767" s="309"/>
      <c r="N2767" s="310"/>
      <c r="P2767" s="310"/>
    </row>
    <row r="2768" spans="3:16" s="25" customFormat="1" ht="12.75" customHeight="1" x14ac:dyDescent="0.25">
      <c r="C2768" s="310"/>
      <c r="E2768" s="310"/>
      <c r="F2768" s="309"/>
      <c r="G2768" s="309"/>
      <c r="H2768" s="310"/>
      <c r="I2768" s="310"/>
      <c r="L2768" s="309"/>
      <c r="M2768" s="309"/>
      <c r="N2768" s="310"/>
      <c r="P2768" s="310"/>
    </row>
    <row r="2769" spans="3:16" s="25" customFormat="1" ht="12.75" customHeight="1" x14ac:dyDescent="0.25">
      <c r="C2769" s="310"/>
      <c r="E2769" s="310"/>
      <c r="F2769" s="309"/>
      <c r="G2769" s="309"/>
      <c r="H2769" s="310"/>
      <c r="I2769" s="310"/>
      <c r="L2769" s="309"/>
      <c r="M2769" s="309"/>
      <c r="N2769" s="310"/>
      <c r="P2769" s="310"/>
    </row>
    <row r="2770" spans="3:16" s="25" customFormat="1" ht="12.75" customHeight="1" x14ac:dyDescent="0.25">
      <c r="C2770" s="310"/>
      <c r="E2770" s="310"/>
      <c r="F2770" s="309"/>
      <c r="G2770" s="309"/>
      <c r="H2770" s="310"/>
      <c r="I2770" s="310"/>
      <c r="L2770" s="309"/>
      <c r="M2770" s="309"/>
      <c r="N2770" s="310"/>
      <c r="P2770" s="310"/>
    </row>
    <row r="2771" spans="3:16" s="25" customFormat="1" ht="12.75" customHeight="1" x14ac:dyDescent="0.25">
      <c r="C2771" s="310"/>
      <c r="E2771" s="310"/>
      <c r="F2771" s="309"/>
      <c r="G2771" s="309"/>
      <c r="H2771" s="310"/>
      <c r="I2771" s="310"/>
      <c r="L2771" s="309"/>
      <c r="M2771" s="309"/>
      <c r="N2771" s="310"/>
      <c r="P2771" s="310"/>
    </row>
    <row r="2772" spans="3:16" s="25" customFormat="1" ht="12.75" customHeight="1" x14ac:dyDescent="0.25">
      <c r="C2772" s="310"/>
      <c r="E2772" s="310"/>
      <c r="F2772" s="309"/>
      <c r="G2772" s="309"/>
      <c r="H2772" s="310"/>
      <c r="I2772" s="310"/>
      <c r="L2772" s="309"/>
      <c r="M2772" s="309"/>
      <c r="N2772" s="310"/>
      <c r="P2772" s="310"/>
    </row>
    <row r="2773" spans="3:16" s="25" customFormat="1" ht="12.75" customHeight="1" x14ac:dyDescent="0.25">
      <c r="C2773" s="310"/>
      <c r="E2773" s="310"/>
      <c r="F2773" s="309"/>
      <c r="G2773" s="309"/>
      <c r="H2773" s="310"/>
      <c r="I2773" s="310"/>
      <c r="L2773" s="309"/>
      <c r="M2773" s="309"/>
      <c r="N2773" s="310"/>
      <c r="P2773" s="310"/>
    </row>
    <row r="2774" spans="3:16" s="25" customFormat="1" ht="12.75" customHeight="1" x14ac:dyDescent="0.25">
      <c r="C2774" s="310"/>
      <c r="E2774" s="310"/>
      <c r="F2774" s="309"/>
      <c r="G2774" s="309"/>
      <c r="H2774" s="310"/>
      <c r="I2774" s="310"/>
      <c r="L2774" s="309"/>
      <c r="M2774" s="309"/>
      <c r="N2774" s="310"/>
      <c r="P2774" s="310"/>
    </row>
    <row r="2775" spans="3:16" s="25" customFormat="1" ht="12.75" customHeight="1" x14ac:dyDescent="0.25">
      <c r="C2775" s="310"/>
      <c r="E2775" s="310"/>
      <c r="F2775" s="309"/>
      <c r="G2775" s="309"/>
      <c r="H2775" s="310"/>
      <c r="I2775" s="310"/>
      <c r="L2775" s="309"/>
      <c r="M2775" s="309"/>
      <c r="N2775" s="310"/>
      <c r="P2775" s="310"/>
    </row>
    <row r="2776" spans="3:16" s="25" customFormat="1" ht="12.75" customHeight="1" x14ac:dyDescent="0.25">
      <c r="C2776" s="310"/>
      <c r="E2776" s="310"/>
      <c r="F2776" s="309"/>
      <c r="G2776" s="309"/>
      <c r="H2776" s="310"/>
      <c r="I2776" s="310"/>
      <c r="L2776" s="309"/>
      <c r="M2776" s="309"/>
      <c r="N2776" s="310"/>
      <c r="P2776" s="310"/>
    </row>
    <row r="2777" spans="3:16" s="25" customFormat="1" ht="12.75" customHeight="1" x14ac:dyDescent="0.25">
      <c r="C2777" s="310"/>
      <c r="E2777" s="310"/>
      <c r="F2777" s="309"/>
      <c r="G2777" s="309"/>
      <c r="H2777" s="310"/>
      <c r="I2777" s="310"/>
      <c r="L2777" s="309"/>
      <c r="M2777" s="309"/>
      <c r="N2777" s="310"/>
      <c r="P2777" s="310"/>
    </row>
    <row r="2778" spans="3:16" s="25" customFormat="1" ht="12.75" customHeight="1" x14ac:dyDescent="0.25">
      <c r="C2778" s="310"/>
      <c r="E2778" s="310"/>
      <c r="F2778" s="309"/>
      <c r="G2778" s="309"/>
      <c r="H2778" s="310"/>
      <c r="I2778" s="310"/>
      <c r="L2778" s="309"/>
      <c r="M2778" s="309"/>
      <c r="N2778" s="310"/>
      <c r="P2778" s="310"/>
    </row>
    <row r="2779" spans="3:16" s="25" customFormat="1" ht="12.75" customHeight="1" x14ac:dyDescent="0.25">
      <c r="C2779" s="310"/>
      <c r="E2779" s="310"/>
      <c r="F2779" s="309"/>
      <c r="G2779" s="309"/>
      <c r="H2779" s="310"/>
      <c r="I2779" s="310"/>
      <c r="L2779" s="309"/>
      <c r="M2779" s="309"/>
      <c r="N2779" s="310"/>
      <c r="P2779" s="310"/>
    </row>
    <row r="2780" spans="3:16" s="25" customFormat="1" ht="12.75" customHeight="1" x14ac:dyDescent="0.25">
      <c r="C2780" s="310"/>
      <c r="E2780" s="310"/>
      <c r="F2780" s="309"/>
      <c r="G2780" s="309"/>
      <c r="H2780" s="310"/>
      <c r="I2780" s="310"/>
      <c r="L2780" s="309"/>
      <c r="M2780" s="309"/>
      <c r="N2780" s="310"/>
      <c r="P2780" s="310"/>
    </row>
    <row r="2781" spans="3:16" s="25" customFormat="1" ht="12.75" customHeight="1" x14ac:dyDescent="0.25">
      <c r="C2781" s="310"/>
      <c r="E2781" s="310"/>
      <c r="F2781" s="309"/>
      <c r="G2781" s="309"/>
      <c r="H2781" s="310"/>
      <c r="I2781" s="310"/>
      <c r="L2781" s="309"/>
      <c r="M2781" s="309"/>
      <c r="N2781" s="310"/>
      <c r="P2781" s="310"/>
    </row>
    <row r="2782" spans="3:16" s="25" customFormat="1" ht="12.75" customHeight="1" x14ac:dyDescent="0.25">
      <c r="C2782" s="310"/>
      <c r="E2782" s="310"/>
      <c r="F2782" s="309"/>
      <c r="G2782" s="309"/>
      <c r="H2782" s="310"/>
      <c r="I2782" s="310"/>
      <c r="L2782" s="309"/>
      <c r="M2782" s="309"/>
      <c r="N2782" s="310"/>
      <c r="P2782" s="310"/>
    </row>
    <row r="2783" spans="3:16" s="25" customFormat="1" ht="12.75" customHeight="1" x14ac:dyDescent="0.25">
      <c r="C2783" s="310"/>
      <c r="E2783" s="310"/>
      <c r="F2783" s="309"/>
      <c r="G2783" s="309"/>
      <c r="H2783" s="310"/>
      <c r="I2783" s="310"/>
      <c r="L2783" s="309"/>
      <c r="M2783" s="309"/>
      <c r="N2783" s="310"/>
      <c r="P2783" s="310"/>
    </row>
    <row r="2784" spans="3:16" s="25" customFormat="1" ht="12.75" customHeight="1" x14ac:dyDescent="0.25">
      <c r="C2784" s="310"/>
      <c r="E2784" s="310"/>
      <c r="F2784" s="309"/>
      <c r="G2784" s="309"/>
      <c r="H2784" s="310"/>
      <c r="I2784" s="310"/>
      <c r="L2784" s="309"/>
      <c r="M2784" s="309"/>
      <c r="N2784" s="310"/>
      <c r="P2784" s="310"/>
    </row>
    <row r="2785" spans="3:16" s="25" customFormat="1" ht="12.75" customHeight="1" x14ac:dyDescent="0.25">
      <c r="C2785" s="310"/>
      <c r="E2785" s="310"/>
      <c r="F2785" s="309"/>
      <c r="G2785" s="309"/>
      <c r="H2785" s="310"/>
      <c r="I2785" s="310"/>
      <c r="L2785" s="309"/>
      <c r="M2785" s="309"/>
      <c r="N2785" s="310"/>
      <c r="P2785" s="310"/>
    </row>
    <row r="2786" spans="3:16" s="25" customFormat="1" ht="12.75" customHeight="1" x14ac:dyDescent="0.25">
      <c r="C2786" s="310"/>
      <c r="E2786" s="310"/>
      <c r="F2786" s="309"/>
      <c r="G2786" s="309"/>
      <c r="H2786" s="310"/>
      <c r="I2786" s="310"/>
      <c r="L2786" s="309"/>
      <c r="M2786" s="309"/>
      <c r="N2786" s="310"/>
      <c r="P2786" s="310"/>
    </row>
    <row r="2787" spans="3:16" s="25" customFormat="1" ht="12.75" customHeight="1" x14ac:dyDescent="0.25">
      <c r="C2787" s="310"/>
      <c r="E2787" s="310"/>
      <c r="F2787" s="309"/>
      <c r="G2787" s="309"/>
      <c r="H2787" s="310"/>
      <c r="I2787" s="310"/>
      <c r="L2787" s="309"/>
      <c r="M2787" s="309"/>
      <c r="N2787" s="310"/>
      <c r="P2787" s="310"/>
    </row>
    <row r="2788" spans="3:16" s="25" customFormat="1" ht="12.75" customHeight="1" x14ac:dyDescent="0.25">
      <c r="C2788" s="310"/>
      <c r="E2788" s="310"/>
      <c r="F2788" s="309"/>
      <c r="G2788" s="309"/>
      <c r="H2788" s="310"/>
      <c r="I2788" s="310"/>
      <c r="L2788" s="309"/>
      <c r="M2788" s="309"/>
      <c r="N2788" s="310"/>
      <c r="P2788" s="310"/>
    </row>
    <row r="2789" spans="3:16" s="25" customFormat="1" ht="12.75" customHeight="1" x14ac:dyDescent="0.25">
      <c r="C2789" s="310"/>
      <c r="E2789" s="310"/>
      <c r="F2789" s="309"/>
      <c r="G2789" s="309"/>
      <c r="H2789" s="310"/>
      <c r="I2789" s="310"/>
      <c r="L2789" s="309"/>
      <c r="M2789" s="309"/>
      <c r="N2789" s="310"/>
      <c r="P2789" s="310"/>
    </row>
    <row r="2790" spans="3:16" s="25" customFormat="1" ht="12.75" customHeight="1" x14ac:dyDescent="0.25">
      <c r="C2790" s="310"/>
      <c r="E2790" s="310"/>
      <c r="F2790" s="309"/>
      <c r="G2790" s="309"/>
      <c r="H2790" s="310"/>
      <c r="I2790" s="310"/>
      <c r="L2790" s="309"/>
      <c r="M2790" s="309"/>
      <c r="N2790" s="310"/>
      <c r="P2790" s="310"/>
    </row>
    <row r="2791" spans="3:16" s="25" customFormat="1" ht="12.75" customHeight="1" x14ac:dyDescent="0.25">
      <c r="C2791" s="310"/>
      <c r="E2791" s="310"/>
      <c r="F2791" s="309"/>
      <c r="G2791" s="309"/>
      <c r="H2791" s="310"/>
      <c r="I2791" s="310"/>
      <c r="L2791" s="309"/>
      <c r="M2791" s="309"/>
      <c r="N2791" s="310"/>
      <c r="P2791" s="310"/>
    </row>
    <row r="2792" spans="3:16" s="25" customFormat="1" ht="12.75" customHeight="1" x14ac:dyDescent="0.25">
      <c r="C2792" s="310"/>
      <c r="E2792" s="310"/>
      <c r="F2792" s="309"/>
      <c r="G2792" s="309"/>
      <c r="H2792" s="310"/>
      <c r="I2792" s="310"/>
      <c r="L2792" s="309"/>
      <c r="M2792" s="309"/>
      <c r="N2792" s="310"/>
      <c r="P2792" s="310"/>
    </row>
    <row r="2793" spans="3:16" s="25" customFormat="1" ht="12.75" customHeight="1" x14ac:dyDescent="0.25">
      <c r="C2793" s="310"/>
      <c r="E2793" s="310"/>
      <c r="F2793" s="309"/>
      <c r="G2793" s="309"/>
      <c r="H2793" s="310"/>
      <c r="I2793" s="310"/>
      <c r="L2793" s="309"/>
      <c r="M2793" s="309"/>
      <c r="N2793" s="310"/>
      <c r="P2793" s="310"/>
    </row>
    <row r="2794" spans="3:16" s="25" customFormat="1" ht="12.75" customHeight="1" x14ac:dyDescent="0.25">
      <c r="C2794" s="310"/>
      <c r="E2794" s="310"/>
      <c r="F2794" s="309"/>
      <c r="G2794" s="309"/>
      <c r="H2794" s="310"/>
      <c r="I2794" s="310"/>
      <c r="L2794" s="309"/>
      <c r="M2794" s="309"/>
      <c r="N2794" s="310"/>
      <c r="P2794" s="310"/>
    </row>
    <row r="2795" spans="3:16" s="25" customFormat="1" ht="12.75" customHeight="1" x14ac:dyDescent="0.25">
      <c r="C2795" s="310"/>
      <c r="E2795" s="310"/>
      <c r="F2795" s="309"/>
      <c r="G2795" s="309"/>
      <c r="H2795" s="310"/>
      <c r="I2795" s="310"/>
      <c r="L2795" s="309"/>
      <c r="M2795" s="309"/>
      <c r="N2795" s="310"/>
      <c r="P2795" s="310"/>
    </row>
    <row r="2796" spans="3:16" s="25" customFormat="1" ht="12.75" customHeight="1" x14ac:dyDescent="0.25">
      <c r="C2796" s="310"/>
      <c r="E2796" s="310"/>
      <c r="F2796" s="309"/>
      <c r="G2796" s="309"/>
      <c r="H2796" s="310"/>
      <c r="I2796" s="310"/>
      <c r="L2796" s="309"/>
      <c r="M2796" s="309"/>
      <c r="N2796" s="310"/>
      <c r="P2796" s="310"/>
    </row>
    <row r="2797" spans="3:16" s="25" customFormat="1" ht="12.75" customHeight="1" x14ac:dyDescent="0.25">
      <c r="C2797" s="310"/>
      <c r="E2797" s="310"/>
      <c r="F2797" s="309"/>
      <c r="G2797" s="309"/>
      <c r="H2797" s="310"/>
      <c r="I2797" s="310"/>
      <c r="L2797" s="309"/>
      <c r="M2797" s="309"/>
      <c r="N2797" s="310"/>
      <c r="P2797" s="310"/>
    </row>
    <row r="2798" spans="3:16" s="25" customFormat="1" ht="12.75" customHeight="1" x14ac:dyDescent="0.25">
      <c r="C2798" s="310"/>
      <c r="E2798" s="310"/>
      <c r="F2798" s="309"/>
      <c r="G2798" s="309"/>
      <c r="H2798" s="310"/>
      <c r="I2798" s="310"/>
      <c r="L2798" s="309"/>
      <c r="M2798" s="309"/>
      <c r="N2798" s="310"/>
      <c r="P2798" s="310"/>
    </row>
    <row r="2799" spans="3:16" s="25" customFormat="1" ht="12.75" customHeight="1" x14ac:dyDescent="0.25">
      <c r="C2799" s="310"/>
      <c r="E2799" s="310"/>
      <c r="F2799" s="309"/>
      <c r="G2799" s="309"/>
      <c r="H2799" s="310"/>
      <c r="I2799" s="310"/>
      <c r="L2799" s="309"/>
      <c r="M2799" s="309"/>
      <c r="N2799" s="310"/>
      <c r="P2799" s="310"/>
    </row>
    <row r="2800" spans="3:16" s="25" customFormat="1" ht="12.75" customHeight="1" x14ac:dyDescent="0.25">
      <c r="C2800" s="310"/>
      <c r="E2800" s="310"/>
      <c r="F2800" s="309"/>
      <c r="G2800" s="309"/>
      <c r="H2800" s="310"/>
      <c r="I2800" s="310"/>
      <c r="L2800" s="309"/>
      <c r="M2800" s="309"/>
      <c r="N2800" s="310"/>
      <c r="P2800" s="310"/>
    </row>
    <row r="2801" spans="3:16" s="25" customFormat="1" ht="12.75" customHeight="1" x14ac:dyDescent="0.25">
      <c r="C2801" s="310"/>
      <c r="E2801" s="310"/>
      <c r="F2801" s="309"/>
      <c r="G2801" s="309"/>
      <c r="H2801" s="310"/>
      <c r="I2801" s="310"/>
      <c r="L2801" s="309"/>
      <c r="M2801" s="309"/>
      <c r="N2801" s="310"/>
      <c r="P2801" s="310"/>
    </row>
    <row r="2802" spans="3:16" s="25" customFormat="1" ht="12.75" customHeight="1" x14ac:dyDescent="0.25">
      <c r="C2802" s="310"/>
      <c r="E2802" s="310"/>
      <c r="F2802" s="309"/>
      <c r="G2802" s="309"/>
      <c r="H2802" s="310"/>
      <c r="I2802" s="310"/>
      <c r="L2802" s="309"/>
      <c r="M2802" s="309"/>
      <c r="N2802" s="310"/>
      <c r="P2802" s="310"/>
    </row>
    <row r="2803" spans="3:16" s="25" customFormat="1" ht="12.75" customHeight="1" x14ac:dyDescent="0.25">
      <c r="C2803" s="310"/>
      <c r="E2803" s="310"/>
      <c r="F2803" s="309"/>
      <c r="G2803" s="309"/>
      <c r="H2803" s="310"/>
      <c r="I2803" s="310"/>
      <c r="L2803" s="309"/>
      <c r="M2803" s="309"/>
      <c r="N2803" s="310"/>
      <c r="P2803" s="310"/>
    </row>
    <row r="2804" spans="3:16" s="25" customFormat="1" ht="12.75" customHeight="1" x14ac:dyDescent="0.25">
      <c r="C2804" s="310"/>
      <c r="E2804" s="310"/>
      <c r="F2804" s="309"/>
      <c r="G2804" s="309"/>
      <c r="H2804" s="310"/>
      <c r="I2804" s="310"/>
      <c r="L2804" s="309"/>
      <c r="M2804" s="309"/>
      <c r="N2804" s="310"/>
      <c r="P2804" s="310"/>
    </row>
    <row r="2805" spans="3:16" s="25" customFormat="1" ht="12.75" customHeight="1" x14ac:dyDescent="0.25">
      <c r="C2805" s="310"/>
      <c r="E2805" s="310"/>
      <c r="F2805" s="309"/>
      <c r="G2805" s="309"/>
      <c r="H2805" s="310"/>
      <c r="I2805" s="310"/>
      <c r="L2805" s="309"/>
      <c r="M2805" s="309"/>
      <c r="N2805" s="310"/>
      <c r="P2805" s="310"/>
    </row>
    <row r="2806" spans="3:16" s="25" customFormat="1" ht="12.75" customHeight="1" x14ac:dyDescent="0.25">
      <c r="C2806" s="310"/>
      <c r="E2806" s="310"/>
      <c r="F2806" s="309"/>
      <c r="G2806" s="309"/>
      <c r="H2806" s="310"/>
      <c r="I2806" s="310"/>
      <c r="L2806" s="309"/>
      <c r="M2806" s="309"/>
      <c r="N2806" s="310"/>
      <c r="P2806" s="310"/>
    </row>
    <row r="2807" spans="3:16" s="25" customFormat="1" ht="12.75" customHeight="1" x14ac:dyDescent="0.25">
      <c r="C2807" s="310"/>
      <c r="E2807" s="310"/>
      <c r="F2807" s="309"/>
      <c r="G2807" s="309"/>
      <c r="H2807" s="310"/>
      <c r="I2807" s="310"/>
      <c r="L2807" s="309"/>
      <c r="M2807" s="309"/>
      <c r="N2807" s="310"/>
      <c r="P2807" s="310"/>
    </row>
    <row r="2808" spans="3:16" s="25" customFormat="1" ht="12.75" customHeight="1" x14ac:dyDescent="0.25">
      <c r="C2808" s="310"/>
      <c r="E2808" s="310"/>
      <c r="F2808" s="309"/>
      <c r="G2808" s="309"/>
      <c r="H2808" s="310"/>
      <c r="I2808" s="310"/>
      <c r="L2808" s="309"/>
      <c r="M2808" s="309"/>
      <c r="N2808" s="310"/>
      <c r="P2808" s="310"/>
    </row>
    <row r="2809" spans="3:16" s="25" customFormat="1" ht="12.75" customHeight="1" x14ac:dyDescent="0.25">
      <c r="C2809" s="310"/>
      <c r="E2809" s="310"/>
      <c r="F2809" s="309"/>
      <c r="G2809" s="309"/>
      <c r="H2809" s="310"/>
      <c r="I2809" s="310"/>
      <c r="L2809" s="309"/>
      <c r="M2809" s="309"/>
      <c r="N2809" s="310"/>
      <c r="P2809" s="310"/>
    </row>
    <row r="2810" spans="3:16" s="25" customFormat="1" ht="12.75" customHeight="1" x14ac:dyDescent="0.25">
      <c r="C2810" s="310"/>
      <c r="E2810" s="310"/>
      <c r="F2810" s="309"/>
      <c r="G2810" s="309"/>
      <c r="H2810" s="310"/>
      <c r="I2810" s="310"/>
      <c r="L2810" s="309"/>
      <c r="M2810" s="309"/>
      <c r="N2810" s="310"/>
      <c r="P2810" s="310"/>
    </row>
    <row r="2811" spans="3:16" s="25" customFormat="1" ht="12.75" customHeight="1" x14ac:dyDescent="0.25">
      <c r="C2811" s="310"/>
      <c r="E2811" s="310"/>
      <c r="F2811" s="309"/>
      <c r="G2811" s="309"/>
      <c r="H2811" s="310"/>
      <c r="I2811" s="310"/>
      <c r="L2811" s="309"/>
      <c r="M2811" s="309"/>
      <c r="N2811" s="310"/>
      <c r="P2811" s="310"/>
    </row>
    <row r="2812" spans="3:16" s="25" customFormat="1" ht="12.75" customHeight="1" x14ac:dyDescent="0.25">
      <c r="C2812" s="310"/>
      <c r="E2812" s="310"/>
      <c r="F2812" s="309"/>
      <c r="G2812" s="309"/>
      <c r="H2812" s="310"/>
      <c r="I2812" s="310"/>
      <c r="L2812" s="309"/>
      <c r="M2812" s="309"/>
      <c r="N2812" s="310"/>
      <c r="P2812" s="310"/>
    </row>
    <row r="2813" spans="3:16" s="25" customFormat="1" ht="12.75" customHeight="1" x14ac:dyDescent="0.25">
      <c r="C2813" s="310"/>
      <c r="E2813" s="310"/>
      <c r="F2813" s="309"/>
      <c r="G2813" s="309"/>
      <c r="H2813" s="310"/>
      <c r="I2813" s="310"/>
      <c r="L2813" s="309"/>
      <c r="M2813" s="309"/>
      <c r="N2813" s="310"/>
      <c r="P2813" s="310"/>
    </row>
    <row r="2814" spans="3:16" s="25" customFormat="1" ht="12.75" customHeight="1" x14ac:dyDescent="0.25">
      <c r="C2814" s="310"/>
      <c r="E2814" s="310"/>
      <c r="F2814" s="309"/>
      <c r="G2814" s="309"/>
      <c r="H2814" s="310"/>
      <c r="I2814" s="310"/>
      <c r="L2814" s="309"/>
      <c r="M2814" s="309"/>
      <c r="N2814" s="310"/>
      <c r="P2814" s="310"/>
    </row>
    <row r="2815" spans="3:16" s="25" customFormat="1" ht="12.75" customHeight="1" x14ac:dyDescent="0.25">
      <c r="C2815" s="310"/>
      <c r="E2815" s="310"/>
      <c r="F2815" s="309"/>
      <c r="G2815" s="309"/>
      <c r="H2815" s="310"/>
      <c r="I2815" s="310"/>
      <c r="L2815" s="309"/>
      <c r="M2815" s="309"/>
      <c r="N2815" s="310"/>
      <c r="P2815" s="310"/>
    </row>
    <row r="2816" spans="3:16" s="25" customFormat="1" ht="12.75" customHeight="1" x14ac:dyDescent="0.25">
      <c r="C2816" s="310"/>
      <c r="E2816" s="310"/>
      <c r="F2816" s="309"/>
      <c r="G2816" s="309"/>
      <c r="H2816" s="310"/>
      <c r="I2816" s="310"/>
      <c r="L2816" s="309"/>
      <c r="M2816" s="309"/>
      <c r="N2816" s="310"/>
      <c r="P2816" s="310"/>
    </row>
    <row r="2817" spans="3:16" s="25" customFormat="1" ht="12.75" customHeight="1" x14ac:dyDescent="0.25">
      <c r="C2817" s="310"/>
      <c r="E2817" s="310"/>
      <c r="F2817" s="309"/>
      <c r="G2817" s="309"/>
      <c r="H2817" s="310"/>
      <c r="I2817" s="310"/>
      <c r="L2817" s="309"/>
      <c r="M2817" s="309"/>
      <c r="N2817" s="310"/>
      <c r="P2817" s="310"/>
    </row>
    <row r="2818" spans="3:16" s="25" customFormat="1" ht="12.75" customHeight="1" x14ac:dyDescent="0.25">
      <c r="C2818" s="310"/>
      <c r="E2818" s="310"/>
      <c r="F2818" s="309"/>
      <c r="G2818" s="309"/>
      <c r="H2818" s="310"/>
      <c r="I2818" s="310"/>
      <c r="L2818" s="309"/>
      <c r="M2818" s="309"/>
      <c r="N2818" s="310"/>
      <c r="P2818" s="310"/>
    </row>
    <row r="2819" spans="3:16" s="25" customFormat="1" ht="12.75" customHeight="1" x14ac:dyDescent="0.25">
      <c r="C2819" s="310"/>
      <c r="E2819" s="310"/>
      <c r="F2819" s="309"/>
      <c r="G2819" s="309"/>
      <c r="H2819" s="310"/>
      <c r="I2819" s="310"/>
      <c r="L2819" s="309"/>
      <c r="M2819" s="309"/>
      <c r="N2819" s="310"/>
      <c r="P2819" s="310"/>
    </row>
    <row r="2820" spans="3:16" s="25" customFormat="1" ht="12.75" customHeight="1" x14ac:dyDescent="0.25">
      <c r="C2820" s="310"/>
      <c r="E2820" s="310"/>
      <c r="F2820" s="309"/>
      <c r="G2820" s="309"/>
      <c r="H2820" s="310"/>
      <c r="I2820" s="310"/>
      <c r="L2820" s="309"/>
      <c r="M2820" s="309"/>
      <c r="N2820" s="310"/>
      <c r="P2820" s="310"/>
    </row>
    <row r="2821" spans="3:16" s="25" customFormat="1" ht="12.75" customHeight="1" x14ac:dyDescent="0.25">
      <c r="C2821" s="310"/>
      <c r="E2821" s="310"/>
      <c r="F2821" s="309"/>
      <c r="G2821" s="309"/>
      <c r="H2821" s="310"/>
      <c r="I2821" s="310"/>
      <c r="L2821" s="309"/>
      <c r="M2821" s="309"/>
      <c r="N2821" s="310"/>
      <c r="P2821" s="310"/>
    </row>
    <row r="2822" spans="3:16" s="25" customFormat="1" ht="12.75" customHeight="1" x14ac:dyDescent="0.25">
      <c r="C2822" s="310"/>
      <c r="E2822" s="310"/>
      <c r="F2822" s="309"/>
      <c r="G2822" s="309"/>
      <c r="H2822" s="310"/>
      <c r="I2822" s="310"/>
      <c r="L2822" s="309"/>
      <c r="M2822" s="309"/>
      <c r="N2822" s="310"/>
      <c r="P2822" s="310"/>
    </row>
    <row r="2823" spans="3:16" s="25" customFormat="1" ht="12.75" customHeight="1" x14ac:dyDescent="0.25">
      <c r="C2823" s="310"/>
      <c r="E2823" s="310"/>
      <c r="F2823" s="309"/>
      <c r="G2823" s="309"/>
      <c r="H2823" s="310"/>
      <c r="I2823" s="310"/>
      <c r="L2823" s="309"/>
      <c r="M2823" s="309"/>
      <c r="N2823" s="310"/>
      <c r="P2823" s="310"/>
    </row>
    <row r="2824" spans="3:16" s="25" customFormat="1" ht="12.75" customHeight="1" x14ac:dyDescent="0.25">
      <c r="C2824" s="310"/>
      <c r="E2824" s="310"/>
      <c r="F2824" s="309"/>
      <c r="G2824" s="309"/>
      <c r="H2824" s="310"/>
      <c r="I2824" s="310"/>
      <c r="L2824" s="309"/>
      <c r="M2824" s="309"/>
      <c r="N2824" s="310"/>
      <c r="P2824" s="310"/>
    </row>
    <row r="2825" spans="3:16" s="25" customFormat="1" ht="12.75" customHeight="1" x14ac:dyDescent="0.25">
      <c r="C2825" s="310"/>
      <c r="E2825" s="310"/>
      <c r="F2825" s="309"/>
      <c r="G2825" s="309"/>
      <c r="H2825" s="310"/>
      <c r="I2825" s="310"/>
      <c r="L2825" s="309"/>
      <c r="M2825" s="309"/>
      <c r="N2825" s="310"/>
      <c r="P2825" s="310"/>
    </row>
    <row r="2826" spans="3:16" s="25" customFormat="1" ht="12.75" customHeight="1" x14ac:dyDescent="0.25">
      <c r="C2826" s="310"/>
      <c r="E2826" s="310"/>
      <c r="F2826" s="309"/>
      <c r="G2826" s="309"/>
      <c r="H2826" s="310"/>
      <c r="I2826" s="310"/>
      <c r="L2826" s="309"/>
      <c r="M2826" s="309"/>
      <c r="N2826" s="310"/>
      <c r="P2826" s="310"/>
    </row>
    <row r="2827" spans="3:16" s="25" customFormat="1" ht="12.75" customHeight="1" x14ac:dyDescent="0.25">
      <c r="C2827" s="310"/>
      <c r="E2827" s="310"/>
      <c r="F2827" s="309"/>
      <c r="G2827" s="309"/>
      <c r="H2827" s="310"/>
      <c r="I2827" s="310"/>
      <c r="L2827" s="309"/>
      <c r="M2827" s="309"/>
      <c r="N2827" s="310"/>
      <c r="P2827" s="310"/>
    </row>
    <row r="2828" spans="3:16" s="25" customFormat="1" ht="12.75" customHeight="1" x14ac:dyDescent="0.25">
      <c r="C2828" s="310"/>
      <c r="E2828" s="310"/>
      <c r="F2828" s="309"/>
      <c r="G2828" s="309"/>
      <c r="H2828" s="310"/>
      <c r="I2828" s="310"/>
      <c r="L2828" s="309"/>
      <c r="M2828" s="309"/>
      <c r="N2828" s="310"/>
      <c r="P2828" s="310"/>
    </row>
    <row r="2829" spans="3:16" s="25" customFormat="1" ht="12.75" customHeight="1" x14ac:dyDescent="0.25">
      <c r="C2829" s="310"/>
      <c r="E2829" s="310"/>
      <c r="F2829" s="309"/>
      <c r="G2829" s="309"/>
      <c r="H2829" s="310"/>
      <c r="I2829" s="310"/>
      <c r="L2829" s="309"/>
      <c r="M2829" s="309"/>
      <c r="N2829" s="310"/>
      <c r="P2829" s="310"/>
    </row>
    <row r="2830" spans="3:16" s="25" customFormat="1" ht="12.75" customHeight="1" x14ac:dyDescent="0.25">
      <c r="C2830" s="310"/>
      <c r="E2830" s="310"/>
      <c r="F2830" s="309"/>
      <c r="G2830" s="309"/>
      <c r="H2830" s="310"/>
      <c r="I2830" s="310"/>
      <c r="L2830" s="309"/>
      <c r="M2830" s="309"/>
      <c r="N2830" s="310"/>
      <c r="P2830" s="310"/>
    </row>
    <row r="2831" spans="3:16" s="25" customFormat="1" ht="12.75" customHeight="1" x14ac:dyDescent="0.25">
      <c r="C2831" s="310"/>
      <c r="E2831" s="310"/>
      <c r="F2831" s="309"/>
      <c r="G2831" s="309"/>
      <c r="H2831" s="310"/>
      <c r="I2831" s="310"/>
      <c r="L2831" s="309"/>
      <c r="M2831" s="309"/>
      <c r="N2831" s="310"/>
      <c r="P2831" s="310"/>
    </row>
    <row r="2832" spans="3:16" s="25" customFormat="1" ht="12.75" customHeight="1" x14ac:dyDescent="0.25">
      <c r="C2832" s="310"/>
      <c r="E2832" s="310"/>
      <c r="F2832" s="309"/>
      <c r="G2832" s="309"/>
      <c r="H2832" s="310"/>
      <c r="I2832" s="310"/>
      <c r="L2832" s="309"/>
      <c r="M2832" s="309"/>
      <c r="N2832" s="310"/>
      <c r="P2832" s="310"/>
    </row>
    <row r="2833" spans="3:16" s="25" customFormat="1" ht="12.75" customHeight="1" x14ac:dyDescent="0.25">
      <c r="C2833" s="310"/>
      <c r="E2833" s="310"/>
      <c r="F2833" s="309"/>
      <c r="G2833" s="309"/>
      <c r="H2833" s="310"/>
      <c r="I2833" s="310"/>
      <c r="L2833" s="309"/>
      <c r="M2833" s="309"/>
      <c r="N2833" s="310"/>
      <c r="P2833" s="310"/>
    </row>
    <row r="2834" spans="3:16" s="25" customFormat="1" ht="12.75" customHeight="1" x14ac:dyDescent="0.25">
      <c r="C2834" s="310"/>
      <c r="E2834" s="310"/>
      <c r="F2834" s="309"/>
      <c r="G2834" s="309"/>
      <c r="H2834" s="310"/>
      <c r="I2834" s="310"/>
      <c r="L2834" s="309"/>
      <c r="M2834" s="309"/>
      <c r="N2834" s="310"/>
      <c r="P2834" s="310"/>
    </row>
    <row r="2835" spans="3:16" s="25" customFormat="1" ht="12.75" customHeight="1" x14ac:dyDescent="0.25">
      <c r="C2835" s="310"/>
      <c r="E2835" s="310"/>
      <c r="F2835" s="309"/>
      <c r="G2835" s="309"/>
      <c r="H2835" s="310"/>
      <c r="I2835" s="310"/>
      <c r="L2835" s="309"/>
      <c r="M2835" s="309"/>
      <c r="N2835" s="310"/>
      <c r="P2835" s="310"/>
    </row>
    <row r="2836" spans="3:16" s="25" customFormat="1" ht="12.75" customHeight="1" x14ac:dyDescent="0.25">
      <c r="C2836" s="310"/>
      <c r="E2836" s="310"/>
      <c r="F2836" s="309"/>
      <c r="G2836" s="309"/>
      <c r="H2836" s="310"/>
      <c r="I2836" s="310"/>
      <c r="L2836" s="309"/>
      <c r="M2836" s="309"/>
      <c r="N2836" s="310"/>
      <c r="P2836" s="310"/>
    </row>
    <row r="2837" spans="3:16" s="25" customFormat="1" ht="12.75" customHeight="1" x14ac:dyDescent="0.25">
      <c r="C2837" s="310"/>
      <c r="E2837" s="310"/>
      <c r="F2837" s="309"/>
      <c r="G2837" s="309"/>
      <c r="H2837" s="310"/>
      <c r="I2837" s="310"/>
      <c r="L2837" s="309"/>
      <c r="M2837" s="309"/>
      <c r="N2837" s="310"/>
      <c r="P2837" s="310"/>
    </row>
    <row r="2838" spans="3:16" s="25" customFormat="1" ht="12.75" customHeight="1" x14ac:dyDescent="0.25">
      <c r="C2838" s="310"/>
      <c r="E2838" s="310"/>
      <c r="F2838" s="309"/>
      <c r="G2838" s="309"/>
      <c r="H2838" s="310"/>
      <c r="I2838" s="310"/>
      <c r="L2838" s="309"/>
      <c r="M2838" s="309"/>
      <c r="N2838" s="310"/>
      <c r="P2838" s="310"/>
    </row>
    <row r="2839" spans="3:16" s="25" customFormat="1" ht="12.75" customHeight="1" x14ac:dyDescent="0.25">
      <c r="C2839" s="310"/>
      <c r="E2839" s="310"/>
      <c r="F2839" s="309"/>
      <c r="G2839" s="309"/>
      <c r="H2839" s="310"/>
      <c r="I2839" s="310"/>
      <c r="L2839" s="309"/>
      <c r="M2839" s="309"/>
      <c r="N2839" s="310"/>
      <c r="P2839" s="310"/>
    </row>
    <row r="2840" spans="3:16" s="25" customFormat="1" ht="12.75" customHeight="1" x14ac:dyDescent="0.25">
      <c r="C2840" s="310"/>
      <c r="E2840" s="310"/>
      <c r="F2840" s="309"/>
      <c r="G2840" s="309"/>
      <c r="H2840" s="310"/>
      <c r="I2840" s="310"/>
      <c r="L2840" s="309"/>
      <c r="M2840" s="309"/>
      <c r="N2840" s="310"/>
      <c r="P2840" s="310"/>
    </row>
    <row r="2841" spans="3:16" s="25" customFormat="1" ht="12.75" customHeight="1" x14ac:dyDescent="0.25">
      <c r="C2841" s="310"/>
      <c r="E2841" s="310"/>
      <c r="F2841" s="309"/>
      <c r="G2841" s="309"/>
      <c r="H2841" s="310"/>
      <c r="I2841" s="310"/>
      <c r="L2841" s="309"/>
      <c r="M2841" s="309"/>
      <c r="N2841" s="310"/>
      <c r="P2841" s="310"/>
    </row>
    <row r="2842" spans="3:16" s="25" customFormat="1" ht="12.75" customHeight="1" x14ac:dyDescent="0.25">
      <c r="C2842" s="310"/>
      <c r="E2842" s="310"/>
      <c r="F2842" s="309"/>
      <c r="G2842" s="309"/>
      <c r="H2842" s="310"/>
      <c r="I2842" s="310"/>
      <c r="L2842" s="309"/>
      <c r="M2842" s="309"/>
      <c r="N2842" s="310"/>
      <c r="P2842" s="310"/>
    </row>
    <row r="2843" spans="3:16" s="25" customFormat="1" ht="12.75" customHeight="1" x14ac:dyDescent="0.25">
      <c r="C2843" s="310"/>
      <c r="E2843" s="310"/>
      <c r="F2843" s="309"/>
      <c r="G2843" s="309"/>
      <c r="H2843" s="310"/>
      <c r="I2843" s="310"/>
      <c r="L2843" s="309"/>
      <c r="M2843" s="309"/>
      <c r="N2843" s="310"/>
      <c r="P2843" s="310"/>
    </row>
    <row r="2844" spans="3:16" s="25" customFormat="1" ht="12.75" customHeight="1" x14ac:dyDescent="0.25">
      <c r="C2844" s="310"/>
      <c r="E2844" s="310"/>
      <c r="F2844" s="309"/>
      <c r="G2844" s="309"/>
      <c r="H2844" s="310"/>
      <c r="I2844" s="310"/>
      <c r="L2844" s="309"/>
      <c r="M2844" s="309"/>
      <c r="N2844" s="310"/>
      <c r="P2844" s="310"/>
    </row>
    <row r="2845" spans="3:16" s="25" customFormat="1" ht="12.75" customHeight="1" x14ac:dyDescent="0.25">
      <c r="C2845" s="310"/>
      <c r="E2845" s="310"/>
      <c r="F2845" s="309"/>
      <c r="G2845" s="309"/>
      <c r="H2845" s="310"/>
      <c r="I2845" s="310"/>
      <c r="L2845" s="309"/>
      <c r="M2845" s="309"/>
      <c r="N2845" s="310"/>
      <c r="P2845" s="310"/>
    </row>
    <row r="2846" spans="3:16" s="25" customFormat="1" ht="12.75" customHeight="1" x14ac:dyDescent="0.25">
      <c r="C2846" s="310"/>
      <c r="E2846" s="310"/>
      <c r="F2846" s="309"/>
      <c r="G2846" s="309"/>
      <c r="H2846" s="310"/>
      <c r="I2846" s="310"/>
      <c r="L2846" s="309"/>
      <c r="M2846" s="309"/>
      <c r="N2846" s="310"/>
      <c r="P2846" s="310"/>
    </row>
    <row r="2847" spans="3:16" s="25" customFormat="1" ht="12.75" customHeight="1" x14ac:dyDescent="0.25">
      <c r="C2847" s="310"/>
      <c r="E2847" s="310"/>
      <c r="F2847" s="309"/>
      <c r="G2847" s="309"/>
      <c r="H2847" s="310"/>
      <c r="I2847" s="310"/>
      <c r="L2847" s="309"/>
      <c r="M2847" s="309"/>
      <c r="N2847" s="310"/>
      <c r="P2847" s="310"/>
    </row>
    <row r="2848" spans="3:16" s="25" customFormat="1" ht="12.75" customHeight="1" x14ac:dyDescent="0.25">
      <c r="C2848" s="310"/>
      <c r="E2848" s="310"/>
      <c r="F2848" s="309"/>
      <c r="G2848" s="309"/>
      <c r="H2848" s="310"/>
      <c r="I2848" s="310"/>
      <c r="L2848" s="309"/>
      <c r="M2848" s="309"/>
      <c r="N2848" s="310"/>
      <c r="P2848" s="310"/>
    </row>
    <row r="2849" spans="3:16" s="25" customFormat="1" ht="12.75" customHeight="1" x14ac:dyDescent="0.25">
      <c r="C2849" s="310"/>
      <c r="E2849" s="310"/>
      <c r="F2849" s="309"/>
      <c r="G2849" s="309"/>
      <c r="H2849" s="310"/>
      <c r="I2849" s="310"/>
      <c r="L2849" s="309"/>
      <c r="M2849" s="309"/>
      <c r="N2849" s="310"/>
      <c r="P2849" s="310"/>
    </row>
    <row r="2850" spans="3:16" s="25" customFormat="1" ht="12.75" customHeight="1" x14ac:dyDescent="0.25">
      <c r="C2850" s="310"/>
      <c r="E2850" s="310"/>
      <c r="F2850" s="309"/>
      <c r="G2850" s="309"/>
      <c r="H2850" s="310"/>
      <c r="I2850" s="310"/>
      <c r="L2850" s="309"/>
      <c r="M2850" s="309"/>
      <c r="N2850" s="310"/>
      <c r="P2850" s="310"/>
    </row>
    <row r="2851" spans="3:16" s="25" customFormat="1" ht="12.75" customHeight="1" x14ac:dyDescent="0.25">
      <c r="C2851" s="310"/>
      <c r="E2851" s="310"/>
      <c r="F2851" s="309"/>
      <c r="G2851" s="309"/>
      <c r="H2851" s="310"/>
      <c r="I2851" s="310"/>
      <c r="L2851" s="309"/>
      <c r="M2851" s="309"/>
      <c r="N2851" s="310"/>
      <c r="P2851" s="310"/>
    </row>
    <row r="2852" spans="3:16" s="25" customFormat="1" ht="12.75" customHeight="1" x14ac:dyDescent="0.25">
      <c r="C2852" s="310"/>
      <c r="E2852" s="310"/>
      <c r="F2852" s="309"/>
      <c r="G2852" s="309"/>
      <c r="H2852" s="310"/>
      <c r="I2852" s="310"/>
      <c r="L2852" s="309"/>
      <c r="M2852" s="309"/>
      <c r="N2852" s="310"/>
      <c r="P2852" s="310"/>
    </row>
    <row r="2853" spans="3:16" s="25" customFormat="1" ht="12.75" customHeight="1" x14ac:dyDescent="0.25">
      <c r="C2853" s="310"/>
      <c r="E2853" s="310"/>
      <c r="F2853" s="309"/>
      <c r="G2853" s="309"/>
      <c r="H2853" s="310"/>
      <c r="I2853" s="310"/>
      <c r="L2853" s="309"/>
      <c r="M2853" s="309"/>
      <c r="N2853" s="310"/>
      <c r="P2853" s="310"/>
    </row>
    <row r="2854" spans="3:16" s="25" customFormat="1" ht="12.75" customHeight="1" x14ac:dyDescent="0.25">
      <c r="C2854" s="310"/>
      <c r="E2854" s="310"/>
      <c r="F2854" s="309"/>
      <c r="G2854" s="309"/>
      <c r="H2854" s="310"/>
      <c r="I2854" s="310"/>
      <c r="L2854" s="309"/>
      <c r="M2854" s="309"/>
      <c r="N2854" s="310"/>
      <c r="P2854" s="310"/>
    </row>
    <row r="2855" spans="3:16" s="25" customFormat="1" ht="12.75" customHeight="1" x14ac:dyDescent="0.25">
      <c r="C2855" s="310"/>
      <c r="E2855" s="310"/>
      <c r="F2855" s="309"/>
      <c r="G2855" s="309"/>
      <c r="H2855" s="310"/>
      <c r="I2855" s="310"/>
      <c r="L2855" s="309"/>
      <c r="M2855" s="309"/>
      <c r="N2855" s="310"/>
      <c r="P2855" s="310"/>
    </row>
    <row r="2856" spans="3:16" s="25" customFormat="1" ht="12.75" customHeight="1" x14ac:dyDescent="0.25">
      <c r="C2856" s="310"/>
      <c r="E2856" s="310"/>
      <c r="F2856" s="309"/>
      <c r="G2856" s="309"/>
      <c r="H2856" s="310"/>
      <c r="I2856" s="310"/>
      <c r="L2856" s="309"/>
      <c r="M2856" s="309"/>
      <c r="N2856" s="310"/>
      <c r="P2856" s="310"/>
    </row>
    <row r="2857" spans="3:16" s="25" customFormat="1" ht="12.75" customHeight="1" x14ac:dyDescent="0.25">
      <c r="C2857" s="310"/>
      <c r="E2857" s="310"/>
      <c r="F2857" s="309"/>
      <c r="G2857" s="309"/>
      <c r="H2857" s="310"/>
      <c r="I2857" s="310"/>
      <c r="L2857" s="309"/>
      <c r="M2857" s="309"/>
      <c r="N2857" s="310"/>
      <c r="P2857" s="310"/>
    </row>
    <row r="2858" spans="3:16" s="25" customFormat="1" ht="12.75" customHeight="1" x14ac:dyDescent="0.25">
      <c r="C2858" s="310"/>
      <c r="E2858" s="310"/>
      <c r="F2858" s="309"/>
      <c r="G2858" s="309"/>
      <c r="H2858" s="310"/>
      <c r="I2858" s="310"/>
      <c r="L2858" s="309"/>
      <c r="M2858" s="309"/>
      <c r="N2858" s="310"/>
      <c r="P2858" s="310"/>
    </row>
    <row r="2859" spans="3:16" s="25" customFormat="1" ht="12.75" customHeight="1" x14ac:dyDescent="0.25">
      <c r="C2859" s="310"/>
      <c r="E2859" s="310"/>
      <c r="F2859" s="309"/>
      <c r="G2859" s="309"/>
      <c r="H2859" s="310"/>
      <c r="I2859" s="310"/>
      <c r="L2859" s="309"/>
      <c r="M2859" s="309"/>
      <c r="N2859" s="310"/>
      <c r="P2859" s="310"/>
    </row>
    <row r="2860" spans="3:16" s="25" customFormat="1" ht="12.75" customHeight="1" x14ac:dyDescent="0.25">
      <c r="C2860" s="310"/>
      <c r="E2860" s="310"/>
      <c r="F2860" s="309"/>
      <c r="G2860" s="309"/>
      <c r="H2860" s="310"/>
      <c r="I2860" s="310"/>
      <c r="L2860" s="309"/>
      <c r="M2860" s="309"/>
      <c r="N2860" s="310"/>
      <c r="P2860" s="310"/>
    </row>
    <row r="2861" spans="3:16" s="25" customFormat="1" ht="12.75" customHeight="1" x14ac:dyDescent="0.25">
      <c r="C2861" s="310"/>
      <c r="E2861" s="310"/>
      <c r="F2861" s="309"/>
      <c r="G2861" s="309"/>
      <c r="H2861" s="310"/>
      <c r="I2861" s="310"/>
      <c r="L2861" s="309"/>
      <c r="M2861" s="309"/>
      <c r="N2861" s="310"/>
      <c r="P2861" s="310"/>
    </row>
    <row r="2862" spans="3:16" s="25" customFormat="1" ht="12.75" customHeight="1" x14ac:dyDescent="0.25">
      <c r="C2862" s="310"/>
      <c r="E2862" s="310"/>
      <c r="F2862" s="309"/>
      <c r="G2862" s="309"/>
      <c r="H2862" s="310"/>
      <c r="I2862" s="310"/>
      <c r="L2862" s="309"/>
      <c r="M2862" s="309"/>
      <c r="N2862" s="310"/>
      <c r="P2862" s="310"/>
    </row>
    <row r="2863" spans="3:16" s="25" customFormat="1" ht="12.75" customHeight="1" x14ac:dyDescent="0.25">
      <c r="C2863" s="310"/>
      <c r="E2863" s="310"/>
      <c r="F2863" s="309"/>
      <c r="G2863" s="309"/>
      <c r="H2863" s="310"/>
      <c r="I2863" s="310"/>
      <c r="L2863" s="309"/>
      <c r="M2863" s="309"/>
      <c r="N2863" s="310"/>
      <c r="P2863" s="310"/>
    </row>
    <row r="2864" spans="3:16" s="25" customFormat="1" ht="12.75" customHeight="1" x14ac:dyDescent="0.25">
      <c r="C2864" s="310"/>
      <c r="E2864" s="310"/>
      <c r="F2864" s="309"/>
      <c r="G2864" s="309"/>
      <c r="H2864" s="310"/>
      <c r="I2864" s="310"/>
      <c r="L2864" s="309"/>
      <c r="M2864" s="309"/>
      <c r="N2864" s="310"/>
      <c r="P2864" s="310"/>
    </row>
    <row r="2865" spans="3:16" s="25" customFormat="1" ht="12.75" customHeight="1" x14ac:dyDescent="0.25">
      <c r="C2865" s="310"/>
      <c r="E2865" s="310"/>
      <c r="F2865" s="309"/>
      <c r="G2865" s="309"/>
      <c r="H2865" s="310"/>
      <c r="I2865" s="310"/>
      <c r="L2865" s="309"/>
      <c r="M2865" s="309"/>
      <c r="N2865" s="310"/>
      <c r="P2865" s="310"/>
    </row>
    <row r="2866" spans="3:16" s="25" customFormat="1" ht="12.75" customHeight="1" x14ac:dyDescent="0.25">
      <c r="C2866" s="310"/>
      <c r="E2866" s="310"/>
      <c r="F2866" s="309"/>
      <c r="G2866" s="309"/>
      <c r="H2866" s="310"/>
      <c r="I2866" s="310"/>
      <c r="L2866" s="309"/>
      <c r="M2866" s="309"/>
      <c r="N2866" s="310"/>
      <c r="P2866" s="310"/>
    </row>
    <row r="2867" spans="3:16" s="25" customFormat="1" ht="12.75" customHeight="1" x14ac:dyDescent="0.25">
      <c r="C2867" s="310"/>
      <c r="E2867" s="310"/>
      <c r="F2867" s="309"/>
      <c r="G2867" s="309"/>
      <c r="H2867" s="310"/>
      <c r="I2867" s="310"/>
      <c r="L2867" s="309"/>
      <c r="M2867" s="309"/>
      <c r="N2867" s="310"/>
      <c r="P2867" s="310"/>
    </row>
    <row r="2868" spans="3:16" s="25" customFormat="1" ht="12.75" customHeight="1" x14ac:dyDescent="0.25">
      <c r="C2868" s="310"/>
      <c r="E2868" s="310"/>
      <c r="F2868" s="309"/>
      <c r="G2868" s="309"/>
      <c r="H2868" s="310"/>
      <c r="I2868" s="310"/>
      <c r="L2868" s="309"/>
      <c r="M2868" s="309"/>
      <c r="N2868" s="310"/>
      <c r="P2868" s="310"/>
    </row>
    <row r="2869" spans="3:16" s="25" customFormat="1" ht="12.75" customHeight="1" x14ac:dyDescent="0.25">
      <c r="C2869" s="310"/>
      <c r="E2869" s="310"/>
      <c r="F2869" s="309"/>
      <c r="G2869" s="309"/>
      <c r="H2869" s="310"/>
      <c r="I2869" s="310"/>
      <c r="L2869" s="309"/>
      <c r="M2869" s="309"/>
      <c r="N2869" s="310"/>
      <c r="P2869" s="310"/>
    </row>
    <row r="2870" spans="3:16" s="25" customFormat="1" ht="12.75" customHeight="1" x14ac:dyDescent="0.25">
      <c r="C2870" s="310"/>
      <c r="E2870" s="310"/>
      <c r="F2870" s="309"/>
      <c r="G2870" s="309"/>
      <c r="H2870" s="310"/>
      <c r="I2870" s="310"/>
      <c r="L2870" s="309"/>
      <c r="M2870" s="309"/>
      <c r="N2870" s="310"/>
      <c r="P2870" s="310"/>
    </row>
    <row r="2871" spans="3:16" s="25" customFormat="1" ht="12.75" customHeight="1" x14ac:dyDescent="0.25">
      <c r="C2871" s="310"/>
      <c r="E2871" s="310"/>
      <c r="F2871" s="309"/>
      <c r="G2871" s="309"/>
      <c r="H2871" s="310"/>
      <c r="I2871" s="310"/>
      <c r="L2871" s="309"/>
      <c r="M2871" s="309"/>
      <c r="N2871" s="310"/>
      <c r="P2871" s="310"/>
    </row>
    <row r="2872" spans="3:16" s="25" customFormat="1" ht="12.75" customHeight="1" x14ac:dyDescent="0.25">
      <c r="C2872" s="310"/>
      <c r="E2872" s="310"/>
      <c r="F2872" s="309"/>
      <c r="G2872" s="309"/>
      <c r="H2872" s="310"/>
      <c r="I2872" s="310"/>
      <c r="L2872" s="309"/>
      <c r="M2872" s="309"/>
      <c r="N2872" s="310"/>
      <c r="P2872" s="310"/>
    </row>
    <row r="2873" spans="3:16" s="25" customFormat="1" ht="12.75" customHeight="1" x14ac:dyDescent="0.25">
      <c r="C2873" s="310"/>
      <c r="E2873" s="310"/>
      <c r="F2873" s="309"/>
      <c r="G2873" s="309"/>
      <c r="H2873" s="310"/>
      <c r="I2873" s="310"/>
      <c r="L2873" s="309"/>
      <c r="M2873" s="309"/>
      <c r="N2873" s="310"/>
      <c r="P2873" s="310"/>
    </row>
    <row r="2874" spans="3:16" s="25" customFormat="1" ht="12.75" customHeight="1" x14ac:dyDescent="0.25">
      <c r="C2874" s="310"/>
      <c r="E2874" s="310"/>
      <c r="F2874" s="309"/>
      <c r="G2874" s="309"/>
      <c r="H2874" s="310"/>
      <c r="I2874" s="310"/>
      <c r="L2874" s="309"/>
      <c r="M2874" s="309"/>
      <c r="N2874" s="310"/>
      <c r="P2874" s="310"/>
    </row>
    <row r="2875" spans="3:16" s="25" customFormat="1" ht="12.75" customHeight="1" x14ac:dyDescent="0.25">
      <c r="C2875" s="310"/>
      <c r="E2875" s="310"/>
      <c r="F2875" s="309"/>
      <c r="G2875" s="309"/>
      <c r="H2875" s="310"/>
      <c r="I2875" s="310"/>
      <c r="L2875" s="309"/>
      <c r="M2875" s="309"/>
      <c r="N2875" s="310"/>
      <c r="P2875" s="310"/>
    </row>
    <row r="2876" spans="3:16" s="25" customFormat="1" ht="12.75" customHeight="1" x14ac:dyDescent="0.25">
      <c r="C2876" s="310"/>
      <c r="E2876" s="310"/>
      <c r="F2876" s="309"/>
      <c r="G2876" s="309"/>
      <c r="H2876" s="310"/>
      <c r="I2876" s="310"/>
      <c r="L2876" s="309"/>
      <c r="M2876" s="309"/>
      <c r="N2876" s="310"/>
      <c r="P2876" s="310"/>
    </row>
    <row r="2877" spans="3:16" s="25" customFormat="1" ht="12.75" customHeight="1" x14ac:dyDescent="0.25">
      <c r="C2877" s="310"/>
      <c r="E2877" s="310"/>
      <c r="F2877" s="309"/>
      <c r="G2877" s="309"/>
      <c r="H2877" s="310"/>
      <c r="I2877" s="310"/>
      <c r="L2877" s="309"/>
      <c r="M2877" s="309"/>
      <c r="N2877" s="310"/>
      <c r="P2877" s="310"/>
    </row>
    <row r="2878" spans="3:16" s="25" customFormat="1" ht="12.75" customHeight="1" x14ac:dyDescent="0.25">
      <c r="C2878" s="310"/>
      <c r="E2878" s="310"/>
      <c r="F2878" s="309"/>
      <c r="G2878" s="309"/>
      <c r="H2878" s="310"/>
      <c r="I2878" s="310"/>
      <c r="L2878" s="309"/>
      <c r="M2878" s="309"/>
      <c r="N2878" s="310"/>
      <c r="P2878" s="310"/>
    </row>
    <row r="2879" spans="3:16" s="25" customFormat="1" ht="12.75" customHeight="1" x14ac:dyDescent="0.25">
      <c r="C2879" s="310"/>
      <c r="E2879" s="310"/>
      <c r="F2879" s="309"/>
      <c r="G2879" s="309"/>
      <c r="H2879" s="310"/>
      <c r="I2879" s="310"/>
      <c r="L2879" s="309"/>
      <c r="M2879" s="309"/>
      <c r="N2879" s="310"/>
      <c r="P2879" s="310"/>
    </row>
    <row r="2880" spans="3:16" s="25" customFormat="1" ht="12.75" customHeight="1" x14ac:dyDescent="0.25">
      <c r="C2880" s="310"/>
      <c r="E2880" s="310"/>
      <c r="F2880" s="309"/>
      <c r="G2880" s="309"/>
      <c r="H2880" s="310"/>
      <c r="I2880" s="310"/>
      <c r="L2880" s="309"/>
      <c r="M2880" s="309"/>
      <c r="N2880" s="310"/>
      <c r="P2880" s="310"/>
    </row>
    <row r="2881" spans="3:16" s="25" customFormat="1" ht="12.75" customHeight="1" x14ac:dyDescent="0.25">
      <c r="C2881" s="310"/>
      <c r="E2881" s="310"/>
      <c r="F2881" s="309"/>
      <c r="G2881" s="309"/>
      <c r="H2881" s="310"/>
      <c r="I2881" s="310"/>
      <c r="L2881" s="309"/>
      <c r="M2881" s="309"/>
      <c r="N2881" s="310"/>
      <c r="P2881" s="310"/>
    </row>
    <row r="2882" spans="3:16" s="25" customFormat="1" ht="12.75" customHeight="1" x14ac:dyDescent="0.25">
      <c r="C2882" s="310"/>
      <c r="E2882" s="310"/>
      <c r="F2882" s="309"/>
      <c r="G2882" s="309"/>
      <c r="H2882" s="310"/>
      <c r="I2882" s="310"/>
      <c r="L2882" s="309"/>
      <c r="M2882" s="309"/>
      <c r="N2882" s="310"/>
      <c r="P2882" s="310"/>
    </row>
    <row r="2883" spans="3:16" s="25" customFormat="1" ht="12.75" customHeight="1" x14ac:dyDescent="0.25">
      <c r="C2883" s="310"/>
      <c r="E2883" s="310"/>
      <c r="F2883" s="309"/>
      <c r="G2883" s="309"/>
      <c r="H2883" s="310"/>
      <c r="I2883" s="310"/>
      <c r="L2883" s="309"/>
      <c r="M2883" s="309"/>
      <c r="N2883" s="310"/>
      <c r="P2883" s="310"/>
    </row>
    <row r="2884" spans="3:16" s="25" customFormat="1" ht="12.75" customHeight="1" x14ac:dyDescent="0.25">
      <c r="C2884" s="310"/>
      <c r="E2884" s="310"/>
      <c r="F2884" s="309"/>
      <c r="G2884" s="309"/>
      <c r="H2884" s="310"/>
      <c r="I2884" s="310"/>
      <c r="L2884" s="309"/>
      <c r="M2884" s="309"/>
      <c r="N2884" s="310"/>
      <c r="P2884" s="310"/>
    </row>
    <row r="2885" spans="3:16" s="25" customFormat="1" ht="12.75" customHeight="1" x14ac:dyDescent="0.25">
      <c r="C2885" s="310"/>
      <c r="E2885" s="310"/>
      <c r="F2885" s="309"/>
      <c r="G2885" s="309"/>
      <c r="H2885" s="310"/>
      <c r="I2885" s="310"/>
      <c r="L2885" s="309"/>
      <c r="M2885" s="309"/>
      <c r="N2885" s="310"/>
      <c r="P2885" s="310"/>
    </row>
    <row r="2886" spans="3:16" s="25" customFormat="1" ht="12.75" customHeight="1" x14ac:dyDescent="0.25">
      <c r="C2886" s="310"/>
      <c r="E2886" s="310"/>
      <c r="F2886" s="309"/>
      <c r="G2886" s="309"/>
      <c r="H2886" s="310"/>
      <c r="I2886" s="310"/>
      <c r="L2886" s="309"/>
      <c r="M2886" s="309"/>
      <c r="N2886" s="310"/>
      <c r="P2886" s="310"/>
    </row>
    <row r="2887" spans="3:16" s="25" customFormat="1" ht="12.75" customHeight="1" x14ac:dyDescent="0.25">
      <c r="C2887" s="310"/>
      <c r="E2887" s="310"/>
      <c r="F2887" s="309"/>
      <c r="G2887" s="309"/>
      <c r="H2887" s="310"/>
      <c r="I2887" s="310"/>
      <c r="L2887" s="309"/>
      <c r="M2887" s="309"/>
      <c r="N2887" s="310"/>
      <c r="P2887" s="310"/>
    </row>
    <row r="2888" spans="3:16" s="25" customFormat="1" ht="12.75" customHeight="1" x14ac:dyDescent="0.25">
      <c r="C2888" s="310"/>
      <c r="E2888" s="310"/>
      <c r="F2888" s="309"/>
      <c r="G2888" s="309"/>
      <c r="H2888" s="310"/>
      <c r="I2888" s="310"/>
      <c r="L2888" s="309"/>
      <c r="M2888" s="309"/>
      <c r="N2888" s="310"/>
      <c r="P2888" s="310"/>
    </row>
    <row r="2889" spans="3:16" s="25" customFormat="1" ht="12.75" customHeight="1" x14ac:dyDescent="0.25">
      <c r="C2889" s="310"/>
      <c r="E2889" s="310"/>
      <c r="F2889" s="309"/>
      <c r="G2889" s="309"/>
      <c r="H2889" s="310"/>
      <c r="I2889" s="310"/>
      <c r="L2889" s="309"/>
      <c r="M2889" s="309"/>
      <c r="N2889" s="310"/>
      <c r="P2889" s="310"/>
    </row>
    <row r="2890" spans="3:16" s="25" customFormat="1" ht="12.75" customHeight="1" x14ac:dyDescent="0.25">
      <c r="C2890" s="310"/>
      <c r="E2890" s="310"/>
      <c r="F2890" s="309"/>
      <c r="G2890" s="309"/>
      <c r="H2890" s="310"/>
      <c r="I2890" s="310"/>
      <c r="L2890" s="309"/>
      <c r="M2890" s="309"/>
      <c r="N2890" s="310"/>
      <c r="P2890" s="310"/>
    </row>
    <row r="2891" spans="3:16" s="25" customFormat="1" ht="12.75" customHeight="1" x14ac:dyDescent="0.25">
      <c r="C2891" s="310"/>
      <c r="E2891" s="310"/>
      <c r="F2891" s="309"/>
      <c r="G2891" s="309"/>
      <c r="H2891" s="310"/>
      <c r="I2891" s="310"/>
      <c r="L2891" s="309"/>
      <c r="M2891" s="309"/>
      <c r="N2891" s="310"/>
      <c r="P2891" s="310"/>
    </row>
    <row r="2892" spans="3:16" s="25" customFormat="1" ht="12.75" customHeight="1" x14ac:dyDescent="0.25">
      <c r="C2892" s="310"/>
      <c r="E2892" s="310"/>
      <c r="F2892" s="309"/>
      <c r="G2892" s="309"/>
      <c r="H2892" s="310"/>
      <c r="I2892" s="310"/>
      <c r="L2892" s="309"/>
      <c r="M2892" s="309"/>
      <c r="N2892" s="310"/>
      <c r="P2892" s="310"/>
    </row>
    <row r="2893" spans="3:16" s="25" customFormat="1" ht="12.75" customHeight="1" x14ac:dyDescent="0.25">
      <c r="C2893" s="310"/>
      <c r="E2893" s="310"/>
      <c r="F2893" s="309"/>
      <c r="G2893" s="309"/>
      <c r="H2893" s="310"/>
      <c r="I2893" s="310"/>
      <c r="L2893" s="309"/>
      <c r="M2893" s="309"/>
      <c r="N2893" s="310"/>
      <c r="P2893" s="310"/>
    </row>
    <row r="2894" spans="3:16" s="25" customFormat="1" ht="12.75" customHeight="1" x14ac:dyDescent="0.25">
      <c r="C2894" s="310"/>
      <c r="E2894" s="310"/>
      <c r="F2894" s="309"/>
      <c r="G2894" s="309"/>
      <c r="H2894" s="310"/>
      <c r="I2894" s="310"/>
      <c r="L2894" s="309"/>
      <c r="M2894" s="309"/>
      <c r="N2894" s="310"/>
      <c r="P2894" s="310"/>
    </row>
    <row r="2895" spans="3:16" s="25" customFormat="1" ht="12.75" customHeight="1" x14ac:dyDescent="0.25">
      <c r="C2895" s="310"/>
      <c r="E2895" s="310"/>
      <c r="F2895" s="309"/>
      <c r="G2895" s="309"/>
      <c r="H2895" s="310"/>
      <c r="I2895" s="310"/>
      <c r="L2895" s="309"/>
      <c r="M2895" s="309"/>
      <c r="N2895" s="310"/>
      <c r="P2895" s="310"/>
    </row>
    <row r="2896" spans="3:16" s="25" customFormat="1" ht="12.75" customHeight="1" x14ac:dyDescent="0.25">
      <c r="C2896" s="310"/>
      <c r="E2896" s="310"/>
      <c r="F2896" s="309"/>
      <c r="G2896" s="309"/>
      <c r="H2896" s="310"/>
      <c r="I2896" s="310"/>
      <c r="L2896" s="309"/>
      <c r="M2896" s="309"/>
      <c r="N2896" s="310"/>
      <c r="P2896" s="310"/>
    </row>
    <row r="2897" spans="3:16" s="25" customFormat="1" ht="12.75" customHeight="1" x14ac:dyDescent="0.25">
      <c r="C2897" s="310"/>
      <c r="E2897" s="310"/>
      <c r="F2897" s="309"/>
      <c r="G2897" s="309"/>
      <c r="H2897" s="310"/>
      <c r="I2897" s="310"/>
      <c r="L2897" s="309"/>
      <c r="M2897" s="309"/>
      <c r="N2897" s="310"/>
      <c r="P2897" s="310"/>
    </row>
    <row r="2898" spans="3:16" s="25" customFormat="1" ht="12.75" customHeight="1" x14ac:dyDescent="0.25">
      <c r="C2898" s="310"/>
      <c r="E2898" s="310"/>
      <c r="F2898" s="309"/>
      <c r="G2898" s="309"/>
      <c r="H2898" s="310"/>
      <c r="I2898" s="310"/>
      <c r="L2898" s="309"/>
      <c r="M2898" s="309"/>
      <c r="N2898" s="310"/>
      <c r="P2898" s="310"/>
    </row>
    <row r="2899" spans="3:16" s="25" customFormat="1" ht="12.75" customHeight="1" x14ac:dyDescent="0.25">
      <c r="C2899" s="310"/>
      <c r="E2899" s="310"/>
      <c r="F2899" s="309"/>
      <c r="G2899" s="309"/>
      <c r="H2899" s="310"/>
      <c r="I2899" s="310"/>
      <c r="L2899" s="309"/>
      <c r="M2899" s="309"/>
      <c r="N2899" s="310"/>
      <c r="P2899" s="310"/>
    </row>
    <row r="2900" spans="3:16" s="25" customFormat="1" ht="12.75" customHeight="1" x14ac:dyDescent="0.25">
      <c r="C2900" s="310"/>
      <c r="E2900" s="310"/>
      <c r="F2900" s="309"/>
      <c r="G2900" s="309"/>
      <c r="H2900" s="310"/>
      <c r="I2900" s="310"/>
      <c r="L2900" s="309"/>
      <c r="M2900" s="309"/>
      <c r="N2900" s="310"/>
      <c r="P2900" s="310"/>
    </row>
    <row r="2901" spans="3:16" s="25" customFormat="1" ht="12.75" customHeight="1" x14ac:dyDescent="0.25">
      <c r="C2901" s="310"/>
      <c r="E2901" s="310"/>
      <c r="F2901" s="309"/>
      <c r="G2901" s="309"/>
      <c r="H2901" s="310"/>
      <c r="I2901" s="310"/>
      <c r="L2901" s="309"/>
      <c r="M2901" s="309"/>
      <c r="N2901" s="310"/>
      <c r="P2901" s="310"/>
    </row>
    <row r="2902" spans="3:16" s="25" customFormat="1" ht="12.75" customHeight="1" x14ac:dyDescent="0.25">
      <c r="C2902" s="310"/>
      <c r="E2902" s="310"/>
      <c r="F2902" s="309"/>
      <c r="G2902" s="309"/>
      <c r="H2902" s="310"/>
      <c r="I2902" s="310"/>
      <c r="L2902" s="309"/>
      <c r="M2902" s="309"/>
      <c r="N2902" s="310"/>
      <c r="P2902" s="310"/>
    </row>
    <row r="2903" spans="3:16" s="25" customFormat="1" ht="12.75" customHeight="1" x14ac:dyDescent="0.25">
      <c r="C2903" s="310"/>
      <c r="E2903" s="310"/>
      <c r="F2903" s="309"/>
      <c r="G2903" s="309"/>
      <c r="H2903" s="310"/>
      <c r="I2903" s="310"/>
      <c r="L2903" s="309"/>
      <c r="M2903" s="309"/>
      <c r="N2903" s="310"/>
      <c r="P2903" s="310"/>
    </row>
    <row r="2904" spans="3:16" s="25" customFormat="1" ht="12.75" customHeight="1" x14ac:dyDescent="0.25">
      <c r="C2904" s="310"/>
      <c r="E2904" s="310"/>
      <c r="F2904" s="309"/>
      <c r="G2904" s="309"/>
      <c r="H2904" s="310"/>
      <c r="I2904" s="310"/>
      <c r="L2904" s="309"/>
      <c r="M2904" s="309"/>
      <c r="N2904" s="310"/>
      <c r="P2904" s="310"/>
    </row>
    <row r="2905" spans="3:16" s="25" customFormat="1" ht="12.75" customHeight="1" x14ac:dyDescent="0.25">
      <c r="C2905" s="310"/>
      <c r="E2905" s="310"/>
      <c r="F2905" s="309"/>
      <c r="G2905" s="309"/>
      <c r="H2905" s="310"/>
      <c r="I2905" s="310"/>
      <c r="L2905" s="309"/>
      <c r="M2905" s="309"/>
      <c r="N2905" s="310"/>
      <c r="P2905" s="310"/>
    </row>
    <row r="2906" spans="3:16" s="25" customFormat="1" ht="12.75" customHeight="1" x14ac:dyDescent="0.25">
      <c r="C2906" s="310"/>
      <c r="E2906" s="310"/>
      <c r="F2906" s="309"/>
      <c r="G2906" s="309"/>
      <c r="H2906" s="310"/>
      <c r="I2906" s="310"/>
      <c r="L2906" s="309"/>
      <c r="M2906" s="309"/>
      <c r="N2906" s="310"/>
      <c r="P2906" s="310"/>
    </row>
    <row r="2907" spans="3:16" s="25" customFormat="1" ht="12.75" customHeight="1" x14ac:dyDescent="0.25">
      <c r="C2907" s="310"/>
      <c r="E2907" s="310"/>
      <c r="F2907" s="309"/>
      <c r="G2907" s="309"/>
      <c r="H2907" s="310"/>
      <c r="I2907" s="310"/>
      <c r="L2907" s="309"/>
      <c r="M2907" s="309"/>
      <c r="N2907" s="310"/>
      <c r="P2907" s="310"/>
    </row>
    <row r="2908" spans="3:16" s="25" customFormat="1" ht="12.75" customHeight="1" x14ac:dyDescent="0.25">
      <c r="C2908" s="310"/>
      <c r="E2908" s="310"/>
      <c r="F2908" s="309"/>
      <c r="G2908" s="309"/>
      <c r="H2908" s="310"/>
      <c r="I2908" s="310"/>
      <c r="L2908" s="309"/>
      <c r="M2908" s="309"/>
      <c r="N2908" s="310"/>
      <c r="P2908" s="310"/>
    </row>
    <row r="2909" spans="3:16" s="25" customFormat="1" ht="12.75" customHeight="1" x14ac:dyDescent="0.25">
      <c r="C2909" s="310"/>
      <c r="E2909" s="310"/>
      <c r="F2909" s="309"/>
      <c r="G2909" s="309"/>
      <c r="H2909" s="310"/>
      <c r="I2909" s="310"/>
      <c r="L2909" s="309"/>
      <c r="M2909" s="309"/>
      <c r="N2909" s="310"/>
      <c r="P2909" s="310"/>
    </row>
    <row r="2910" spans="3:16" s="25" customFormat="1" ht="12.75" customHeight="1" x14ac:dyDescent="0.25">
      <c r="C2910" s="310"/>
      <c r="E2910" s="310"/>
      <c r="F2910" s="309"/>
      <c r="G2910" s="309"/>
      <c r="H2910" s="310"/>
      <c r="I2910" s="310"/>
      <c r="L2910" s="309"/>
      <c r="M2910" s="309"/>
      <c r="N2910" s="310"/>
      <c r="P2910" s="310"/>
    </row>
    <row r="2911" spans="3:16" s="25" customFormat="1" ht="12.75" customHeight="1" x14ac:dyDescent="0.25">
      <c r="C2911" s="310"/>
      <c r="E2911" s="310"/>
      <c r="F2911" s="309"/>
      <c r="G2911" s="309"/>
      <c r="H2911" s="310"/>
      <c r="I2911" s="310"/>
      <c r="L2911" s="309"/>
      <c r="M2911" s="309"/>
      <c r="N2911" s="310"/>
      <c r="P2911" s="310"/>
    </row>
    <row r="2912" spans="3:16" s="25" customFormat="1" ht="12.75" customHeight="1" x14ac:dyDescent="0.25">
      <c r="C2912" s="310"/>
      <c r="E2912" s="310"/>
      <c r="F2912" s="309"/>
      <c r="G2912" s="309"/>
      <c r="H2912" s="310"/>
      <c r="I2912" s="310"/>
      <c r="L2912" s="309"/>
      <c r="M2912" s="309"/>
      <c r="N2912" s="310"/>
      <c r="P2912" s="310"/>
    </row>
    <row r="2913" spans="3:16" s="25" customFormat="1" ht="12.75" customHeight="1" x14ac:dyDescent="0.25">
      <c r="C2913" s="310"/>
      <c r="E2913" s="310"/>
      <c r="F2913" s="309"/>
      <c r="G2913" s="309"/>
      <c r="H2913" s="310"/>
      <c r="I2913" s="310"/>
      <c r="L2913" s="309"/>
      <c r="M2913" s="309"/>
      <c r="N2913" s="310"/>
      <c r="P2913" s="310"/>
    </row>
    <row r="2914" spans="3:16" s="25" customFormat="1" ht="12.75" customHeight="1" x14ac:dyDescent="0.25">
      <c r="C2914" s="310"/>
      <c r="E2914" s="310"/>
      <c r="F2914" s="309"/>
      <c r="G2914" s="309"/>
      <c r="H2914" s="310"/>
      <c r="I2914" s="310"/>
      <c r="L2914" s="309"/>
      <c r="M2914" s="309"/>
      <c r="N2914" s="310"/>
      <c r="P2914" s="310"/>
    </row>
    <row r="2915" spans="3:16" s="25" customFormat="1" ht="12.75" customHeight="1" x14ac:dyDescent="0.25">
      <c r="C2915" s="310"/>
      <c r="E2915" s="310"/>
      <c r="F2915" s="309"/>
      <c r="G2915" s="309"/>
      <c r="H2915" s="310"/>
      <c r="I2915" s="310"/>
      <c r="L2915" s="309"/>
      <c r="M2915" s="309"/>
      <c r="N2915" s="310"/>
      <c r="P2915" s="310"/>
    </row>
    <row r="2916" spans="3:16" s="25" customFormat="1" ht="12.75" customHeight="1" x14ac:dyDescent="0.25">
      <c r="C2916" s="310"/>
      <c r="E2916" s="310"/>
      <c r="F2916" s="309"/>
      <c r="G2916" s="309"/>
      <c r="H2916" s="310"/>
      <c r="I2916" s="310"/>
      <c r="L2916" s="309"/>
      <c r="M2916" s="309"/>
      <c r="N2916" s="310"/>
      <c r="P2916" s="310"/>
    </row>
    <row r="2917" spans="3:16" s="25" customFormat="1" ht="12.75" customHeight="1" x14ac:dyDescent="0.25">
      <c r="C2917" s="310"/>
      <c r="E2917" s="310"/>
      <c r="F2917" s="309"/>
      <c r="G2917" s="309"/>
      <c r="H2917" s="310"/>
      <c r="I2917" s="310"/>
      <c r="L2917" s="309"/>
      <c r="M2917" s="309"/>
      <c r="N2917" s="310"/>
      <c r="P2917" s="310"/>
    </row>
    <row r="2918" spans="3:16" s="25" customFormat="1" ht="12.75" customHeight="1" x14ac:dyDescent="0.25">
      <c r="C2918" s="310"/>
      <c r="E2918" s="310"/>
      <c r="F2918" s="309"/>
      <c r="G2918" s="309"/>
      <c r="H2918" s="310"/>
      <c r="I2918" s="310"/>
      <c r="L2918" s="309"/>
      <c r="M2918" s="309"/>
      <c r="N2918" s="310"/>
      <c r="P2918" s="310"/>
    </row>
    <row r="2919" spans="3:16" s="25" customFormat="1" ht="12.75" customHeight="1" x14ac:dyDescent="0.25">
      <c r="C2919" s="310"/>
      <c r="E2919" s="310"/>
      <c r="F2919" s="309"/>
      <c r="G2919" s="309"/>
      <c r="H2919" s="310"/>
      <c r="I2919" s="310"/>
      <c r="L2919" s="309"/>
      <c r="M2919" s="309"/>
      <c r="N2919" s="310"/>
      <c r="P2919" s="310"/>
    </row>
    <row r="2920" spans="3:16" s="25" customFormat="1" ht="12.75" customHeight="1" x14ac:dyDescent="0.25">
      <c r="C2920" s="310"/>
      <c r="E2920" s="310"/>
      <c r="F2920" s="309"/>
      <c r="G2920" s="309"/>
      <c r="H2920" s="310"/>
      <c r="I2920" s="310"/>
      <c r="L2920" s="309"/>
      <c r="M2920" s="309"/>
      <c r="N2920" s="310"/>
      <c r="P2920" s="310"/>
    </row>
    <row r="2921" spans="3:16" s="25" customFormat="1" ht="12.75" customHeight="1" x14ac:dyDescent="0.25">
      <c r="C2921" s="310"/>
      <c r="E2921" s="310"/>
      <c r="F2921" s="309"/>
      <c r="G2921" s="309"/>
      <c r="H2921" s="310"/>
      <c r="I2921" s="310"/>
      <c r="L2921" s="309"/>
      <c r="M2921" s="309"/>
      <c r="N2921" s="310"/>
      <c r="P2921" s="310"/>
    </row>
    <row r="2922" spans="3:16" s="25" customFormat="1" ht="12.75" customHeight="1" x14ac:dyDescent="0.25">
      <c r="C2922" s="310"/>
      <c r="E2922" s="310"/>
      <c r="F2922" s="309"/>
      <c r="G2922" s="309"/>
      <c r="H2922" s="310"/>
      <c r="I2922" s="310"/>
      <c r="L2922" s="309"/>
      <c r="M2922" s="309"/>
      <c r="N2922" s="310"/>
      <c r="P2922" s="310"/>
    </row>
    <row r="2923" spans="3:16" s="25" customFormat="1" ht="12.75" customHeight="1" x14ac:dyDescent="0.25">
      <c r="C2923" s="310"/>
      <c r="E2923" s="310"/>
      <c r="F2923" s="309"/>
      <c r="G2923" s="309"/>
      <c r="H2923" s="310"/>
      <c r="I2923" s="310"/>
      <c r="L2923" s="309"/>
      <c r="M2923" s="309"/>
      <c r="N2923" s="310"/>
      <c r="P2923" s="310"/>
    </row>
    <row r="2924" spans="3:16" s="25" customFormat="1" ht="12.75" customHeight="1" x14ac:dyDescent="0.25">
      <c r="C2924" s="310"/>
      <c r="E2924" s="310"/>
      <c r="F2924" s="309"/>
      <c r="G2924" s="309"/>
      <c r="H2924" s="310"/>
      <c r="I2924" s="310"/>
      <c r="L2924" s="309"/>
      <c r="M2924" s="309"/>
      <c r="N2924" s="310"/>
      <c r="P2924" s="310"/>
    </row>
    <row r="2925" spans="3:16" s="25" customFormat="1" ht="12.75" customHeight="1" x14ac:dyDescent="0.25">
      <c r="C2925" s="310"/>
      <c r="E2925" s="310"/>
      <c r="F2925" s="309"/>
      <c r="G2925" s="309"/>
      <c r="H2925" s="310"/>
      <c r="I2925" s="310"/>
      <c r="L2925" s="309"/>
      <c r="M2925" s="309"/>
      <c r="N2925" s="310"/>
      <c r="P2925" s="310"/>
    </row>
    <row r="2926" spans="3:16" s="25" customFormat="1" ht="12.75" customHeight="1" x14ac:dyDescent="0.25">
      <c r="C2926" s="310"/>
      <c r="E2926" s="310"/>
      <c r="F2926" s="309"/>
      <c r="G2926" s="309"/>
      <c r="H2926" s="310"/>
      <c r="I2926" s="310"/>
      <c r="L2926" s="309"/>
      <c r="M2926" s="309"/>
      <c r="N2926" s="310"/>
      <c r="P2926" s="310"/>
    </row>
    <row r="2927" spans="3:16" s="25" customFormat="1" ht="12.75" customHeight="1" x14ac:dyDescent="0.25">
      <c r="C2927" s="310"/>
      <c r="E2927" s="310"/>
      <c r="F2927" s="309"/>
      <c r="G2927" s="309"/>
      <c r="H2927" s="310"/>
      <c r="I2927" s="310"/>
      <c r="L2927" s="309"/>
      <c r="M2927" s="309"/>
      <c r="N2927" s="310"/>
      <c r="P2927" s="310"/>
    </row>
    <row r="2928" spans="3:16" s="25" customFormat="1" ht="12.75" customHeight="1" x14ac:dyDescent="0.25">
      <c r="C2928" s="310"/>
      <c r="E2928" s="310"/>
      <c r="F2928" s="309"/>
      <c r="G2928" s="309"/>
      <c r="H2928" s="310"/>
      <c r="I2928" s="310"/>
      <c r="L2928" s="309"/>
      <c r="M2928" s="309"/>
      <c r="N2928" s="310"/>
      <c r="P2928" s="310"/>
    </row>
    <row r="2929" spans="3:16" s="25" customFormat="1" ht="12.75" customHeight="1" x14ac:dyDescent="0.25">
      <c r="C2929" s="310"/>
      <c r="E2929" s="310"/>
      <c r="F2929" s="309"/>
      <c r="G2929" s="309"/>
      <c r="H2929" s="310"/>
      <c r="I2929" s="310"/>
      <c r="L2929" s="309"/>
      <c r="M2929" s="309"/>
      <c r="N2929" s="310"/>
      <c r="P2929" s="310"/>
    </row>
    <row r="2930" spans="3:16" s="25" customFormat="1" ht="12.75" customHeight="1" x14ac:dyDescent="0.25">
      <c r="C2930" s="310"/>
      <c r="E2930" s="310"/>
      <c r="F2930" s="309"/>
      <c r="G2930" s="309"/>
      <c r="H2930" s="310"/>
      <c r="I2930" s="310"/>
      <c r="L2930" s="309"/>
      <c r="M2930" s="309"/>
      <c r="N2930" s="310"/>
      <c r="P2930" s="310"/>
    </row>
    <row r="2931" spans="3:16" s="25" customFormat="1" ht="12.75" customHeight="1" x14ac:dyDescent="0.25">
      <c r="C2931" s="310"/>
      <c r="E2931" s="310"/>
      <c r="F2931" s="309"/>
      <c r="G2931" s="309"/>
      <c r="H2931" s="310"/>
      <c r="I2931" s="310"/>
      <c r="L2931" s="309"/>
      <c r="M2931" s="309"/>
      <c r="N2931" s="310"/>
      <c r="P2931" s="310"/>
    </row>
    <row r="2932" spans="3:16" s="25" customFormat="1" ht="12.75" customHeight="1" x14ac:dyDescent="0.25">
      <c r="C2932" s="310"/>
      <c r="E2932" s="310"/>
      <c r="F2932" s="309"/>
      <c r="G2932" s="309"/>
      <c r="H2932" s="310"/>
      <c r="I2932" s="310"/>
      <c r="L2932" s="309"/>
      <c r="M2932" s="309"/>
      <c r="N2932" s="310"/>
      <c r="P2932" s="310"/>
    </row>
    <row r="2933" spans="3:16" s="25" customFormat="1" ht="12.75" customHeight="1" x14ac:dyDescent="0.25">
      <c r="C2933" s="310"/>
      <c r="E2933" s="310"/>
      <c r="F2933" s="309"/>
      <c r="G2933" s="309"/>
      <c r="H2933" s="310"/>
      <c r="I2933" s="310"/>
      <c r="L2933" s="309"/>
      <c r="M2933" s="309"/>
      <c r="N2933" s="310"/>
      <c r="P2933" s="310"/>
    </row>
    <row r="2934" spans="3:16" s="25" customFormat="1" ht="12.75" customHeight="1" x14ac:dyDescent="0.25">
      <c r="C2934" s="310"/>
      <c r="E2934" s="310"/>
      <c r="F2934" s="309"/>
      <c r="G2934" s="309"/>
      <c r="H2934" s="310"/>
      <c r="I2934" s="310"/>
      <c r="L2934" s="309"/>
      <c r="M2934" s="309"/>
      <c r="N2934" s="310"/>
      <c r="P2934" s="310"/>
    </row>
    <row r="2935" spans="3:16" s="25" customFormat="1" ht="12.75" customHeight="1" x14ac:dyDescent="0.25">
      <c r="C2935" s="310"/>
      <c r="E2935" s="310"/>
      <c r="F2935" s="309"/>
      <c r="G2935" s="309"/>
      <c r="H2935" s="310"/>
      <c r="I2935" s="310"/>
      <c r="L2935" s="309"/>
      <c r="M2935" s="309"/>
      <c r="N2935" s="310"/>
      <c r="P2935" s="310"/>
    </row>
    <row r="2936" spans="3:16" s="25" customFormat="1" ht="12.75" customHeight="1" x14ac:dyDescent="0.25">
      <c r="C2936" s="310"/>
      <c r="E2936" s="310"/>
      <c r="F2936" s="309"/>
      <c r="G2936" s="309"/>
      <c r="H2936" s="310"/>
      <c r="I2936" s="310"/>
      <c r="L2936" s="309"/>
      <c r="M2936" s="309"/>
      <c r="N2936" s="310"/>
      <c r="P2936" s="310"/>
    </row>
    <row r="2937" spans="3:16" s="25" customFormat="1" ht="12.75" customHeight="1" x14ac:dyDescent="0.25">
      <c r="C2937" s="310"/>
      <c r="E2937" s="310"/>
      <c r="F2937" s="309"/>
      <c r="G2937" s="309"/>
      <c r="H2937" s="310"/>
      <c r="I2937" s="310"/>
      <c r="L2937" s="309"/>
      <c r="M2937" s="309"/>
      <c r="N2937" s="310"/>
      <c r="P2937" s="310"/>
    </row>
    <row r="2938" spans="3:16" s="25" customFormat="1" ht="12.75" customHeight="1" x14ac:dyDescent="0.25">
      <c r="C2938" s="310"/>
      <c r="E2938" s="310"/>
      <c r="F2938" s="309"/>
      <c r="G2938" s="309"/>
      <c r="H2938" s="310"/>
      <c r="I2938" s="310"/>
      <c r="L2938" s="309"/>
      <c r="M2938" s="309"/>
      <c r="N2938" s="310"/>
      <c r="P2938" s="310"/>
    </row>
    <row r="2939" spans="3:16" s="25" customFormat="1" ht="12.75" customHeight="1" x14ac:dyDescent="0.25">
      <c r="C2939" s="310"/>
      <c r="E2939" s="310"/>
      <c r="F2939" s="309"/>
      <c r="G2939" s="309"/>
      <c r="H2939" s="310"/>
      <c r="I2939" s="310"/>
      <c r="L2939" s="309"/>
      <c r="M2939" s="309"/>
      <c r="N2939" s="310"/>
      <c r="P2939" s="310"/>
    </row>
    <row r="2940" spans="3:16" s="25" customFormat="1" ht="12.75" customHeight="1" x14ac:dyDescent="0.25">
      <c r="C2940" s="310"/>
      <c r="E2940" s="310"/>
      <c r="F2940" s="309"/>
      <c r="G2940" s="309"/>
      <c r="H2940" s="310"/>
      <c r="I2940" s="310"/>
      <c r="L2940" s="309"/>
      <c r="M2940" s="309"/>
      <c r="N2940" s="310"/>
      <c r="P2940" s="310"/>
    </row>
    <row r="2941" spans="3:16" s="25" customFormat="1" ht="12.75" customHeight="1" x14ac:dyDescent="0.25">
      <c r="C2941" s="310"/>
      <c r="E2941" s="310"/>
      <c r="F2941" s="309"/>
      <c r="G2941" s="309"/>
      <c r="H2941" s="310"/>
      <c r="I2941" s="310"/>
      <c r="L2941" s="309"/>
      <c r="M2941" s="309"/>
      <c r="N2941" s="310"/>
      <c r="P2941" s="310"/>
    </row>
    <row r="2942" spans="3:16" s="25" customFormat="1" ht="12.75" customHeight="1" x14ac:dyDescent="0.25">
      <c r="C2942" s="310"/>
      <c r="E2942" s="310"/>
      <c r="F2942" s="309"/>
      <c r="G2942" s="309"/>
      <c r="H2942" s="310"/>
      <c r="I2942" s="310"/>
      <c r="L2942" s="309"/>
      <c r="M2942" s="309"/>
      <c r="N2942" s="310"/>
      <c r="P2942" s="310"/>
    </row>
    <row r="2943" spans="3:16" s="25" customFormat="1" ht="12.75" customHeight="1" x14ac:dyDescent="0.25">
      <c r="C2943" s="310"/>
      <c r="E2943" s="310"/>
      <c r="F2943" s="309"/>
      <c r="G2943" s="309"/>
      <c r="H2943" s="310"/>
      <c r="I2943" s="310"/>
      <c r="L2943" s="309"/>
      <c r="M2943" s="309"/>
      <c r="N2943" s="310"/>
      <c r="P2943" s="310"/>
    </row>
    <row r="2944" spans="3:16" s="25" customFormat="1" ht="12.75" customHeight="1" x14ac:dyDescent="0.25">
      <c r="C2944" s="310"/>
      <c r="E2944" s="310"/>
      <c r="F2944" s="309"/>
      <c r="G2944" s="309"/>
      <c r="H2944" s="310"/>
      <c r="I2944" s="310"/>
      <c r="L2944" s="309"/>
      <c r="M2944" s="309"/>
      <c r="N2944" s="310"/>
      <c r="P2944" s="310"/>
    </row>
    <row r="2945" spans="3:16" s="25" customFormat="1" ht="12.75" customHeight="1" x14ac:dyDescent="0.25">
      <c r="C2945" s="310"/>
      <c r="E2945" s="310"/>
      <c r="F2945" s="309"/>
      <c r="G2945" s="309"/>
      <c r="H2945" s="310"/>
      <c r="I2945" s="310"/>
      <c r="L2945" s="309"/>
      <c r="M2945" s="309"/>
      <c r="N2945" s="310"/>
      <c r="P2945" s="310"/>
    </row>
    <row r="2946" spans="3:16" s="25" customFormat="1" ht="12.75" customHeight="1" x14ac:dyDescent="0.25">
      <c r="C2946" s="310"/>
      <c r="E2946" s="310"/>
      <c r="F2946" s="309"/>
      <c r="G2946" s="309"/>
      <c r="H2946" s="310"/>
      <c r="I2946" s="310"/>
      <c r="L2946" s="309"/>
      <c r="M2946" s="309"/>
      <c r="N2946" s="310"/>
      <c r="P2946" s="310"/>
    </row>
    <row r="2947" spans="3:16" s="25" customFormat="1" ht="12.75" customHeight="1" x14ac:dyDescent="0.25">
      <c r="C2947" s="310"/>
      <c r="E2947" s="310"/>
      <c r="F2947" s="309"/>
      <c r="G2947" s="309"/>
      <c r="H2947" s="310"/>
      <c r="I2947" s="310"/>
      <c r="L2947" s="309"/>
      <c r="M2947" s="309"/>
      <c r="N2947" s="310"/>
      <c r="P2947" s="310"/>
    </row>
    <row r="2948" spans="3:16" s="25" customFormat="1" ht="12.75" customHeight="1" x14ac:dyDescent="0.25">
      <c r="C2948" s="310"/>
      <c r="E2948" s="310"/>
      <c r="F2948" s="309"/>
      <c r="G2948" s="309"/>
      <c r="H2948" s="310"/>
      <c r="I2948" s="310"/>
      <c r="L2948" s="309"/>
      <c r="M2948" s="309"/>
      <c r="N2948" s="310"/>
      <c r="P2948" s="310"/>
    </row>
    <row r="2949" spans="3:16" s="25" customFormat="1" ht="12.75" customHeight="1" x14ac:dyDescent="0.25">
      <c r="C2949" s="310"/>
      <c r="E2949" s="310"/>
      <c r="F2949" s="309"/>
      <c r="G2949" s="309"/>
      <c r="H2949" s="310"/>
      <c r="I2949" s="310"/>
      <c r="L2949" s="309"/>
      <c r="M2949" s="309"/>
      <c r="N2949" s="310"/>
      <c r="P2949" s="310"/>
    </row>
    <row r="2950" spans="3:16" s="25" customFormat="1" ht="12.75" customHeight="1" x14ac:dyDescent="0.25">
      <c r="C2950" s="310"/>
      <c r="E2950" s="310"/>
      <c r="F2950" s="309"/>
      <c r="G2950" s="309"/>
      <c r="H2950" s="310"/>
      <c r="I2950" s="310"/>
      <c r="L2950" s="309"/>
      <c r="M2950" s="309"/>
      <c r="N2950" s="310"/>
      <c r="P2950" s="310"/>
    </row>
    <row r="2951" spans="3:16" s="25" customFormat="1" ht="12.75" customHeight="1" x14ac:dyDescent="0.25">
      <c r="C2951" s="310"/>
      <c r="E2951" s="310"/>
      <c r="F2951" s="309"/>
      <c r="G2951" s="309"/>
      <c r="H2951" s="310"/>
      <c r="I2951" s="310"/>
      <c r="L2951" s="309"/>
      <c r="M2951" s="309"/>
      <c r="N2951" s="310"/>
      <c r="P2951" s="310"/>
    </row>
    <row r="2952" spans="3:16" s="25" customFormat="1" ht="12.75" customHeight="1" x14ac:dyDescent="0.25">
      <c r="C2952" s="310"/>
      <c r="E2952" s="310"/>
      <c r="F2952" s="309"/>
      <c r="G2952" s="309"/>
      <c r="H2952" s="310"/>
      <c r="I2952" s="310"/>
      <c r="L2952" s="309"/>
      <c r="M2952" s="309"/>
      <c r="N2952" s="310"/>
      <c r="P2952" s="310"/>
    </row>
    <row r="2953" spans="3:16" s="25" customFormat="1" ht="12.75" customHeight="1" x14ac:dyDescent="0.25">
      <c r="C2953" s="310"/>
      <c r="E2953" s="310"/>
      <c r="F2953" s="309"/>
      <c r="G2953" s="309"/>
      <c r="H2953" s="310"/>
      <c r="I2953" s="310"/>
      <c r="L2953" s="309"/>
      <c r="M2953" s="309"/>
      <c r="N2953" s="310"/>
      <c r="P2953" s="310"/>
    </row>
    <row r="2954" spans="3:16" s="25" customFormat="1" ht="12.75" customHeight="1" x14ac:dyDescent="0.25">
      <c r="C2954" s="310"/>
      <c r="E2954" s="310"/>
      <c r="F2954" s="309"/>
      <c r="G2954" s="309"/>
      <c r="H2954" s="310"/>
      <c r="I2954" s="310"/>
      <c r="L2954" s="309"/>
      <c r="M2954" s="309"/>
      <c r="N2954" s="310"/>
      <c r="P2954" s="310"/>
    </row>
    <row r="2955" spans="3:16" s="25" customFormat="1" ht="12.75" customHeight="1" x14ac:dyDescent="0.25">
      <c r="C2955" s="310"/>
      <c r="E2955" s="310"/>
      <c r="F2955" s="309"/>
      <c r="G2955" s="309"/>
      <c r="H2955" s="310"/>
      <c r="I2955" s="310"/>
      <c r="L2955" s="309"/>
      <c r="M2955" s="309"/>
      <c r="N2955" s="310"/>
      <c r="P2955" s="310"/>
    </row>
    <row r="2956" spans="3:16" s="25" customFormat="1" ht="12.75" customHeight="1" x14ac:dyDescent="0.25">
      <c r="C2956" s="310"/>
      <c r="E2956" s="310"/>
      <c r="F2956" s="309"/>
      <c r="G2956" s="309"/>
      <c r="H2956" s="310"/>
      <c r="I2956" s="310"/>
      <c r="L2956" s="309"/>
      <c r="M2956" s="309"/>
      <c r="N2956" s="310"/>
      <c r="P2956" s="310"/>
    </row>
    <row r="2957" spans="3:16" s="25" customFormat="1" ht="12.75" customHeight="1" x14ac:dyDescent="0.25">
      <c r="C2957" s="310"/>
      <c r="E2957" s="310"/>
      <c r="F2957" s="309"/>
      <c r="G2957" s="309"/>
      <c r="H2957" s="310"/>
      <c r="I2957" s="310"/>
      <c r="L2957" s="309"/>
      <c r="M2957" s="309"/>
      <c r="N2957" s="310"/>
      <c r="P2957" s="310"/>
    </row>
    <row r="2958" spans="3:16" s="25" customFormat="1" ht="12.75" customHeight="1" x14ac:dyDescent="0.25">
      <c r="C2958" s="310"/>
      <c r="E2958" s="310"/>
      <c r="F2958" s="309"/>
      <c r="G2958" s="309"/>
      <c r="H2958" s="310"/>
      <c r="I2958" s="310"/>
      <c r="L2958" s="309"/>
      <c r="M2958" s="309"/>
      <c r="N2958" s="310"/>
      <c r="P2958" s="310"/>
    </row>
    <row r="2959" spans="3:16" s="25" customFormat="1" ht="12.75" customHeight="1" x14ac:dyDescent="0.25">
      <c r="C2959" s="310"/>
      <c r="E2959" s="310"/>
      <c r="F2959" s="309"/>
      <c r="G2959" s="309"/>
      <c r="H2959" s="310"/>
      <c r="I2959" s="310"/>
      <c r="L2959" s="309"/>
      <c r="M2959" s="309"/>
      <c r="N2959" s="310"/>
      <c r="P2959" s="310"/>
    </row>
    <row r="2960" spans="3:16" s="25" customFormat="1" ht="12.75" customHeight="1" x14ac:dyDescent="0.25">
      <c r="C2960" s="310"/>
      <c r="E2960" s="310"/>
      <c r="F2960" s="309"/>
      <c r="G2960" s="309"/>
      <c r="H2960" s="310"/>
      <c r="I2960" s="310"/>
      <c r="L2960" s="309"/>
      <c r="M2960" s="309"/>
      <c r="N2960" s="310"/>
      <c r="P2960" s="310"/>
    </row>
    <row r="2961" spans="3:16" s="25" customFormat="1" ht="12.75" customHeight="1" x14ac:dyDescent="0.25">
      <c r="C2961" s="310"/>
      <c r="E2961" s="310"/>
      <c r="F2961" s="309"/>
      <c r="G2961" s="309"/>
      <c r="H2961" s="310"/>
      <c r="I2961" s="310"/>
      <c r="L2961" s="309"/>
      <c r="M2961" s="309"/>
      <c r="N2961" s="310"/>
      <c r="P2961" s="310"/>
    </row>
    <row r="2962" spans="3:16" s="25" customFormat="1" ht="12.75" customHeight="1" x14ac:dyDescent="0.25">
      <c r="C2962" s="310"/>
      <c r="E2962" s="310"/>
      <c r="F2962" s="309"/>
      <c r="G2962" s="309"/>
      <c r="H2962" s="310"/>
      <c r="I2962" s="310"/>
      <c r="L2962" s="309"/>
      <c r="M2962" s="309"/>
      <c r="N2962" s="310"/>
      <c r="P2962" s="310"/>
    </row>
    <row r="2963" spans="3:16" s="25" customFormat="1" ht="12.75" customHeight="1" x14ac:dyDescent="0.25">
      <c r="C2963" s="310"/>
      <c r="E2963" s="310"/>
      <c r="F2963" s="309"/>
      <c r="G2963" s="309"/>
      <c r="H2963" s="310"/>
      <c r="I2963" s="310"/>
      <c r="L2963" s="309"/>
      <c r="M2963" s="309"/>
      <c r="N2963" s="310"/>
      <c r="P2963" s="310"/>
    </row>
    <row r="2964" spans="3:16" s="25" customFormat="1" ht="12.75" customHeight="1" x14ac:dyDescent="0.25">
      <c r="C2964" s="310"/>
      <c r="E2964" s="310"/>
      <c r="F2964" s="309"/>
      <c r="G2964" s="309"/>
      <c r="H2964" s="310"/>
      <c r="I2964" s="310"/>
      <c r="L2964" s="309"/>
      <c r="M2964" s="309"/>
      <c r="N2964" s="310"/>
      <c r="P2964" s="310"/>
    </row>
    <row r="2965" spans="3:16" s="25" customFormat="1" ht="12.75" customHeight="1" x14ac:dyDescent="0.25">
      <c r="C2965" s="310"/>
      <c r="E2965" s="310"/>
      <c r="F2965" s="309"/>
      <c r="G2965" s="309"/>
      <c r="H2965" s="310"/>
      <c r="I2965" s="310"/>
      <c r="L2965" s="309"/>
      <c r="M2965" s="309"/>
      <c r="N2965" s="310"/>
      <c r="P2965" s="310"/>
    </row>
    <row r="2966" spans="3:16" s="25" customFormat="1" ht="12.75" customHeight="1" x14ac:dyDescent="0.25">
      <c r="C2966" s="310"/>
      <c r="E2966" s="310"/>
      <c r="F2966" s="309"/>
      <c r="G2966" s="309"/>
      <c r="H2966" s="310"/>
      <c r="I2966" s="310"/>
      <c r="L2966" s="309"/>
      <c r="M2966" s="309"/>
      <c r="N2966" s="310"/>
      <c r="P2966" s="310"/>
    </row>
    <row r="2967" spans="3:16" s="25" customFormat="1" ht="12.75" customHeight="1" x14ac:dyDescent="0.25">
      <c r="C2967" s="310"/>
      <c r="E2967" s="310"/>
      <c r="F2967" s="309"/>
      <c r="G2967" s="309"/>
      <c r="H2967" s="310"/>
      <c r="I2967" s="310"/>
      <c r="L2967" s="309"/>
      <c r="M2967" s="309"/>
      <c r="N2967" s="310"/>
      <c r="P2967" s="310"/>
    </row>
    <row r="2968" spans="3:16" s="25" customFormat="1" ht="12.75" customHeight="1" x14ac:dyDescent="0.25">
      <c r="C2968" s="310"/>
      <c r="E2968" s="310"/>
      <c r="F2968" s="309"/>
      <c r="G2968" s="309"/>
      <c r="H2968" s="310"/>
      <c r="I2968" s="310"/>
      <c r="L2968" s="309"/>
      <c r="M2968" s="309"/>
      <c r="N2968" s="310"/>
      <c r="P2968" s="310"/>
    </row>
    <row r="2969" spans="3:16" s="25" customFormat="1" ht="12.75" customHeight="1" x14ac:dyDescent="0.25">
      <c r="C2969" s="310"/>
      <c r="E2969" s="310"/>
      <c r="F2969" s="309"/>
      <c r="G2969" s="309"/>
      <c r="H2969" s="310"/>
      <c r="I2969" s="310"/>
      <c r="L2969" s="309"/>
      <c r="M2969" s="309"/>
      <c r="N2969" s="310"/>
      <c r="P2969" s="310"/>
    </row>
    <row r="2970" spans="3:16" s="25" customFormat="1" ht="12.75" customHeight="1" x14ac:dyDescent="0.25">
      <c r="C2970" s="310"/>
      <c r="E2970" s="310"/>
      <c r="F2970" s="309"/>
      <c r="G2970" s="309"/>
      <c r="H2970" s="310"/>
      <c r="I2970" s="310"/>
      <c r="L2970" s="309"/>
      <c r="M2970" s="309"/>
      <c r="N2970" s="310"/>
      <c r="P2970" s="310"/>
    </row>
    <row r="2971" spans="3:16" s="25" customFormat="1" ht="12.75" customHeight="1" x14ac:dyDescent="0.25">
      <c r="C2971" s="310"/>
      <c r="E2971" s="310"/>
      <c r="F2971" s="309"/>
      <c r="G2971" s="309"/>
      <c r="H2971" s="310"/>
      <c r="I2971" s="310"/>
      <c r="L2971" s="309"/>
      <c r="M2971" s="309"/>
      <c r="N2971" s="310"/>
      <c r="P2971" s="310"/>
    </row>
    <row r="2972" spans="3:16" s="25" customFormat="1" ht="12.75" customHeight="1" x14ac:dyDescent="0.25">
      <c r="C2972" s="310"/>
      <c r="E2972" s="310"/>
      <c r="F2972" s="309"/>
      <c r="G2972" s="309"/>
      <c r="H2972" s="310"/>
      <c r="I2972" s="310"/>
      <c r="L2972" s="309"/>
      <c r="M2972" s="309"/>
      <c r="N2972" s="310"/>
      <c r="P2972" s="310"/>
    </row>
    <row r="2973" spans="3:16" s="25" customFormat="1" ht="12.75" customHeight="1" x14ac:dyDescent="0.25">
      <c r="C2973" s="310"/>
      <c r="E2973" s="310"/>
      <c r="F2973" s="309"/>
      <c r="G2973" s="309"/>
      <c r="H2973" s="310"/>
      <c r="I2973" s="310"/>
      <c r="L2973" s="309"/>
      <c r="M2973" s="309"/>
      <c r="N2973" s="310"/>
      <c r="P2973" s="310"/>
    </row>
    <row r="2974" spans="3:16" s="25" customFormat="1" ht="12.75" customHeight="1" x14ac:dyDescent="0.25">
      <c r="C2974" s="310"/>
      <c r="E2974" s="310"/>
      <c r="F2974" s="309"/>
      <c r="G2974" s="309"/>
      <c r="H2974" s="310"/>
      <c r="I2974" s="310"/>
      <c r="L2974" s="309"/>
      <c r="M2974" s="309"/>
      <c r="N2974" s="310"/>
      <c r="P2974" s="310"/>
    </row>
    <row r="2975" spans="3:16" s="25" customFormat="1" ht="12.75" customHeight="1" x14ac:dyDescent="0.25">
      <c r="C2975" s="310"/>
      <c r="E2975" s="310"/>
      <c r="F2975" s="309"/>
      <c r="G2975" s="309"/>
      <c r="H2975" s="310"/>
      <c r="I2975" s="310"/>
      <c r="L2975" s="309"/>
      <c r="M2975" s="309"/>
      <c r="N2975" s="310"/>
      <c r="P2975" s="310"/>
    </row>
    <row r="2976" spans="3:16" s="25" customFormat="1" ht="12.75" customHeight="1" x14ac:dyDescent="0.25">
      <c r="C2976" s="310"/>
      <c r="E2976" s="310"/>
      <c r="F2976" s="309"/>
      <c r="G2976" s="309"/>
      <c r="H2976" s="310"/>
      <c r="I2976" s="310"/>
      <c r="L2976" s="309"/>
      <c r="M2976" s="309"/>
      <c r="N2976" s="310"/>
      <c r="P2976" s="310"/>
    </row>
    <row r="2977" spans="3:16" s="25" customFormat="1" ht="12.75" customHeight="1" x14ac:dyDescent="0.25">
      <c r="C2977" s="310"/>
      <c r="E2977" s="310"/>
      <c r="F2977" s="309"/>
      <c r="G2977" s="309"/>
      <c r="H2977" s="310"/>
      <c r="I2977" s="310"/>
      <c r="L2977" s="309"/>
      <c r="M2977" s="309"/>
      <c r="N2977" s="310"/>
      <c r="P2977" s="310"/>
    </row>
    <row r="2978" spans="3:16" s="25" customFormat="1" ht="12.75" customHeight="1" x14ac:dyDescent="0.25">
      <c r="C2978" s="310"/>
      <c r="E2978" s="310"/>
      <c r="F2978" s="309"/>
      <c r="G2978" s="309"/>
      <c r="H2978" s="310"/>
      <c r="I2978" s="310"/>
      <c r="L2978" s="309"/>
      <c r="M2978" s="309"/>
      <c r="N2978" s="310"/>
      <c r="P2978" s="310"/>
    </row>
    <row r="2979" spans="3:16" s="25" customFormat="1" ht="12.75" customHeight="1" x14ac:dyDescent="0.25">
      <c r="C2979" s="310"/>
      <c r="E2979" s="310"/>
      <c r="F2979" s="309"/>
      <c r="G2979" s="309"/>
      <c r="H2979" s="310"/>
      <c r="I2979" s="310"/>
      <c r="L2979" s="309"/>
      <c r="M2979" s="309"/>
      <c r="N2979" s="310"/>
      <c r="P2979" s="310"/>
    </row>
    <row r="2980" spans="3:16" s="25" customFormat="1" ht="12.75" customHeight="1" x14ac:dyDescent="0.25">
      <c r="C2980" s="310"/>
      <c r="E2980" s="310"/>
      <c r="F2980" s="309"/>
      <c r="G2980" s="309"/>
      <c r="H2980" s="310"/>
      <c r="I2980" s="310"/>
      <c r="L2980" s="309"/>
      <c r="M2980" s="309"/>
      <c r="N2980" s="310"/>
      <c r="P2980" s="310"/>
    </row>
    <row r="2981" spans="3:16" s="25" customFormat="1" ht="12.75" customHeight="1" x14ac:dyDescent="0.25">
      <c r="C2981" s="310"/>
      <c r="E2981" s="310"/>
      <c r="F2981" s="309"/>
      <c r="G2981" s="309"/>
      <c r="H2981" s="310"/>
      <c r="I2981" s="310"/>
      <c r="L2981" s="309"/>
      <c r="M2981" s="309"/>
      <c r="N2981" s="310"/>
      <c r="P2981" s="310"/>
    </row>
    <row r="2982" spans="3:16" s="25" customFormat="1" ht="12.75" customHeight="1" x14ac:dyDescent="0.25">
      <c r="C2982" s="310"/>
      <c r="E2982" s="310"/>
      <c r="F2982" s="309"/>
      <c r="G2982" s="309"/>
      <c r="H2982" s="310"/>
      <c r="I2982" s="310"/>
      <c r="L2982" s="309"/>
      <c r="M2982" s="309"/>
      <c r="N2982" s="310"/>
      <c r="P2982" s="310"/>
    </row>
    <row r="2983" spans="3:16" s="25" customFormat="1" ht="12.75" customHeight="1" x14ac:dyDescent="0.25">
      <c r="C2983" s="310"/>
      <c r="E2983" s="310"/>
      <c r="F2983" s="309"/>
      <c r="G2983" s="309"/>
      <c r="H2983" s="310"/>
      <c r="I2983" s="310"/>
      <c r="L2983" s="309"/>
      <c r="M2983" s="309"/>
      <c r="N2983" s="310"/>
      <c r="P2983" s="310"/>
    </row>
    <row r="2984" spans="3:16" s="25" customFormat="1" ht="12.75" customHeight="1" x14ac:dyDescent="0.25">
      <c r="C2984" s="310"/>
      <c r="E2984" s="310"/>
      <c r="F2984" s="309"/>
      <c r="G2984" s="309"/>
      <c r="H2984" s="310"/>
      <c r="I2984" s="310"/>
      <c r="L2984" s="309"/>
      <c r="M2984" s="309"/>
      <c r="N2984" s="310"/>
      <c r="P2984" s="310"/>
    </row>
    <row r="2985" spans="3:16" s="25" customFormat="1" ht="12.75" customHeight="1" x14ac:dyDescent="0.25">
      <c r="C2985" s="310"/>
      <c r="E2985" s="310"/>
      <c r="F2985" s="309"/>
      <c r="G2985" s="309"/>
      <c r="H2985" s="310"/>
      <c r="I2985" s="310"/>
      <c r="L2985" s="309"/>
      <c r="M2985" s="309"/>
      <c r="N2985" s="310"/>
      <c r="P2985" s="310"/>
    </row>
    <row r="2986" spans="3:16" s="25" customFormat="1" ht="12.75" customHeight="1" x14ac:dyDescent="0.25">
      <c r="C2986" s="310"/>
      <c r="E2986" s="310"/>
      <c r="F2986" s="309"/>
      <c r="G2986" s="309"/>
      <c r="H2986" s="310"/>
      <c r="I2986" s="310"/>
      <c r="L2986" s="309"/>
      <c r="M2986" s="309"/>
      <c r="N2986" s="310"/>
      <c r="P2986" s="310"/>
    </row>
    <row r="2987" spans="3:16" s="25" customFormat="1" ht="12.75" customHeight="1" x14ac:dyDescent="0.25">
      <c r="C2987" s="310"/>
      <c r="E2987" s="310"/>
      <c r="F2987" s="309"/>
      <c r="G2987" s="309"/>
      <c r="H2987" s="310"/>
      <c r="I2987" s="310"/>
      <c r="L2987" s="309"/>
      <c r="M2987" s="309"/>
      <c r="N2987" s="310"/>
      <c r="P2987" s="310"/>
    </row>
    <row r="2988" spans="3:16" s="25" customFormat="1" ht="12.75" customHeight="1" x14ac:dyDescent="0.25">
      <c r="C2988" s="310"/>
      <c r="E2988" s="310"/>
      <c r="F2988" s="309"/>
      <c r="G2988" s="309"/>
      <c r="H2988" s="310"/>
      <c r="I2988" s="310"/>
      <c r="L2988" s="309"/>
      <c r="M2988" s="309"/>
      <c r="N2988" s="310"/>
      <c r="P2988" s="310"/>
    </row>
    <row r="2989" spans="3:16" s="25" customFormat="1" ht="12.75" customHeight="1" x14ac:dyDescent="0.25">
      <c r="C2989" s="310"/>
      <c r="E2989" s="310"/>
      <c r="F2989" s="309"/>
      <c r="G2989" s="309"/>
      <c r="H2989" s="310"/>
      <c r="I2989" s="310"/>
      <c r="L2989" s="309"/>
      <c r="M2989" s="309"/>
      <c r="N2989" s="310"/>
      <c r="P2989" s="310"/>
    </row>
    <row r="2990" spans="3:16" s="25" customFormat="1" ht="12.75" customHeight="1" x14ac:dyDescent="0.25">
      <c r="C2990" s="310"/>
      <c r="E2990" s="310"/>
      <c r="F2990" s="309"/>
      <c r="G2990" s="309"/>
      <c r="H2990" s="310"/>
      <c r="I2990" s="310"/>
      <c r="L2990" s="309"/>
      <c r="M2990" s="309"/>
      <c r="N2990" s="310"/>
      <c r="P2990" s="310"/>
    </row>
    <row r="2991" spans="3:16" s="25" customFormat="1" ht="12.75" customHeight="1" x14ac:dyDescent="0.25">
      <c r="C2991" s="310"/>
      <c r="E2991" s="310"/>
      <c r="F2991" s="309"/>
      <c r="G2991" s="309"/>
      <c r="H2991" s="310"/>
      <c r="I2991" s="310"/>
      <c r="L2991" s="309"/>
      <c r="M2991" s="309"/>
      <c r="N2991" s="310"/>
      <c r="P2991" s="310"/>
    </row>
    <row r="2992" spans="3:16" s="25" customFormat="1" ht="12.75" customHeight="1" x14ac:dyDescent="0.25">
      <c r="C2992" s="310"/>
      <c r="E2992" s="310"/>
      <c r="F2992" s="309"/>
      <c r="G2992" s="309"/>
      <c r="H2992" s="310"/>
      <c r="I2992" s="310"/>
      <c r="L2992" s="309"/>
      <c r="M2992" s="309"/>
      <c r="N2992" s="310"/>
      <c r="P2992" s="310"/>
    </row>
    <row r="2993" spans="3:16" s="25" customFormat="1" ht="12.75" customHeight="1" x14ac:dyDescent="0.25">
      <c r="C2993" s="310"/>
      <c r="E2993" s="310"/>
      <c r="F2993" s="309"/>
      <c r="G2993" s="309"/>
      <c r="H2993" s="310"/>
      <c r="I2993" s="310"/>
      <c r="L2993" s="309"/>
      <c r="M2993" s="309"/>
      <c r="N2993" s="310"/>
      <c r="P2993" s="310"/>
    </row>
    <row r="2994" spans="3:16" s="25" customFormat="1" ht="12.75" customHeight="1" x14ac:dyDescent="0.25">
      <c r="C2994" s="310"/>
      <c r="E2994" s="310"/>
      <c r="F2994" s="309"/>
      <c r="G2994" s="309"/>
      <c r="H2994" s="310"/>
      <c r="I2994" s="310"/>
      <c r="L2994" s="309"/>
      <c r="M2994" s="309"/>
      <c r="N2994" s="310"/>
      <c r="P2994" s="310"/>
    </row>
    <row r="2995" spans="3:16" s="25" customFormat="1" ht="12.75" customHeight="1" x14ac:dyDescent="0.25">
      <c r="C2995" s="310"/>
      <c r="E2995" s="310"/>
      <c r="F2995" s="309"/>
      <c r="G2995" s="309"/>
      <c r="H2995" s="310"/>
      <c r="I2995" s="310"/>
      <c r="L2995" s="309"/>
      <c r="M2995" s="309"/>
      <c r="N2995" s="310"/>
      <c r="P2995" s="310"/>
    </row>
    <row r="2996" spans="3:16" s="25" customFormat="1" ht="12.75" customHeight="1" x14ac:dyDescent="0.25">
      <c r="C2996" s="310"/>
      <c r="E2996" s="310"/>
      <c r="F2996" s="309"/>
      <c r="G2996" s="309"/>
      <c r="H2996" s="310"/>
      <c r="I2996" s="310"/>
      <c r="L2996" s="309"/>
      <c r="M2996" s="309"/>
      <c r="N2996" s="310"/>
      <c r="P2996" s="310"/>
    </row>
    <row r="2997" spans="3:16" s="25" customFormat="1" ht="12.75" customHeight="1" x14ac:dyDescent="0.25">
      <c r="C2997" s="310"/>
      <c r="E2997" s="310"/>
      <c r="F2997" s="309"/>
      <c r="G2997" s="309"/>
      <c r="H2997" s="310"/>
      <c r="I2997" s="310"/>
      <c r="L2997" s="309"/>
      <c r="M2997" s="309"/>
      <c r="N2997" s="310"/>
      <c r="P2997" s="310"/>
    </row>
    <row r="2998" spans="3:16" s="25" customFormat="1" ht="12.75" customHeight="1" x14ac:dyDescent="0.25">
      <c r="C2998" s="310"/>
      <c r="E2998" s="310"/>
      <c r="F2998" s="309"/>
      <c r="G2998" s="309"/>
      <c r="H2998" s="310"/>
      <c r="I2998" s="310"/>
      <c r="L2998" s="309"/>
      <c r="M2998" s="309"/>
      <c r="N2998" s="310"/>
      <c r="P2998" s="310"/>
    </row>
    <row r="2999" spans="3:16" s="25" customFormat="1" ht="12.75" customHeight="1" x14ac:dyDescent="0.25">
      <c r="C2999" s="310"/>
      <c r="E2999" s="310"/>
      <c r="F2999" s="309"/>
      <c r="G2999" s="309"/>
      <c r="H2999" s="310"/>
      <c r="I2999" s="310"/>
      <c r="L2999" s="309"/>
      <c r="M2999" s="309"/>
      <c r="N2999" s="310"/>
      <c r="P2999" s="310"/>
    </row>
    <row r="3000" spans="3:16" s="25" customFormat="1" ht="12.75" customHeight="1" x14ac:dyDescent="0.25">
      <c r="C3000" s="310"/>
      <c r="E3000" s="310"/>
      <c r="F3000" s="309"/>
      <c r="G3000" s="309"/>
      <c r="H3000" s="310"/>
      <c r="I3000" s="310"/>
      <c r="L3000" s="309"/>
      <c r="M3000" s="309"/>
      <c r="N3000" s="310"/>
      <c r="P3000" s="310"/>
    </row>
    <row r="3001" spans="3:16" s="25" customFormat="1" ht="12.75" customHeight="1" x14ac:dyDescent="0.25">
      <c r="C3001" s="310"/>
      <c r="E3001" s="310"/>
      <c r="F3001" s="309"/>
      <c r="G3001" s="309"/>
      <c r="H3001" s="310"/>
      <c r="I3001" s="310"/>
      <c r="L3001" s="309"/>
      <c r="M3001" s="309"/>
      <c r="N3001" s="310"/>
      <c r="P3001" s="310"/>
    </row>
    <row r="3002" spans="3:16" s="25" customFormat="1" ht="12.75" customHeight="1" x14ac:dyDescent="0.25">
      <c r="C3002" s="310"/>
      <c r="E3002" s="310"/>
      <c r="F3002" s="309"/>
      <c r="G3002" s="309"/>
      <c r="H3002" s="310"/>
      <c r="I3002" s="310"/>
      <c r="L3002" s="309"/>
      <c r="M3002" s="309"/>
      <c r="N3002" s="310"/>
      <c r="P3002" s="310"/>
    </row>
    <row r="3003" spans="3:16" s="25" customFormat="1" ht="12.75" customHeight="1" x14ac:dyDescent="0.25">
      <c r="C3003" s="310"/>
      <c r="E3003" s="310"/>
      <c r="F3003" s="309"/>
      <c r="G3003" s="309"/>
      <c r="H3003" s="310"/>
      <c r="I3003" s="310"/>
      <c r="L3003" s="309"/>
      <c r="M3003" s="309"/>
      <c r="N3003" s="310"/>
      <c r="P3003" s="310"/>
    </row>
    <row r="3004" spans="3:16" s="25" customFormat="1" ht="12.75" customHeight="1" x14ac:dyDescent="0.25">
      <c r="C3004" s="310"/>
      <c r="E3004" s="310"/>
      <c r="F3004" s="309"/>
      <c r="G3004" s="309"/>
      <c r="H3004" s="310"/>
      <c r="I3004" s="310"/>
      <c r="L3004" s="309"/>
      <c r="M3004" s="309"/>
      <c r="N3004" s="310"/>
      <c r="P3004" s="310"/>
    </row>
    <row r="3005" spans="3:16" s="25" customFormat="1" ht="12.75" customHeight="1" x14ac:dyDescent="0.25">
      <c r="C3005" s="310"/>
      <c r="E3005" s="310"/>
      <c r="F3005" s="309"/>
      <c r="G3005" s="309"/>
      <c r="H3005" s="310"/>
      <c r="I3005" s="310"/>
      <c r="L3005" s="309"/>
      <c r="M3005" s="309"/>
      <c r="N3005" s="310"/>
      <c r="P3005" s="310"/>
    </row>
    <row r="3006" spans="3:16" s="25" customFormat="1" ht="12.75" customHeight="1" x14ac:dyDescent="0.25">
      <c r="C3006" s="310"/>
      <c r="E3006" s="310"/>
      <c r="F3006" s="309"/>
      <c r="G3006" s="309"/>
      <c r="H3006" s="310"/>
      <c r="I3006" s="310"/>
      <c r="L3006" s="309"/>
      <c r="M3006" s="309"/>
      <c r="N3006" s="310"/>
      <c r="P3006" s="310"/>
    </row>
    <row r="3007" spans="3:16" s="25" customFormat="1" ht="12.75" customHeight="1" x14ac:dyDescent="0.25">
      <c r="C3007" s="310"/>
      <c r="E3007" s="310"/>
      <c r="F3007" s="309"/>
      <c r="G3007" s="309"/>
      <c r="H3007" s="310"/>
      <c r="I3007" s="310"/>
      <c r="L3007" s="309"/>
      <c r="M3007" s="309"/>
      <c r="N3007" s="310"/>
      <c r="P3007" s="310"/>
    </row>
    <row r="3008" spans="3:16" s="25" customFormat="1" ht="12.75" customHeight="1" x14ac:dyDescent="0.25">
      <c r="C3008" s="310"/>
      <c r="E3008" s="310"/>
      <c r="F3008" s="309"/>
      <c r="G3008" s="309"/>
      <c r="H3008" s="310"/>
      <c r="I3008" s="310"/>
      <c r="L3008" s="309"/>
      <c r="M3008" s="309"/>
      <c r="N3008" s="310"/>
      <c r="P3008" s="310"/>
    </row>
    <row r="3009" spans="3:16" s="25" customFormat="1" ht="12.75" customHeight="1" x14ac:dyDescent="0.25">
      <c r="C3009" s="310"/>
      <c r="E3009" s="310"/>
      <c r="F3009" s="309"/>
      <c r="G3009" s="309"/>
      <c r="H3009" s="310"/>
      <c r="I3009" s="310"/>
      <c r="L3009" s="309"/>
      <c r="M3009" s="309"/>
      <c r="N3009" s="310"/>
      <c r="P3009" s="310"/>
    </row>
    <row r="3010" spans="3:16" s="25" customFormat="1" ht="12.75" customHeight="1" x14ac:dyDescent="0.25">
      <c r="C3010" s="310"/>
      <c r="E3010" s="310"/>
      <c r="F3010" s="309"/>
      <c r="G3010" s="309"/>
      <c r="H3010" s="310"/>
      <c r="I3010" s="310"/>
      <c r="L3010" s="309"/>
      <c r="M3010" s="309"/>
      <c r="N3010" s="310"/>
      <c r="P3010" s="310"/>
    </row>
    <row r="3011" spans="3:16" s="25" customFormat="1" ht="12.75" customHeight="1" x14ac:dyDescent="0.25">
      <c r="C3011" s="310"/>
      <c r="E3011" s="310"/>
      <c r="F3011" s="309"/>
      <c r="G3011" s="309"/>
      <c r="H3011" s="310"/>
      <c r="I3011" s="310"/>
      <c r="L3011" s="309"/>
      <c r="M3011" s="309"/>
      <c r="N3011" s="310"/>
      <c r="P3011" s="310"/>
    </row>
    <row r="3012" spans="3:16" s="25" customFormat="1" ht="12.75" customHeight="1" x14ac:dyDescent="0.25">
      <c r="C3012" s="310"/>
      <c r="E3012" s="310"/>
      <c r="F3012" s="309"/>
      <c r="G3012" s="309"/>
      <c r="H3012" s="310"/>
      <c r="I3012" s="310"/>
      <c r="L3012" s="309"/>
      <c r="M3012" s="309"/>
      <c r="N3012" s="310"/>
      <c r="P3012" s="310"/>
    </row>
    <row r="3013" spans="3:16" s="25" customFormat="1" ht="12.75" customHeight="1" x14ac:dyDescent="0.25">
      <c r="C3013" s="310"/>
      <c r="E3013" s="310"/>
      <c r="F3013" s="309"/>
      <c r="G3013" s="309"/>
      <c r="H3013" s="310"/>
      <c r="I3013" s="310"/>
      <c r="L3013" s="309"/>
      <c r="M3013" s="309"/>
      <c r="N3013" s="310"/>
      <c r="P3013" s="310"/>
    </row>
    <row r="3014" spans="3:16" s="25" customFormat="1" ht="12.75" customHeight="1" x14ac:dyDescent="0.25">
      <c r="C3014" s="310"/>
      <c r="E3014" s="310"/>
      <c r="F3014" s="309"/>
      <c r="G3014" s="309"/>
      <c r="H3014" s="310"/>
      <c r="I3014" s="310"/>
      <c r="L3014" s="309"/>
      <c r="M3014" s="309"/>
      <c r="N3014" s="310"/>
      <c r="P3014" s="310"/>
    </row>
    <row r="3015" spans="3:16" s="25" customFormat="1" ht="12.75" customHeight="1" x14ac:dyDescent="0.25">
      <c r="C3015" s="310"/>
      <c r="E3015" s="310"/>
      <c r="F3015" s="309"/>
      <c r="G3015" s="309"/>
      <c r="H3015" s="310"/>
      <c r="I3015" s="310"/>
      <c r="L3015" s="309"/>
      <c r="M3015" s="309"/>
      <c r="N3015" s="310"/>
      <c r="P3015" s="310"/>
    </row>
    <row r="3016" spans="3:16" s="25" customFormat="1" ht="12.75" customHeight="1" x14ac:dyDescent="0.25">
      <c r="C3016" s="310"/>
      <c r="E3016" s="310"/>
      <c r="F3016" s="309"/>
      <c r="G3016" s="309"/>
      <c r="H3016" s="310"/>
      <c r="I3016" s="310"/>
      <c r="L3016" s="309"/>
      <c r="M3016" s="309"/>
      <c r="N3016" s="310"/>
      <c r="P3016" s="310"/>
    </row>
    <row r="3017" spans="3:16" s="25" customFormat="1" ht="12.75" customHeight="1" x14ac:dyDescent="0.25">
      <c r="C3017" s="310"/>
      <c r="E3017" s="310"/>
      <c r="F3017" s="309"/>
      <c r="G3017" s="309"/>
      <c r="H3017" s="310"/>
      <c r="I3017" s="310"/>
      <c r="L3017" s="309"/>
      <c r="M3017" s="309"/>
      <c r="N3017" s="310"/>
      <c r="P3017" s="310"/>
    </row>
    <row r="3018" spans="3:16" s="25" customFormat="1" ht="12.75" customHeight="1" x14ac:dyDescent="0.25">
      <c r="C3018" s="310"/>
      <c r="E3018" s="310"/>
      <c r="F3018" s="309"/>
      <c r="G3018" s="309"/>
      <c r="H3018" s="310"/>
      <c r="I3018" s="310"/>
      <c r="L3018" s="309"/>
      <c r="M3018" s="309"/>
      <c r="N3018" s="310"/>
      <c r="P3018" s="310"/>
    </row>
    <row r="3019" spans="3:16" s="25" customFormat="1" ht="12.75" customHeight="1" x14ac:dyDescent="0.25">
      <c r="C3019" s="310"/>
      <c r="E3019" s="310"/>
      <c r="F3019" s="309"/>
      <c r="G3019" s="309"/>
      <c r="H3019" s="310"/>
      <c r="I3019" s="310"/>
      <c r="L3019" s="309"/>
      <c r="M3019" s="309"/>
      <c r="N3019" s="310"/>
      <c r="P3019" s="310"/>
    </row>
    <row r="3020" spans="3:16" s="25" customFormat="1" ht="12.75" customHeight="1" x14ac:dyDescent="0.25">
      <c r="C3020" s="310"/>
      <c r="E3020" s="310"/>
      <c r="F3020" s="309"/>
      <c r="G3020" s="309"/>
      <c r="H3020" s="310"/>
      <c r="I3020" s="310"/>
      <c r="L3020" s="309"/>
      <c r="M3020" s="309"/>
      <c r="N3020" s="310"/>
      <c r="P3020" s="310"/>
    </row>
    <row r="3021" spans="3:16" s="25" customFormat="1" ht="12.75" customHeight="1" x14ac:dyDescent="0.25">
      <c r="C3021" s="310"/>
      <c r="E3021" s="310"/>
      <c r="F3021" s="309"/>
      <c r="G3021" s="309"/>
      <c r="H3021" s="310"/>
      <c r="I3021" s="310"/>
      <c r="L3021" s="309"/>
      <c r="M3021" s="309"/>
      <c r="N3021" s="310"/>
      <c r="P3021" s="310"/>
    </row>
    <row r="3022" spans="3:16" s="25" customFormat="1" ht="12.75" customHeight="1" x14ac:dyDescent="0.25">
      <c r="C3022" s="310"/>
      <c r="E3022" s="310"/>
      <c r="F3022" s="309"/>
      <c r="G3022" s="309"/>
      <c r="H3022" s="310"/>
      <c r="I3022" s="310"/>
      <c r="L3022" s="309"/>
      <c r="M3022" s="309"/>
      <c r="N3022" s="310"/>
      <c r="P3022" s="310"/>
    </row>
    <row r="3023" spans="3:16" s="25" customFormat="1" ht="12.75" customHeight="1" x14ac:dyDescent="0.25">
      <c r="C3023" s="310"/>
      <c r="E3023" s="310"/>
      <c r="F3023" s="309"/>
      <c r="G3023" s="309"/>
      <c r="H3023" s="310"/>
      <c r="I3023" s="310"/>
      <c r="L3023" s="309"/>
      <c r="M3023" s="309"/>
      <c r="N3023" s="310"/>
      <c r="P3023" s="310"/>
    </row>
    <row r="3024" spans="3:16" s="25" customFormat="1" ht="12.75" customHeight="1" x14ac:dyDescent="0.25">
      <c r="C3024" s="310"/>
      <c r="E3024" s="310"/>
      <c r="F3024" s="309"/>
      <c r="G3024" s="309"/>
      <c r="H3024" s="310"/>
      <c r="I3024" s="310"/>
      <c r="L3024" s="309"/>
      <c r="M3024" s="309"/>
      <c r="N3024" s="310"/>
      <c r="P3024" s="310"/>
    </row>
    <row r="3025" spans="3:16" s="25" customFormat="1" ht="12.75" customHeight="1" x14ac:dyDescent="0.25">
      <c r="C3025" s="310"/>
      <c r="E3025" s="310"/>
      <c r="F3025" s="309"/>
      <c r="G3025" s="309"/>
      <c r="H3025" s="310"/>
      <c r="I3025" s="310"/>
      <c r="L3025" s="309"/>
      <c r="M3025" s="309"/>
      <c r="N3025" s="310"/>
      <c r="P3025" s="310"/>
    </row>
    <row r="3026" spans="3:16" s="25" customFormat="1" ht="12.75" customHeight="1" x14ac:dyDescent="0.25">
      <c r="C3026" s="310"/>
      <c r="E3026" s="310"/>
      <c r="F3026" s="309"/>
      <c r="G3026" s="309"/>
      <c r="H3026" s="310"/>
      <c r="I3026" s="310"/>
      <c r="L3026" s="309"/>
      <c r="M3026" s="309"/>
      <c r="N3026" s="310"/>
      <c r="P3026" s="310"/>
    </row>
    <row r="3027" spans="3:16" s="25" customFormat="1" ht="12.75" customHeight="1" x14ac:dyDescent="0.25">
      <c r="C3027" s="310"/>
      <c r="E3027" s="310"/>
      <c r="F3027" s="309"/>
      <c r="G3027" s="309"/>
      <c r="H3027" s="310"/>
      <c r="I3027" s="310"/>
      <c r="L3027" s="309"/>
      <c r="M3027" s="309"/>
      <c r="N3027" s="310"/>
      <c r="P3027" s="310"/>
    </row>
    <row r="3028" spans="3:16" s="25" customFormat="1" ht="12.75" customHeight="1" x14ac:dyDescent="0.25">
      <c r="C3028" s="310"/>
      <c r="E3028" s="310"/>
      <c r="F3028" s="309"/>
      <c r="G3028" s="309"/>
      <c r="H3028" s="310"/>
      <c r="I3028" s="310"/>
      <c r="L3028" s="309"/>
      <c r="M3028" s="309"/>
      <c r="N3028" s="310"/>
      <c r="P3028" s="310"/>
    </row>
    <row r="3029" spans="3:16" s="25" customFormat="1" ht="12.75" customHeight="1" x14ac:dyDescent="0.25">
      <c r="C3029" s="310"/>
      <c r="E3029" s="310"/>
      <c r="F3029" s="309"/>
      <c r="G3029" s="309"/>
      <c r="H3029" s="310"/>
      <c r="I3029" s="310"/>
      <c r="L3029" s="309"/>
      <c r="M3029" s="309"/>
      <c r="N3029" s="310"/>
      <c r="P3029" s="310"/>
    </row>
    <row r="3030" spans="3:16" s="25" customFormat="1" ht="12.75" customHeight="1" x14ac:dyDescent="0.25">
      <c r="C3030" s="310"/>
      <c r="E3030" s="310"/>
      <c r="F3030" s="309"/>
      <c r="G3030" s="309"/>
      <c r="H3030" s="310"/>
      <c r="I3030" s="310"/>
      <c r="L3030" s="309"/>
      <c r="M3030" s="309"/>
      <c r="N3030" s="310"/>
      <c r="P3030" s="310"/>
    </row>
    <row r="3031" spans="3:16" s="25" customFormat="1" ht="12.75" customHeight="1" x14ac:dyDescent="0.25">
      <c r="C3031" s="310"/>
      <c r="E3031" s="310"/>
      <c r="F3031" s="309"/>
      <c r="G3031" s="309"/>
      <c r="H3031" s="310"/>
      <c r="I3031" s="310"/>
      <c r="L3031" s="309"/>
      <c r="M3031" s="309"/>
      <c r="N3031" s="310"/>
      <c r="P3031" s="310"/>
    </row>
    <row r="3032" spans="3:16" s="25" customFormat="1" ht="12.75" customHeight="1" x14ac:dyDescent="0.25">
      <c r="C3032" s="310"/>
      <c r="E3032" s="310"/>
      <c r="F3032" s="309"/>
      <c r="G3032" s="309"/>
      <c r="H3032" s="310"/>
      <c r="I3032" s="310"/>
      <c r="L3032" s="309"/>
      <c r="M3032" s="309"/>
      <c r="N3032" s="310"/>
      <c r="P3032" s="310"/>
    </row>
    <row r="3033" spans="3:16" s="25" customFormat="1" ht="12.75" customHeight="1" x14ac:dyDescent="0.25">
      <c r="C3033" s="310"/>
      <c r="E3033" s="310"/>
      <c r="F3033" s="309"/>
      <c r="G3033" s="309"/>
      <c r="H3033" s="310"/>
      <c r="I3033" s="310"/>
      <c r="L3033" s="309"/>
      <c r="M3033" s="309"/>
      <c r="N3033" s="310"/>
      <c r="P3033" s="310"/>
    </row>
    <row r="3034" spans="3:16" s="25" customFormat="1" ht="12.75" customHeight="1" x14ac:dyDescent="0.25">
      <c r="C3034" s="310"/>
      <c r="E3034" s="310"/>
      <c r="F3034" s="309"/>
      <c r="G3034" s="309"/>
      <c r="H3034" s="310"/>
      <c r="I3034" s="310"/>
      <c r="L3034" s="309"/>
      <c r="M3034" s="309"/>
      <c r="N3034" s="310"/>
      <c r="P3034" s="310"/>
    </row>
    <row r="3035" spans="3:16" s="25" customFormat="1" ht="12.75" customHeight="1" x14ac:dyDescent="0.25">
      <c r="C3035" s="310"/>
      <c r="E3035" s="310"/>
      <c r="F3035" s="309"/>
      <c r="G3035" s="309"/>
      <c r="H3035" s="310"/>
      <c r="I3035" s="310"/>
      <c r="L3035" s="309"/>
      <c r="M3035" s="309"/>
      <c r="N3035" s="310"/>
      <c r="P3035" s="310"/>
    </row>
    <row r="3036" spans="3:16" s="25" customFormat="1" ht="12.75" customHeight="1" x14ac:dyDescent="0.25">
      <c r="C3036" s="310"/>
      <c r="E3036" s="310"/>
      <c r="F3036" s="309"/>
      <c r="G3036" s="309"/>
      <c r="H3036" s="310"/>
      <c r="I3036" s="310"/>
      <c r="L3036" s="309"/>
      <c r="M3036" s="309"/>
      <c r="N3036" s="310"/>
      <c r="P3036" s="310"/>
    </row>
    <row r="3037" spans="3:16" s="25" customFormat="1" ht="12.75" customHeight="1" x14ac:dyDescent="0.25">
      <c r="C3037" s="310"/>
      <c r="E3037" s="310"/>
      <c r="F3037" s="309"/>
      <c r="G3037" s="309"/>
      <c r="H3037" s="310"/>
      <c r="I3037" s="310"/>
      <c r="L3037" s="309"/>
      <c r="M3037" s="309"/>
      <c r="N3037" s="310"/>
      <c r="P3037" s="310"/>
    </row>
    <row r="3038" spans="3:16" s="25" customFormat="1" ht="12.75" customHeight="1" x14ac:dyDescent="0.25">
      <c r="C3038" s="310"/>
      <c r="E3038" s="310"/>
      <c r="F3038" s="309"/>
      <c r="G3038" s="309"/>
      <c r="H3038" s="310"/>
      <c r="I3038" s="310"/>
      <c r="L3038" s="309"/>
      <c r="M3038" s="309"/>
      <c r="N3038" s="310"/>
      <c r="P3038" s="310"/>
    </row>
    <row r="3039" spans="3:16" s="25" customFormat="1" ht="12.75" customHeight="1" x14ac:dyDescent="0.25">
      <c r="C3039" s="310"/>
      <c r="E3039" s="310"/>
      <c r="F3039" s="309"/>
      <c r="G3039" s="309"/>
      <c r="H3039" s="310"/>
      <c r="I3039" s="310"/>
      <c r="L3039" s="309"/>
      <c r="M3039" s="309"/>
      <c r="N3039" s="310"/>
      <c r="P3039" s="310"/>
    </row>
    <row r="3040" spans="3:16" s="25" customFormat="1" ht="12.75" customHeight="1" x14ac:dyDescent="0.25">
      <c r="C3040" s="310"/>
      <c r="E3040" s="310"/>
      <c r="F3040" s="309"/>
      <c r="G3040" s="309"/>
      <c r="H3040" s="310"/>
      <c r="I3040" s="310"/>
      <c r="L3040" s="309"/>
      <c r="M3040" s="309"/>
      <c r="N3040" s="310"/>
      <c r="P3040" s="310"/>
    </row>
    <row r="3041" spans="3:16" s="25" customFormat="1" ht="12.75" customHeight="1" x14ac:dyDescent="0.25">
      <c r="C3041" s="310"/>
      <c r="E3041" s="310"/>
      <c r="F3041" s="309"/>
      <c r="G3041" s="309"/>
      <c r="H3041" s="310"/>
      <c r="I3041" s="310"/>
      <c r="L3041" s="309"/>
      <c r="M3041" s="309"/>
      <c r="N3041" s="310"/>
      <c r="P3041" s="310"/>
    </row>
    <row r="3042" spans="3:16" s="25" customFormat="1" ht="12.75" customHeight="1" x14ac:dyDescent="0.25">
      <c r="C3042" s="310"/>
      <c r="E3042" s="310"/>
      <c r="F3042" s="309"/>
      <c r="G3042" s="309"/>
      <c r="H3042" s="310"/>
      <c r="I3042" s="310"/>
      <c r="L3042" s="309"/>
      <c r="M3042" s="309"/>
      <c r="N3042" s="310"/>
      <c r="P3042" s="310"/>
    </row>
    <row r="3043" spans="3:16" s="25" customFormat="1" ht="12.75" customHeight="1" x14ac:dyDescent="0.25">
      <c r="C3043" s="310"/>
      <c r="E3043" s="310"/>
      <c r="F3043" s="309"/>
      <c r="G3043" s="309"/>
      <c r="H3043" s="310"/>
      <c r="I3043" s="310"/>
      <c r="L3043" s="309"/>
      <c r="M3043" s="309"/>
      <c r="N3043" s="310"/>
      <c r="P3043" s="310"/>
    </row>
    <row r="3044" spans="3:16" s="25" customFormat="1" ht="12.75" customHeight="1" x14ac:dyDescent="0.25">
      <c r="C3044" s="310"/>
      <c r="E3044" s="310"/>
      <c r="F3044" s="309"/>
      <c r="G3044" s="309"/>
      <c r="H3044" s="310"/>
      <c r="I3044" s="310"/>
      <c r="L3044" s="309"/>
      <c r="M3044" s="309"/>
      <c r="N3044" s="310"/>
      <c r="P3044" s="310"/>
    </row>
    <row r="3045" spans="3:16" s="25" customFormat="1" ht="12.75" customHeight="1" x14ac:dyDescent="0.25">
      <c r="C3045" s="310"/>
      <c r="E3045" s="310"/>
      <c r="F3045" s="309"/>
      <c r="G3045" s="309"/>
      <c r="H3045" s="310"/>
      <c r="I3045" s="310"/>
      <c r="L3045" s="309"/>
      <c r="M3045" s="309"/>
      <c r="N3045" s="310"/>
      <c r="P3045" s="310"/>
    </row>
    <row r="3046" spans="3:16" s="25" customFormat="1" ht="12.75" customHeight="1" x14ac:dyDescent="0.25">
      <c r="C3046" s="310"/>
      <c r="E3046" s="310"/>
      <c r="F3046" s="309"/>
      <c r="G3046" s="309"/>
      <c r="H3046" s="310"/>
      <c r="I3046" s="310"/>
      <c r="L3046" s="309"/>
      <c r="M3046" s="309"/>
      <c r="N3046" s="310"/>
      <c r="P3046" s="310"/>
    </row>
    <row r="3047" spans="3:16" s="25" customFormat="1" ht="12.75" customHeight="1" x14ac:dyDescent="0.25">
      <c r="C3047" s="310"/>
      <c r="E3047" s="310"/>
      <c r="F3047" s="309"/>
      <c r="G3047" s="309"/>
      <c r="H3047" s="310"/>
      <c r="I3047" s="310"/>
      <c r="L3047" s="309"/>
      <c r="M3047" s="309"/>
      <c r="N3047" s="310"/>
      <c r="P3047" s="310"/>
    </row>
    <row r="3048" spans="3:16" s="25" customFormat="1" ht="12.75" customHeight="1" x14ac:dyDescent="0.25">
      <c r="C3048" s="310"/>
      <c r="E3048" s="310"/>
      <c r="F3048" s="309"/>
      <c r="G3048" s="309"/>
      <c r="H3048" s="310"/>
      <c r="I3048" s="310"/>
      <c r="L3048" s="309"/>
      <c r="M3048" s="309"/>
      <c r="N3048" s="310"/>
      <c r="P3048" s="310"/>
    </row>
    <row r="3049" spans="3:16" s="25" customFormat="1" ht="12.75" customHeight="1" x14ac:dyDescent="0.25">
      <c r="C3049" s="310"/>
      <c r="E3049" s="310"/>
      <c r="F3049" s="309"/>
      <c r="G3049" s="309"/>
      <c r="H3049" s="310"/>
      <c r="I3049" s="310"/>
      <c r="L3049" s="309"/>
      <c r="M3049" s="309"/>
      <c r="N3049" s="310"/>
      <c r="P3049" s="310"/>
    </row>
    <row r="3050" spans="3:16" s="25" customFormat="1" ht="12.75" customHeight="1" x14ac:dyDescent="0.25">
      <c r="C3050" s="310"/>
      <c r="E3050" s="310"/>
      <c r="F3050" s="309"/>
      <c r="G3050" s="309"/>
      <c r="H3050" s="310"/>
      <c r="I3050" s="310"/>
      <c r="L3050" s="309"/>
      <c r="M3050" s="309"/>
      <c r="N3050" s="310"/>
      <c r="P3050" s="310"/>
    </row>
    <row r="3051" spans="3:16" s="25" customFormat="1" ht="12.75" customHeight="1" x14ac:dyDescent="0.25">
      <c r="C3051" s="310"/>
      <c r="E3051" s="310"/>
      <c r="F3051" s="309"/>
      <c r="G3051" s="309"/>
      <c r="H3051" s="310"/>
      <c r="I3051" s="310"/>
      <c r="L3051" s="309"/>
      <c r="M3051" s="309"/>
      <c r="N3051" s="310"/>
      <c r="P3051" s="310"/>
    </row>
    <row r="3052" spans="3:16" s="25" customFormat="1" ht="12.75" customHeight="1" x14ac:dyDescent="0.25">
      <c r="C3052" s="310"/>
      <c r="E3052" s="310"/>
      <c r="F3052" s="309"/>
      <c r="G3052" s="309"/>
      <c r="H3052" s="310"/>
      <c r="I3052" s="310"/>
      <c r="L3052" s="309"/>
      <c r="M3052" s="309"/>
      <c r="N3052" s="310"/>
      <c r="P3052" s="310"/>
    </row>
    <row r="3053" spans="3:16" s="25" customFormat="1" ht="12.75" customHeight="1" x14ac:dyDescent="0.25">
      <c r="C3053" s="310"/>
      <c r="E3053" s="310"/>
      <c r="F3053" s="309"/>
      <c r="G3053" s="309"/>
      <c r="H3053" s="310"/>
      <c r="I3053" s="310"/>
      <c r="L3053" s="309"/>
      <c r="M3053" s="309"/>
      <c r="N3053" s="310"/>
      <c r="P3053" s="310"/>
    </row>
    <row r="3054" spans="3:16" s="25" customFormat="1" ht="12.75" customHeight="1" x14ac:dyDescent="0.25">
      <c r="C3054" s="310"/>
      <c r="E3054" s="310"/>
      <c r="F3054" s="309"/>
      <c r="G3054" s="309"/>
      <c r="H3054" s="310"/>
      <c r="I3054" s="310"/>
      <c r="L3054" s="309"/>
      <c r="M3054" s="309"/>
      <c r="N3054" s="310"/>
      <c r="P3054" s="310"/>
    </row>
    <row r="3055" spans="3:16" s="25" customFormat="1" ht="12.75" customHeight="1" x14ac:dyDescent="0.25">
      <c r="C3055" s="310"/>
      <c r="E3055" s="310"/>
      <c r="F3055" s="309"/>
      <c r="G3055" s="309"/>
      <c r="H3055" s="310"/>
      <c r="I3055" s="310"/>
      <c r="L3055" s="309"/>
      <c r="M3055" s="309"/>
      <c r="N3055" s="310"/>
      <c r="P3055" s="310"/>
    </row>
    <row r="3056" spans="3:16" s="25" customFormat="1" ht="12.75" customHeight="1" x14ac:dyDescent="0.25">
      <c r="C3056" s="310"/>
      <c r="E3056" s="310"/>
      <c r="F3056" s="309"/>
      <c r="G3056" s="309"/>
      <c r="H3056" s="310"/>
      <c r="I3056" s="310"/>
      <c r="L3056" s="309"/>
      <c r="M3056" s="309"/>
      <c r="N3056" s="310"/>
      <c r="P3056" s="310"/>
    </row>
    <row r="3057" spans="3:16" s="25" customFormat="1" ht="12.75" customHeight="1" x14ac:dyDescent="0.25">
      <c r="C3057" s="310"/>
      <c r="E3057" s="310"/>
      <c r="F3057" s="309"/>
      <c r="G3057" s="309"/>
      <c r="H3057" s="310"/>
      <c r="I3057" s="310"/>
      <c r="L3057" s="309"/>
      <c r="M3057" s="309"/>
      <c r="N3057" s="310"/>
      <c r="P3057" s="310"/>
    </row>
    <row r="3058" spans="3:16" s="25" customFormat="1" ht="12.75" customHeight="1" x14ac:dyDescent="0.25">
      <c r="C3058" s="310"/>
      <c r="E3058" s="310"/>
      <c r="F3058" s="309"/>
      <c r="G3058" s="309"/>
      <c r="H3058" s="310"/>
      <c r="I3058" s="310"/>
      <c r="L3058" s="309"/>
      <c r="M3058" s="309"/>
      <c r="N3058" s="310"/>
      <c r="P3058" s="310"/>
    </row>
    <row r="3059" spans="3:16" s="25" customFormat="1" ht="12.75" customHeight="1" x14ac:dyDescent="0.25">
      <c r="C3059" s="310"/>
      <c r="E3059" s="310"/>
      <c r="F3059" s="309"/>
      <c r="G3059" s="309"/>
      <c r="H3059" s="310"/>
      <c r="I3059" s="310"/>
      <c r="L3059" s="309"/>
      <c r="M3059" s="309"/>
      <c r="N3059" s="310"/>
      <c r="P3059" s="310"/>
    </row>
    <row r="3060" spans="3:16" s="25" customFormat="1" ht="12.75" customHeight="1" x14ac:dyDescent="0.25">
      <c r="C3060" s="310"/>
      <c r="E3060" s="310"/>
      <c r="F3060" s="309"/>
      <c r="G3060" s="309"/>
      <c r="H3060" s="310"/>
      <c r="I3060" s="310"/>
      <c r="L3060" s="309"/>
      <c r="M3060" s="309"/>
      <c r="N3060" s="310"/>
      <c r="P3060" s="310"/>
    </row>
    <row r="3061" spans="3:16" s="25" customFormat="1" ht="12.75" customHeight="1" x14ac:dyDescent="0.25">
      <c r="C3061" s="310"/>
      <c r="E3061" s="310"/>
      <c r="F3061" s="309"/>
      <c r="G3061" s="309"/>
      <c r="H3061" s="310"/>
      <c r="I3061" s="310"/>
      <c r="L3061" s="309"/>
      <c r="M3061" s="309"/>
      <c r="N3061" s="310"/>
      <c r="P3061" s="310"/>
    </row>
    <row r="3062" spans="3:16" s="25" customFormat="1" ht="12.75" customHeight="1" x14ac:dyDescent="0.25">
      <c r="C3062" s="310"/>
      <c r="E3062" s="310"/>
      <c r="F3062" s="309"/>
      <c r="G3062" s="309"/>
      <c r="H3062" s="310"/>
      <c r="I3062" s="310"/>
      <c r="L3062" s="309"/>
      <c r="M3062" s="309"/>
      <c r="N3062" s="310"/>
      <c r="P3062" s="310"/>
    </row>
    <row r="3063" spans="3:16" s="25" customFormat="1" ht="12.75" customHeight="1" x14ac:dyDescent="0.25">
      <c r="C3063" s="310"/>
      <c r="E3063" s="310"/>
      <c r="F3063" s="309"/>
      <c r="G3063" s="309"/>
      <c r="H3063" s="310"/>
      <c r="I3063" s="310"/>
      <c r="L3063" s="309"/>
      <c r="M3063" s="309"/>
      <c r="N3063" s="310"/>
      <c r="P3063" s="310"/>
    </row>
    <row r="3064" spans="3:16" s="25" customFormat="1" ht="12.75" customHeight="1" x14ac:dyDescent="0.25">
      <c r="C3064" s="310"/>
      <c r="E3064" s="310"/>
      <c r="F3064" s="309"/>
      <c r="G3064" s="309"/>
      <c r="H3064" s="310"/>
      <c r="I3064" s="310"/>
      <c r="L3064" s="309"/>
      <c r="M3064" s="309"/>
      <c r="N3064" s="310"/>
      <c r="P3064" s="310"/>
    </row>
    <row r="3065" spans="3:16" s="25" customFormat="1" ht="12.75" customHeight="1" x14ac:dyDescent="0.25">
      <c r="C3065" s="310"/>
      <c r="E3065" s="310"/>
      <c r="F3065" s="309"/>
      <c r="G3065" s="309"/>
      <c r="H3065" s="310"/>
      <c r="I3065" s="310"/>
      <c r="L3065" s="309"/>
      <c r="M3065" s="309"/>
      <c r="N3065" s="310"/>
      <c r="P3065" s="310"/>
    </row>
    <row r="3066" spans="3:16" s="25" customFormat="1" ht="12.75" customHeight="1" x14ac:dyDescent="0.25">
      <c r="C3066" s="310"/>
      <c r="E3066" s="310"/>
      <c r="F3066" s="309"/>
      <c r="G3066" s="309"/>
      <c r="H3066" s="310"/>
      <c r="I3066" s="310"/>
      <c r="L3066" s="309"/>
      <c r="M3066" s="309"/>
      <c r="N3066" s="310"/>
      <c r="P3066" s="310"/>
    </row>
    <row r="3067" spans="3:16" s="25" customFormat="1" ht="12.75" customHeight="1" x14ac:dyDescent="0.25">
      <c r="C3067" s="310"/>
      <c r="E3067" s="310"/>
      <c r="F3067" s="309"/>
      <c r="G3067" s="309"/>
      <c r="H3067" s="310"/>
      <c r="I3067" s="310"/>
      <c r="L3067" s="309"/>
      <c r="M3067" s="309"/>
      <c r="N3067" s="310"/>
      <c r="P3067" s="310"/>
    </row>
    <row r="3068" spans="3:16" s="25" customFormat="1" ht="12.75" customHeight="1" x14ac:dyDescent="0.25">
      <c r="C3068" s="310"/>
      <c r="E3068" s="310"/>
      <c r="F3068" s="309"/>
      <c r="G3068" s="309"/>
      <c r="H3068" s="310"/>
      <c r="I3068" s="310"/>
      <c r="L3068" s="309"/>
      <c r="M3068" s="309"/>
      <c r="N3068" s="310"/>
      <c r="P3068" s="310"/>
    </row>
    <row r="3069" spans="3:16" s="25" customFormat="1" ht="12.75" customHeight="1" x14ac:dyDescent="0.25">
      <c r="C3069" s="310"/>
      <c r="E3069" s="310"/>
      <c r="F3069" s="309"/>
      <c r="G3069" s="309"/>
      <c r="H3069" s="310"/>
      <c r="I3069" s="310"/>
      <c r="L3069" s="309"/>
      <c r="M3069" s="309"/>
      <c r="N3069" s="310"/>
      <c r="P3069" s="310"/>
    </row>
    <row r="3070" spans="3:16" s="25" customFormat="1" ht="12.75" customHeight="1" x14ac:dyDescent="0.25">
      <c r="C3070" s="310"/>
      <c r="E3070" s="310"/>
      <c r="F3070" s="309"/>
      <c r="G3070" s="309"/>
      <c r="H3070" s="310"/>
      <c r="I3070" s="310"/>
      <c r="L3070" s="309"/>
      <c r="M3070" s="309"/>
      <c r="N3070" s="310"/>
      <c r="P3070" s="310"/>
    </row>
    <row r="3071" spans="3:16" s="25" customFormat="1" ht="12.75" customHeight="1" x14ac:dyDescent="0.25">
      <c r="C3071" s="310"/>
      <c r="E3071" s="310"/>
      <c r="F3071" s="309"/>
      <c r="G3071" s="309"/>
      <c r="H3071" s="310"/>
      <c r="I3071" s="310"/>
      <c r="L3071" s="309"/>
      <c r="M3071" s="309"/>
      <c r="N3071" s="310"/>
      <c r="P3071" s="310"/>
    </row>
    <row r="3072" spans="3:16" s="25" customFormat="1" ht="12.75" customHeight="1" x14ac:dyDescent="0.25">
      <c r="C3072" s="310"/>
      <c r="E3072" s="310"/>
      <c r="F3072" s="309"/>
      <c r="G3072" s="309"/>
      <c r="H3072" s="310"/>
      <c r="I3072" s="310"/>
      <c r="L3072" s="309"/>
      <c r="M3072" s="309"/>
      <c r="N3072" s="310"/>
      <c r="P3072" s="310"/>
    </row>
    <row r="3073" spans="3:16" s="25" customFormat="1" ht="12.75" customHeight="1" x14ac:dyDescent="0.25">
      <c r="C3073" s="310"/>
      <c r="E3073" s="310"/>
      <c r="F3073" s="309"/>
      <c r="G3073" s="309"/>
      <c r="H3073" s="310"/>
      <c r="I3073" s="310"/>
      <c r="L3073" s="309"/>
      <c r="M3073" s="309"/>
      <c r="N3073" s="310"/>
      <c r="P3073" s="310"/>
    </row>
    <row r="3074" spans="3:16" s="25" customFormat="1" ht="12.75" customHeight="1" x14ac:dyDescent="0.25">
      <c r="C3074" s="310"/>
      <c r="E3074" s="310"/>
      <c r="F3074" s="309"/>
      <c r="G3074" s="309"/>
      <c r="H3074" s="310"/>
      <c r="I3074" s="310"/>
      <c r="L3074" s="309"/>
      <c r="M3074" s="309"/>
      <c r="N3074" s="310"/>
      <c r="P3074" s="310"/>
    </row>
    <row r="3075" spans="3:16" s="25" customFormat="1" ht="12.75" customHeight="1" x14ac:dyDescent="0.25">
      <c r="C3075" s="310"/>
      <c r="E3075" s="310"/>
      <c r="F3075" s="309"/>
      <c r="G3075" s="309"/>
      <c r="H3075" s="310"/>
      <c r="I3075" s="310"/>
      <c r="L3075" s="309"/>
      <c r="M3075" s="309"/>
      <c r="N3075" s="310"/>
      <c r="P3075" s="310"/>
    </row>
    <row r="3076" spans="3:16" s="25" customFormat="1" ht="12.75" customHeight="1" x14ac:dyDescent="0.25">
      <c r="C3076" s="310"/>
      <c r="E3076" s="310"/>
      <c r="F3076" s="309"/>
      <c r="G3076" s="309"/>
      <c r="H3076" s="310"/>
      <c r="I3076" s="310"/>
      <c r="L3076" s="309"/>
      <c r="M3076" s="309"/>
      <c r="N3076" s="310"/>
      <c r="P3076" s="310"/>
    </row>
    <row r="3077" spans="3:16" s="25" customFormat="1" ht="12.75" customHeight="1" x14ac:dyDescent="0.25">
      <c r="C3077" s="310"/>
      <c r="E3077" s="310"/>
      <c r="F3077" s="309"/>
      <c r="G3077" s="309"/>
      <c r="H3077" s="310"/>
      <c r="I3077" s="310"/>
      <c r="L3077" s="309"/>
      <c r="M3077" s="309"/>
      <c r="N3077" s="310"/>
      <c r="P3077" s="310"/>
    </row>
    <row r="3078" spans="3:16" s="25" customFormat="1" ht="12.75" customHeight="1" x14ac:dyDescent="0.25">
      <c r="C3078" s="310"/>
      <c r="E3078" s="310"/>
      <c r="F3078" s="309"/>
      <c r="G3078" s="309"/>
      <c r="H3078" s="310"/>
      <c r="I3078" s="310"/>
      <c r="L3078" s="309"/>
      <c r="M3078" s="309"/>
      <c r="N3078" s="310"/>
      <c r="P3078" s="310"/>
    </row>
    <row r="3079" spans="3:16" s="25" customFormat="1" ht="12.75" customHeight="1" x14ac:dyDescent="0.25">
      <c r="C3079" s="310"/>
      <c r="E3079" s="310"/>
      <c r="F3079" s="309"/>
      <c r="G3079" s="309"/>
      <c r="H3079" s="310"/>
      <c r="I3079" s="310"/>
      <c r="L3079" s="309"/>
      <c r="M3079" s="309"/>
      <c r="N3079" s="310"/>
      <c r="P3079" s="310"/>
    </row>
    <row r="3080" spans="3:16" s="25" customFormat="1" ht="12.75" customHeight="1" x14ac:dyDescent="0.25">
      <c r="C3080" s="310"/>
      <c r="E3080" s="310"/>
      <c r="F3080" s="309"/>
      <c r="G3080" s="309"/>
      <c r="H3080" s="310"/>
      <c r="I3080" s="310"/>
      <c r="L3080" s="309"/>
      <c r="M3080" s="309"/>
      <c r="N3080" s="310"/>
      <c r="P3080" s="310"/>
    </row>
    <row r="3081" spans="3:16" s="25" customFormat="1" ht="12.75" customHeight="1" x14ac:dyDescent="0.25">
      <c r="C3081" s="310"/>
      <c r="E3081" s="310"/>
      <c r="F3081" s="309"/>
      <c r="G3081" s="309"/>
      <c r="H3081" s="310"/>
      <c r="I3081" s="310"/>
      <c r="L3081" s="309"/>
      <c r="M3081" s="309"/>
      <c r="N3081" s="310"/>
      <c r="P3081" s="310"/>
    </row>
    <row r="3082" spans="3:16" s="25" customFormat="1" ht="12.75" customHeight="1" x14ac:dyDescent="0.25">
      <c r="C3082" s="310"/>
      <c r="E3082" s="310"/>
      <c r="F3082" s="309"/>
      <c r="G3082" s="309"/>
      <c r="H3082" s="310"/>
      <c r="I3082" s="310"/>
      <c r="L3082" s="309"/>
      <c r="M3082" s="309"/>
      <c r="N3082" s="310"/>
      <c r="P3082" s="310"/>
    </row>
    <row r="3083" spans="3:16" s="25" customFormat="1" ht="12.75" customHeight="1" x14ac:dyDescent="0.25">
      <c r="C3083" s="310"/>
      <c r="E3083" s="310"/>
      <c r="F3083" s="309"/>
      <c r="G3083" s="309"/>
      <c r="H3083" s="310"/>
      <c r="I3083" s="310"/>
      <c r="L3083" s="309"/>
      <c r="M3083" s="309"/>
      <c r="N3083" s="310"/>
      <c r="P3083" s="310"/>
    </row>
    <row r="3084" spans="3:16" s="25" customFormat="1" ht="12.75" customHeight="1" x14ac:dyDescent="0.25">
      <c r="C3084" s="310"/>
      <c r="E3084" s="310"/>
      <c r="F3084" s="309"/>
      <c r="G3084" s="309"/>
      <c r="H3084" s="310"/>
      <c r="I3084" s="310"/>
      <c r="L3084" s="309"/>
      <c r="M3084" s="309"/>
      <c r="N3084" s="310"/>
      <c r="P3084" s="310"/>
    </row>
    <row r="3085" spans="3:16" s="25" customFormat="1" ht="12.75" customHeight="1" x14ac:dyDescent="0.25">
      <c r="C3085" s="310"/>
      <c r="E3085" s="310"/>
      <c r="F3085" s="309"/>
      <c r="G3085" s="309"/>
      <c r="H3085" s="310"/>
      <c r="I3085" s="310"/>
      <c r="L3085" s="309"/>
      <c r="M3085" s="309"/>
      <c r="N3085" s="310"/>
      <c r="P3085" s="310"/>
    </row>
    <row r="3086" spans="3:16" s="25" customFormat="1" ht="12.75" customHeight="1" x14ac:dyDescent="0.25">
      <c r="C3086" s="310"/>
      <c r="E3086" s="310"/>
      <c r="F3086" s="309"/>
      <c r="G3086" s="309"/>
      <c r="H3086" s="310"/>
      <c r="I3086" s="310"/>
      <c r="L3086" s="309"/>
      <c r="M3086" s="309"/>
      <c r="N3086" s="310"/>
      <c r="P3086" s="310"/>
    </row>
    <row r="3087" spans="3:16" s="25" customFormat="1" ht="12.75" customHeight="1" x14ac:dyDescent="0.25">
      <c r="C3087" s="310"/>
      <c r="E3087" s="310"/>
      <c r="F3087" s="309"/>
      <c r="G3087" s="309"/>
      <c r="H3087" s="310"/>
      <c r="I3087" s="310"/>
      <c r="L3087" s="309"/>
      <c r="M3087" s="309"/>
      <c r="N3087" s="310"/>
      <c r="P3087" s="310"/>
    </row>
    <row r="3088" spans="3:16" s="25" customFormat="1" ht="12.75" customHeight="1" x14ac:dyDescent="0.25">
      <c r="C3088" s="310"/>
      <c r="E3088" s="310"/>
      <c r="F3088" s="309"/>
      <c r="G3088" s="309"/>
      <c r="H3088" s="310"/>
      <c r="I3088" s="310"/>
      <c r="L3088" s="309"/>
      <c r="M3088" s="309"/>
      <c r="N3088" s="310"/>
      <c r="P3088" s="310"/>
    </row>
    <row r="3089" spans="3:16" s="25" customFormat="1" ht="12.75" customHeight="1" x14ac:dyDescent="0.25">
      <c r="C3089" s="310"/>
      <c r="E3089" s="310"/>
      <c r="F3089" s="309"/>
      <c r="G3089" s="309"/>
      <c r="H3089" s="310"/>
      <c r="I3089" s="310"/>
      <c r="L3089" s="309"/>
      <c r="M3089" s="309"/>
      <c r="N3089" s="310"/>
      <c r="P3089" s="310"/>
    </row>
    <row r="3090" spans="3:16" s="25" customFormat="1" ht="12.75" customHeight="1" x14ac:dyDescent="0.25">
      <c r="C3090" s="310"/>
      <c r="E3090" s="310"/>
      <c r="F3090" s="309"/>
      <c r="G3090" s="309"/>
      <c r="H3090" s="310"/>
      <c r="I3090" s="310"/>
      <c r="L3090" s="309"/>
      <c r="M3090" s="309"/>
      <c r="N3090" s="310"/>
      <c r="P3090" s="310"/>
    </row>
    <row r="3091" spans="3:16" s="25" customFormat="1" ht="12.75" customHeight="1" x14ac:dyDescent="0.25">
      <c r="C3091" s="310"/>
      <c r="E3091" s="310"/>
      <c r="F3091" s="309"/>
      <c r="G3091" s="309"/>
      <c r="H3091" s="310"/>
      <c r="I3091" s="310"/>
      <c r="L3091" s="309"/>
      <c r="M3091" s="309"/>
      <c r="N3091" s="310"/>
      <c r="P3091" s="310"/>
    </row>
    <row r="3092" spans="3:16" s="25" customFormat="1" ht="12.75" customHeight="1" x14ac:dyDescent="0.25">
      <c r="C3092" s="310"/>
      <c r="E3092" s="310"/>
      <c r="F3092" s="309"/>
      <c r="G3092" s="309"/>
      <c r="H3092" s="310"/>
      <c r="I3092" s="310"/>
      <c r="L3092" s="309"/>
      <c r="M3092" s="309"/>
      <c r="N3092" s="310"/>
      <c r="P3092" s="310"/>
    </row>
    <row r="3093" spans="3:16" s="25" customFormat="1" ht="12.75" customHeight="1" x14ac:dyDescent="0.25">
      <c r="C3093" s="310"/>
      <c r="E3093" s="310"/>
      <c r="F3093" s="309"/>
      <c r="G3093" s="309"/>
      <c r="H3093" s="310"/>
      <c r="I3093" s="310"/>
      <c r="L3093" s="309"/>
      <c r="M3093" s="309"/>
      <c r="N3093" s="310"/>
      <c r="P3093" s="310"/>
    </row>
    <row r="3094" spans="3:16" s="25" customFormat="1" ht="12.75" customHeight="1" x14ac:dyDescent="0.25">
      <c r="C3094" s="310"/>
      <c r="E3094" s="310"/>
      <c r="F3094" s="309"/>
      <c r="G3094" s="309"/>
      <c r="H3094" s="310"/>
      <c r="I3094" s="310"/>
      <c r="L3094" s="309"/>
      <c r="M3094" s="309"/>
      <c r="N3094" s="310"/>
      <c r="P3094" s="310"/>
    </row>
    <row r="3095" spans="3:16" s="25" customFormat="1" ht="12.75" customHeight="1" x14ac:dyDescent="0.25">
      <c r="C3095" s="310"/>
      <c r="E3095" s="310"/>
      <c r="F3095" s="309"/>
      <c r="G3095" s="309"/>
      <c r="H3095" s="310"/>
      <c r="I3095" s="310"/>
      <c r="L3095" s="309"/>
      <c r="M3095" s="309"/>
      <c r="N3095" s="310"/>
      <c r="P3095" s="310"/>
    </row>
    <row r="3096" spans="3:16" s="25" customFormat="1" ht="12.75" customHeight="1" x14ac:dyDescent="0.25">
      <c r="C3096" s="310"/>
      <c r="E3096" s="310"/>
      <c r="F3096" s="309"/>
      <c r="G3096" s="309"/>
      <c r="H3096" s="310"/>
      <c r="I3096" s="310"/>
      <c r="L3096" s="309"/>
      <c r="M3096" s="309"/>
      <c r="N3096" s="310"/>
      <c r="P3096" s="310"/>
    </row>
    <row r="3097" spans="3:16" s="25" customFormat="1" ht="12.75" customHeight="1" x14ac:dyDescent="0.25">
      <c r="C3097" s="310"/>
      <c r="E3097" s="310"/>
      <c r="F3097" s="309"/>
      <c r="G3097" s="309"/>
      <c r="H3097" s="310"/>
      <c r="I3097" s="310"/>
      <c r="L3097" s="309"/>
      <c r="M3097" s="309"/>
      <c r="N3097" s="310"/>
      <c r="P3097" s="310"/>
    </row>
    <row r="3098" spans="3:16" s="25" customFormat="1" ht="12.75" customHeight="1" x14ac:dyDescent="0.25">
      <c r="C3098" s="310"/>
      <c r="E3098" s="310"/>
      <c r="F3098" s="309"/>
      <c r="G3098" s="309"/>
      <c r="H3098" s="310"/>
      <c r="I3098" s="310"/>
      <c r="L3098" s="309"/>
      <c r="M3098" s="309"/>
      <c r="N3098" s="310"/>
      <c r="P3098" s="310"/>
    </row>
    <row r="3099" spans="3:16" s="25" customFormat="1" ht="12.75" customHeight="1" x14ac:dyDescent="0.25">
      <c r="C3099" s="310"/>
      <c r="E3099" s="310"/>
      <c r="F3099" s="309"/>
      <c r="G3099" s="309"/>
      <c r="H3099" s="310"/>
      <c r="I3099" s="310"/>
      <c r="L3099" s="309"/>
      <c r="M3099" s="309"/>
      <c r="N3099" s="310"/>
      <c r="P3099" s="310"/>
    </row>
    <row r="3100" spans="3:16" s="25" customFormat="1" ht="12.75" customHeight="1" x14ac:dyDescent="0.25">
      <c r="C3100" s="310"/>
      <c r="E3100" s="310"/>
      <c r="F3100" s="309"/>
      <c r="G3100" s="309"/>
      <c r="H3100" s="310"/>
      <c r="I3100" s="310"/>
      <c r="L3100" s="309"/>
      <c r="M3100" s="309"/>
      <c r="N3100" s="310"/>
      <c r="P3100" s="310"/>
    </row>
    <row r="3101" spans="3:16" s="25" customFormat="1" ht="12.75" customHeight="1" x14ac:dyDescent="0.25">
      <c r="C3101" s="310"/>
      <c r="E3101" s="310"/>
      <c r="F3101" s="309"/>
      <c r="G3101" s="309"/>
      <c r="H3101" s="310"/>
      <c r="I3101" s="310"/>
      <c r="L3101" s="309"/>
      <c r="M3101" s="309"/>
      <c r="N3101" s="310"/>
      <c r="P3101" s="310"/>
    </row>
    <row r="3102" spans="3:16" s="25" customFormat="1" ht="12.75" customHeight="1" x14ac:dyDescent="0.25">
      <c r="C3102" s="310"/>
      <c r="E3102" s="310"/>
      <c r="F3102" s="309"/>
      <c r="G3102" s="309"/>
      <c r="H3102" s="310"/>
      <c r="I3102" s="310"/>
      <c r="L3102" s="309"/>
      <c r="M3102" s="309"/>
      <c r="N3102" s="310"/>
      <c r="P3102" s="310"/>
    </row>
    <row r="3103" spans="3:16" s="25" customFormat="1" ht="12.75" customHeight="1" x14ac:dyDescent="0.25">
      <c r="C3103" s="310"/>
      <c r="E3103" s="310"/>
      <c r="F3103" s="309"/>
      <c r="G3103" s="309"/>
      <c r="H3103" s="310"/>
      <c r="I3103" s="310"/>
      <c r="L3103" s="309"/>
      <c r="M3103" s="309"/>
      <c r="N3103" s="310"/>
      <c r="P3103" s="310"/>
    </row>
    <row r="3104" spans="3:16" s="25" customFormat="1" ht="12.75" customHeight="1" x14ac:dyDescent="0.25">
      <c r="C3104" s="310"/>
      <c r="E3104" s="310"/>
      <c r="F3104" s="309"/>
      <c r="G3104" s="309"/>
      <c r="H3104" s="310"/>
      <c r="I3104" s="310"/>
      <c r="L3104" s="309"/>
      <c r="M3104" s="309"/>
      <c r="N3104" s="310"/>
      <c r="P3104" s="310"/>
    </row>
    <row r="3105" spans="3:16" s="25" customFormat="1" ht="12.75" customHeight="1" x14ac:dyDescent="0.25">
      <c r="C3105" s="310"/>
      <c r="E3105" s="310"/>
      <c r="F3105" s="309"/>
      <c r="G3105" s="309"/>
      <c r="H3105" s="310"/>
      <c r="I3105" s="310"/>
      <c r="L3105" s="309"/>
      <c r="M3105" s="309"/>
      <c r="N3105" s="310"/>
      <c r="P3105" s="310"/>
    </row>
    <row r="3106" spans="3:16" s="25" customFormat="1" ht="12.75" customHeight="1" x14ac:dyDescent="0.25">
      <c r="C3106" s="310"/>
      <c r="E3106" s="310"/>
      <c r="F3106" s="309"/>
      <c r="G3106" s="309"/>
      <c r="H3106" s="310"/>
      <c r="I3106" s="310"/>
      <c r="L3106" s="309"/>
      <c r="M3106" s="309"/>
      <c r="N3106" s="310"/>
      <c r="P3106" s="310"/>
    </row>
    <row r="3107" spans="3:16" s="25" customFormat="1" ht="12.75" customHeight="1" x14ac:dyDescent="0.25">
      <c r="C3107" s="310"/>
      <c r="E3107" s="310"/>
      <c r="F3107" s="309"/>
      <c r="G3107" s="309"/>
      <c r="H3107" s="310"/>
      <c r="I3107" s="310"/>
      <c r="L3107" s="309"/>
      <c r="M3107" s="309"/>
      <c r="N3107" s="310"/>
      <c r="P3107" s="310"/>
    </row>
    <row r="3108" spans="3:16" s="25" customFormat="1" ht="12.75" customHeight="1" x14ac:dyDescent="0.25">
      <c r="C3108" s="310"/>
      <c r="E3108" s="310"/>
      <c r="F3108" s="309"/>
      <c r="G3108" s="309"/>
      <c r="H3108" s="310"/>
      <c r="I3108" s="310"/>
      <c r="L3108" s="309"/>
      <c r="M3108" s="309"/>
      <c r="N3108" s="310"/>
      <c r="P3108" s="310"/>
    </row>
    <row r="3109" spans="3:16" s="25" customFormat="1" ht="12.75" customHeight="1" x14ac:dyDescent="0.25">
      <c r="C3109" s="310"/>
      <c r="E3109" s="310"/>
      <c r="F3109" s="309"/>
      <c r="G3109" s="309"/>
      <c r="H3109" s="310"/>
      <c r="I3109" s="310"/>
      <c r="L3109" s="309"/>
      <c r="M3109" s="309"/>
      <c r="N3109" s="310"/>
      <c r="P3109" s="310"/>
    </row>
    <row r="3110" spans="3:16" s="25" customFormat="1" ht="12.75" customHeight="1" x14ac:dyDescent="0.25">
      <c r="C3110" s="310"/>
      <c r="E3110" s="310"/>
      <c r="F3110" s="309"/>
      <c r="G3110" s="309"/>
      <c r="H3110" s="310"/>
      <c r="I3110" s="310"/>
      <c r="L3110" s="309"/>
      <c r="M3110" s="309"/>
      <c r="N3110" s="310"/>
      <c r="P3110" s="310"/>
    </row>
    <row r="3111" spans="3:16" s="25" customFormat="1" ht="12.75" customHeight="1" x14ac:dyDescent="0.25">
      <c r="C3111" s="310"/>
      <c r="E3111" s="310"/>
      <c r="F3111" s="309"/>
      <c r="G3111" s="309"/>
      <c r="H3111" s="310"/>
      <c r="I3111" s="310"/>
      <c r="L3111" s="309"/>
      <c r="M3111" s="309"/>
      <c r="N3111" s="310"/>
      <c r="P3111" s="310"/>
    </row>
    <row r="3112" spans="3:16" s="25" customFormat="1" ht="12.75" customHeight="1" x14ac:dyDescent="0.25">
      <c r="C3112" s="310"/>
      <c r="E3112" s="310"/>
      <c r="F3112" s="309"/>
      <c r="G3112" s="309"/>
      <c r="H3112" s="310"/>
      <c r="I3112" s="310"/>
      <c r="L3112" s="309"/>
      <c r="M3112" s="309"/>
      <c r="N3112" s="310"/>
      <c r="P3112" s="310"/>
    </row>
    <row r="3113" spans="3:16" s="25" customFormat="1" ht="12.75" customHeight="1" x14ac:dyDescent="0.25">
      <c r="C3113" s="310"/>
      <c r="E3113" s="310"/>
      <c r="F3113" s="309"/>
      <c r="G3113" s="309"/>
      <c r="H3113" s="310"/>
      <c r="I3113" s="310"/>
      <c r="L3113" s="309"/>
      <c r="M3113" s="309"/>
      <c r="N3113" s="310"/>
      <c r="P3113" s="310"/>
    </row>
    <row r="3114" spans="3:16" s="25" customFormat="1" ht="12.75" customHeight="1" x14ac:dyDescent="0.25">
      <c r="C3114" s="310"/>
      <c r="E3114" s="310"/>
      <c r="F3114" s="309"/>
      <c r="G3114" s="309"/>
      <c r="H3114" s="310"/>
      <c r="I3114" s="310"/>
      <c r="L3114" s="309"/>
      <c r="M3114" s="309"/>
      <c r="N3114" s="310"/>
      <c r="P3114" s="310"/>
    </row>
    <row r="3115" spans="3:16" s="25" customFormat="1" ht="12.75" customHeight="1" x14ac:dyDescent="0.25">
      <c r="C3115" s="310"/>
      <c r="E3115" s="310"/>
      <c r="F3115" s="309"/>
      <c r="G3115" s="309"/>
      <c r="H3115" s="310"/>
      <c r="I3115" s="310"/>
      <c r="L3115" s="309"/>
      <c r="M3115" s="309"/>
      <c r="N3115" s="310"/>
      <c r="P3115" s="310"/>
    </row>
    <row r="3116" spans="3:16" s="25" customFormat="1" ht="12.75" customHeight="1" x14ac:dyDescent="0.25">
      <c r="C3116" s="310"/>
      <c r="E3116" s="310"/>
      <c r="F3116" s="309"/>
      <c r="G3116" s="309"/>
      <c r="H3116" s="310"/>
      <c r="I3116" s="310"/>
      <c r="L3116" s="309"/>
      <c r="M3116" s="309"/>
      <c r="N3116" s="310"/>
      <c r="P3116" s="310"/>
    </row>
    <row r="3117" spans="3:16" s="25" customFormat="1" ht="12.75" customHeight="1" x14ac:dyDescent="0.25">
      <c r="C3117" s="310"/>
      <c r="E3117" s="310"/>
      <c r="F3117" s="309"/>
      <c r="G3117" s="309"/>
      <c r="H3117" s="310"/>
      <c r="I3117" s="310"/>
      <c r="L3117" s="309"/>
      <c r="M3117" s="309"/>
      <c r="N3117" s="310"/>
      <c r="P3117" s="310"/>
    </row>
    <row r="3118" spans="3:16" s="25" customFormat="1" ht="12.75" customHeight="1" x14ac:dyDescent="0.25">
      <c r="C3118" s="310"/>
      <c r="E3118" s="310"/>
      <c r="F3118" s="309"/>
      <c r="G3118" s="309"/>
      <c r="H3118" s="310"/>
      <c r="I3118" s="310"/>
      <c r="L3118" s="309"/>
      <c r="M3118" s="309"/>
      <c r="N3118" s="310"/>
      <c r="P3118" s="310"/>
    </row>
    <row r="3119" spans="3:16" s="25" customFormat="1" ht="12.75" customHeight="1" x14ac:dyDescent="0.25">
      <c r="C3119" s="310"/>
      <c r="E3119" s="310"/>
      <c r="F3119" s="309"/>
      <c r="G3119" s="309"/>
      <c r="H3119" s="310"/>
      <c r="I3119" s="310"/>
      <c r="L3119" s="309"/>
      <c r="M3119" s="309"/>
      <c r="N3119" s="310"/>
      <c r="P3119" s="310"/>
    </row>
    <row r="3120" spans="3:16" s="25" customFormat="1" ht="12.75" customHeight="1" x14ac:dyDescent="0.25">
      <c r="C3120" s="310"/>
      <c r="E3120" s="310"/>
      <c r="F3120" s="309"/>
      <c r="G3120" s="309"/>
      <c r="H3120" s="310"/>
      <c r="I3120" s="310"/>
      <c r="L3120" s="309"/>
      <c r="M3120" s="309"/>
      <c r="N3120" s="310"/>
      <c r="P3120" s="310"/>
    </row>
    <row r="3121" spans="3:16" s="25" customFormat="1" ht="12.75" customHeight="1" x14ac:dyDescent="0.25">
      <c r="C3121" s="310"/>
      <c r="E3121" s="310"/>
      <c r="F3121" s="309"/>
      <c r="G3121" s="309"/>
      <c r="H3121" s="310"/>
      <c r="I3121" s="310"/>
      <c r="L3121" s="309"/>
      <c r="M3121" s="309"/>
      <c r="N3121" s="310"/>
      <c r="P3121" s="310"/>
    </row>
    <row r="3122" spans="3:16" s="25" customFormat="1" ht="12.75" customHeight="1" x14ac:dyDescent="0.25">
      <c r="C3122" s="310"/>
      <c r="E3122" s="310"/>
      <c r="F3122" s="309"/>
      <c r="G3122" s="309"/>
      <c r="H3122" s="310"/>
      <c r="I3122" s="310"/>
      <c r="L3122" s="309"/>
      <c r="M3122" s="309"/>
      <c r="N3122" s="310"/>
      <c r="P3122" s="310"/>
    </row>
    <row r="3123" spans="3:16" s="25" customFormat="1" ht="12.75" customHeight="1" x14ac:dyDescent="0.25">
      <c r="C3123" s="310"/>
      <c r="E3123" s="310"/>
      <c r="F3123" s="309"/>
      <c r="G3123" s="309"/>
      <c r="H3123" s="310"/>
      <c r="I3123" s="310"/>
      <c r="L3123" s="309"/>
      <c r="M3123" s="309"/>
      <c r="N3123" s="310"/>
      <c r="P3123" s="310"/>
    </row>
    <row r="3124" spans="3:16" s="25" customFormat="1" ht="12.75" customHeight="1" x14ac:dyDescent="0.25">
      <c r="C3124" s="310"/>
      <c r="E3124" s="310"/>
      <c r="F3124" s="309"/>
      <c r="G3124" s="309"/>
      <c r="H3124" s="310"/>
      <c r="I3124" s="310"/>
      <c r="L3124" s="309"/>
      <c r="M3124" s="309"/>
      <c r="N3124" s="310"/>
      <c r="P3124" s="310"/>
    </row>
    <row r="3125" spans="3:16" s="25" customFormat="1" ht="12.75" customHeight="1" x14ac:dyDescent="0.25">
      <c r="C3125" s="310"/>
      <c r="E3125" s="310"/>
      <c r="F3125" s="309"/>
      <c r="G3125" s="309"/>
      <c r="H3125" s="310"/>
      <c r="I3125" s="310"/>
      <c r="L3125" s="309"/>
      <c r="M3125" s="309"/>
      <c r="N3125" s="310"/>
      <c r="P3125" s="310"/>
    </row>
    <row r="3126" spans="3:16" s="25" customFormat="1" ht="12.75" customHeight="1" x14ac:dyDescent="0.25">
      <c r="C3126" s="310"/>
      <c r="E3126" s="310"/>
      <c r="F3126" s="309"/>
      <c r="G3126" s="309"/>
      <c r="H3126" s="310"/>
      <c r="I3126" s="310"/>
      <c r="L3126" s="309"/>
      <c r="M3126" s="309"/>
      <c r="N3126" s="310"/>
      <c r="P3126" s="310"/>
    </row>
    <row r="3127" spans="3:16" s="25" customFormat="1" ht="12.75" customHeight="1" x14ac:dyDescent="0.25">
      <c r="C3127" s="310"/>
      <c r="E3127" s="310"/>
      <c r="F3127" s="309"/>
      <c r="G3127" s="309"/>
      <c r="H3127" s="310"/>
      <c r="I3127" s="310"/>
      <c r="L3127" s="309"/>
      <c r="M3127" s="309"/>
      <c r="N3127" s="310"/>
      <c r="P3127" s="310"/>
    </row>
    <row r="3128" spans="3:16" s="25" customFormat="1" ht="12.75" customHeight="1" x14ac:dyDescent="0.25">
      <c r="C3128" s="310"/>
      <c r="E3128" s="310"/>
      <c r="F3128" s="309"/>
      <c r="G3128" s="309"/>
      <c r="H3128" s="310"/>
      <c r="I3128" s="310"/>
      <c r="L3128" s="309"/>
      <c r="M3128" s="309"/>
      <c r="N3128" s="310"/>
      <c r="P3128" s="310"/>
    </row>
    <row r="3129" spans="3:16" s="25" customFormat="1" ht="12.75" customHeight="1" x14ac:dyDescent="0.25">
      <c r="C3129" s="310"/>
      <c r="E3129" s="310"/>
      <c r="F3129" s="309"/>
      <c r="G3129" s="309"/>
      <c r="H3129" s="310"/>
      <c r="I3129" s="310"/>
      <c r="L3129" s="309"/>
      <c r="M3129" s="309"/>
      <c r="N3129" s="310"/>
      <c r="P3129" s="310"/>
    </row>
    <row r="3130" spans="3:16" s="25" customFormat="1" ht="12.75" customHeight="1" x14ac:dyDescent="0.25">
      <c r="C3130" s="310"/>
      <c r="E3130" s="310"/>
      <c r="F3130" s="309"/>
      <c r="G3130" s="309"/>
      <c r="H3130" s="310"/>
      <c r="I3130" s="310"/>
      <c r="L3130" s="309"/>
      <c r="M3130" s="309"/>
      <c r="N3130" s="310"/>
      <c r="P3130" s="310"/>
    </row>
    <row r="3131" spans="3:16" s="25" customFormat="1" ht="12.75" customHeight="1" x14ac:dyDescent="0.25">
      <c r="C3131" s="310"/>
      <c r="E3131" s="310"/>
      <c r="F3131" s="309"/>
      <c r="G3131" s="309"/>
      <c r="H3131" s="310"/>
      <c r="I3131" s="310"/>
      <c r="L3131" s="309"/>
      <c r="M3131" s="309"/>
      <c r="N3131" s="310"/>
      <c r="P3131" s="310"/>
    </row>
    <row r="3132" spans="3:16" s="25" customFormat="1" ht="12.75" customHeight="1" x14ac:dyDescent="0.25">
      <c r="C3132" s="310"/>
      <c r="E3132" s="310"/>
      <c r="F3132" s="309"/>
      <c r="G3132" s="309"/>
      <c r="H3132" s="310"/>
      <c r="I3132" s="310"/>
      <c r="L3132" s="309"/>
      <c r="M3132" s="309"/>
      <c r="N3132" s="310"/>
      <c r="P3132" s="310"/>
    </row>
    <row r="3133" spans="3:16" s="25" customFormat="1" ht="12.75" customHeight="1" x14ac:dyDescent="0.25">
      <c r="C3133" s="310"/>
      <c r="E3133" s="310"/>
      <c r="F3133" s="309"/>
      <c r="G3133" s="309"/>
      <c r="H3133" s="310"/>
      <c r="I3133" s="310"/>
      <c r="L3133" s="309"/>
      <c r="M3133" s="309"/>
      <c r="N3133" s="310"/>
      <c r="P3133" s="310"/>
    </row>
    <row r="3134" spans="3:16" s="25" customFormat="1" ht="12.75" customHeight="1" x14ac:dyDescent="0.25">
      <c r="C3134" s="310"/>
      <c r="E3134" s="310"/>
      <c r="F3134" s="309"/>
      <c r="G3134" s="309"/>
      <c r="H3134" s="310"/>
      <c r="I3134" s="310"/>
      <c r="L3134" s="309"/>
      <c r="M3134" s="309"/>
      <c r="N3134" s="310"/>
      <c r="P3134" s="310"/>
    </row>
    <row r="3135" spans="3:16" s="25" customFormat="1" ht="12.75" customHeight="1" x14ac:dyDescent="0.25">
      <c r="C3135" s="310"/>
      <c r="E3135" s="310"/>
      <c r="F3135" s="309"/>
      <c r="G3135" s="309"/>
      <c r="H3135" s="310"/>
      <c r="I3135" s="310"/>
      <c r="L3135" s="309"/>
      <c r="M3135" s="309"/>
      <c r="N3135" s="310"/>
      <c r="P3135" s="310"/>
    </row>
    <row r="3136" spans="3:16" s="25" customFormat="1" ht="12.75" customHeight="1" x14ac:dyDescent="0.25">
      <c r="C3136" s="310"/>
      <c r="E3136" s="310"/>
      <c r="F3136" s="309"/>
      <c r="G3136" s="309"/>
      <c r="H3136" s="310"/>
      <c r="I3136" s="310"/>
      <c r="L3136" s="309"/>
      <c r="M3136" s="309"/>
      <c r="N3136" s="310"/>
      <c r="P3136" s="310"/>
    </row>
    <row r="3137" spans="3:16" s="25" customFormat="1" ht="12.75" customHeight="1" x14ac:dyDescent="0.25">
      <c r="C3137" s="310"/>
      <c r="E3137" s="310"/>
      <c r="F3137" s="309"/>
      <c r="G3137" s="309"/>
      <c r="H3137" s="310"/>
      <c r="I3137" s="310"/>
      <c r="L3137" s="309"/>
      <c r="M3137" s="309"/>
      <c r="N3137" s="310"/>
      <c r="P3137" s="310"/>
    </row>
    <row r="3138" spans="3:16" s="25" customFormat="1" ht="12.75" customHeight="1" x14ac:dyDescent="0.25">
      <c r="C3138" s="310"/>
      <c r="E3138" s="310"/>
      <c r="F3138" s="309"/>
      <c r="G3138" s="309"/>
      <c r="H3138" s="310"/>
      <c r="I3138" s="310"/>
      <c r="L3138" s="309"/>
      <c r="M3138" s="309"/>
      <c r="N3138" s="310"/>
      <c r="P3138" s="310"/>
    </row>
    <row r="3139" spans="3:16" s="25" customFormat="1" ht="12.75" customHeight="1" x14ac:dyDescent="0.25">
      <c r="C3139" s="310"/>
      <c r="E3139" s="310"/>
      <c r="F3139" s="309"/>
      <c r="G3139" s="309"/>
      <c r="H3139" s="310"/>
      <c r="I3139" s="310"/>
      <c r="L3139" s="309"/>
      <c r="M3139" s="309"/>
      <c r="N3139" s="310"/>
      <c r="P3139" s="310"/>
    </row>
    <row r="3140" spans="3:16" s="25" customFormat="1" ht="12.75" customHeight="1" x14ac:dyDescent="0.25">
      <c r="C3140" s="310"/>
      <c r="E3140" s="310"/>
      <c r="F3140" s="309"/>
      <c r="G3140" s="309"/>
      <c r="H3140" s="310"/>
      <c r="I3140" s="310"/>
      <c r="L3140" s="309"/>
      <c r="M3140" s="309"/>
      <c r="N3140" s="310"/>
      <c r="P3140" s="310"/>
    </row>
    <row r="3141" spans="3:16" s="25" customFormat="1" ht="12.75" customHeight="1" x14ac:dyDescent="0.25">
      <c r="C3141" s="310"/>
      <c r="E3141" s="310"/>
      <c r="F3141" s="309"/>
      <c r="G3141" s="309"/>
      <c r="H3141" s="310"/>
      <c r="I3141" s="310"/>
      <c r="L3141" s="309"/>
      <c r="M3141" s="309"/>
      <c r="N3141" s="310"/>
      <c r="P3141" s="310"/>
    </row>
    <row r="3142" spans="3:16" s="25" customFormat="1" ht="12.75" customHeight="1" x14ac:dyDescent="0.25">
      <c r="C3142" s="310"/>
      <c r="E3142" s="310"/>
      <c r="F3142" s="309"/>
      <c r="G3142" s="309"/>
      <c r="H3142" s="310"/>
      <c r="I3142" s="310"/>
      <c r="L3142" s="309"/>
      <c r="M3142" s="309"/>
      <c r="N3142" s="310"/>
      <c r="P3142" s="310"/>
    </row>
    <row r="3143" spans="3:16" s="25" customFormat="1" ht="12.75" customHeight="1" x14ac:dyDescent="0.25">
      <c r="C3143" s="310"/>
      <c r="E3143" s="310"/>
      <c r="F3143" s="309"/>
      <c r="G3143" s="309"/>
      <c r="H3143" s="310"/>
      <c r="I3143" s="310"/>
      <c r="L3143" s="309"/>
      <c r="M3143" s="309"/>
      <c r="N3143" s="310"/>
      <c r="P3143" s="310"/>
    </row>
    <row r="3144" spans="3:16" s="25" customFormat="1" ht="12.75" customHeight="1" x14ac:dyDescent="0.25">
      <c r="C3144" s="310"/>
      <c r="E3144" s="310"/>
      <c r="F3144" s="309"/>
      <c r="G3144" s="309"/>
      <c r="H3144" s="310"/>
      <c r="I3144" s="310"/>
      <c r="L3144" s="309"/>
      <c r="M3144" s="309"/>
      <c r="N3144" s="310"/>
      <c r="P3144" s="310"/>
    </row>
    <row r="3145" spans="3:16" s="25" customFormat="1" ht="12.75" customHeight="1" x14ac:dyDescent="0.25">
      <c r="C3145" s="310"/>
      <c r="E3145" s="310"/>
      <c r="F3145" s="309"/>
      <c r="G3145" s="309"/>
      <c r="H3145" s="310"/>
      <c r="I3145" s="310"/>
      <c r="L3145" s="309"/>
      <c r="M3145" s="309"/>
      <c r="N3145" s="310"/>
      <c r="P3145" s="310"/>
    </row>
    <row r="3146" spans="3:16" s="25" customFormat="1" ht="12.75" customHeight="1" x14ac:dyDescent="0.25">
      <c r="C3146" s="310"/>
      <c r="E3146" s="310"/>
      <c r="F3146" s="309"/>
      <c r="G3146" s="309"/>
      <c r="H3146" s="310"/>
      <c r="I3146" s="310"/>
      <c r="L3146" s="309"/>
      <c r="M3146" s="309"/>
      <c r="N3146" s="310"/>
      <c r="P3146" s="310"/>
    </row>
    <row r="3147" spans="3:16" s="25" customFormat="1" ht="12.75" customHeight="1" x14ac:dyDescent="0.25">
      <c r="C3147" s="310"/>
      <c r="E3147" s="310"/>
      <c r="F3147" s="309"/>
      <c r="G3147" s="309"/>
      <c r="H3147" s="310"/>
      <c r="I3147" s="310"/>
      <c r="L3147" s="309"/>
      <c r="M3147" s="309"/>
      <c r="N3147" s="310"/>
      <c r="P3147" s="310"/>
    </row>
    <row r="3148" spans="3:16" s="25" customFormat="1" ht="12.75" customHeight="1" x14ac:dyDescent="0.25">
      <c r="C3148" s="310"/>
      <c r="E3148" s="310"/>
      <c r="F3148" s="309"/>
      <c r="G3148" s="309"/>
      <c r="H3148" s="310"/>
      <c r="I3148" s="310"/>
      <c r="L3148" s="309"/>
      <c r="M3148" s="309"/>
      <c r="N3148" s="310"/>
      <c r="P3148" s="310"/>
    </row>
    <row r="3149" spans="3:16" s="25" customFormat="1" ht="12.75" customHeight="1" x14ac:dyDescent="0.25">
      <c r="C3149" s="310"/>
      <c r="E3149" s="310"/>
      <c r="F3149" s="309"/>
      <c r="G3149" s="309"/>
      <c r="H3149" s="310"/>
      <c r="I3149" s="310"/>
      <c r="L3149" s="309"/>
      <c r="M3149" s="309"/>
      <c r="N3149" s="310"/>
      <c r="P3149" s="310"/>
    </row>
    <row r="3150" spans="3:16" s="25" customFormat="1" ht="12.75" customHeight="1" x14ac:dyDescent="0.25">
      <c r="C3150" s="310"/>
      <c r="E3150" s="310"/>
      <c r="F3150" s="309"/>
      <c r="G3150" s="309"/>
      <c r="H3150" s="310"/>
      <c r="I3150" s="310"/>
      <c r="L3150" s="309"/>
      <c r="M3150" s="309"/>
      <c r="N3150" s="310"/>
      <c r="P3150" s="310"/>
    </row>
    <row r="3151" spans="3:16" s="25" customFormat="1" ht="12.75" customHeight="1" x14ac:dyDescent="0.25">
      <c r="C3151" s="310"/>
      <c r="E3151" s="310"/>
      <c r="F3151" s="309"/>
      <c r="G3151" s="309"/>
      <c r="H3151" s="310"/>
      <c r="I3151" s="310"/>
      <c r="L3151" s="309"/>
      <c r="M3151" s="309"/>
      <c r="N3151" s="310"/>
      <c r="P3151" s="310"/>
    </row>
    <row r="3152" spans="3:16" s="25" customFormat="1" ht="12.75" customHeight="1" x14ac:dyDescent="0.25">
      <c r="C3152" s="310"/>
      <c r="E3152" s="310"/>
      <c r="F3152" s="309"/>
      <c r="G3152" s="309"/>
      <c r="H3152" s="310"/>
      <c r="I3152" s="310"/>
      <c r="L3152" s="309"/>
      <c r="M3152" s="309"/>
      <c r="N3152" s="310"/>
      <c r="P3152" s="310"/>
    </row>
    <row r="3153" spans="3:16" s="25" customFormat="1" ht="12.75" customHeight="1" x14ac:dyDescent="0.25">
      <c r="C3153" s="310"/>
      <c r="E3153" s="310"/>
      <c r="F3153" s="309"/>
      <c r="G3153" s="309"/>
      <c r="H3153" s="310"/>
      <c r="I3153" s="310"/>
      <c r="L3153" s="309"/>
      <c r="M3153" s="309"/>
      <c r="N3153" s="310"/>
      <c r="P3153" s="310"/>
    </row>
    <row r="3154" spans="3:16" s="25" customFormat="1" ht="12.75" customHeight="1" x14ac:dyDescent="0.25">
      <c r="C3154" s="310"/>
      <c r="E3154" s="310"/>
      <c r="F3154" s="309"/>
      <c r="G3154" s="309"/>
      <c r="H3154" s="310"/>
      <c r="I3154" s="310"/>
      <c r="L3154" s="309"/>
      <c r="M3154" s="309"/>
      <c r="N3154" s="310"/>
      <c r="P3154" s="310"/>
    </row>
    <row r="3155" spans="3:16" s="25" customFormat="1" ht="12.75" customHeight="1" x14ac:dyDescent="0.25">
      <c r="C3155" s="310"/>
      <c r="E3155" s="310"/>
      <c r="F3155" s="309"/>
      <c r="G3155" s="309"/>
      <c r="H3155" s="310"/>
      <c r="I3155" s="310"/>
      <c r="L3155" s="309"/>
      <c r="M3155" s="309"/>
      <c r="N3155" s="310"/>
      <c r="P3155" s="310"/>
    </row>
    <row r="3156" spans="3:16" s="25" customFormat="1" ht="12.75" customHeight="1" x14ac:dyDescent="0.25">
      <c r="C3156" s="310"/>
      <c r="E3156" s="310"/>
      <c r="F3156" s="309"/>
      <c r="G3156" s="309"/>
      <c r="H3156" s="310"/>
      <c r="I3156" s="310"/>
      <c r="L3156" s="309"/>
      <c r="M3156" s="309"/>
      <c r="N3156" s="310"/>
      <c r="P3156" s="310"/>
    </row>
    <row r="3157" spans="3:16" s="25" customFormat="1" ht="12.75" customHeight="1" x14ac:dyDescent="0.25">
      <c r="C3157" s="310"/>
      <c r="E3157" s="310"/>
      <c r="F3157" s="309"/>
      <c r="G3157" s="309"/>
      <c r="H3157" s="310"/>
      <c r="I3157" s="310"/>
      <c r="L3157" s="309"/>
      <c r="M3157" s="309"/>
      <c r="N3157" s="310"/>
      <c r="P3157" s="310"/>
    </row>
    <row r="3158" spans="3:16" s="25" customFormat="1" ht="12.75" customHeight="1" x14ac:dyDescent="0.25">
      <c r="C3158" s="310"/>
      <c r="E3158" s="310"/>
      <c r="F3158" s="309"/>
      <c r="G3158" s="309"/>
      <c r="H3158" s="310"/>
      <c r="I3158" s="310"/>
      <c r="L3158" s="309"/>
      <c r="M3158" s="309"/>
      <c r="N3158" s="310"/>
      <c r="P3158" s="310"/>
    </row>
    <row r="3159" spans="3:16" s="25" customFormat="1" ht="12.75" customHeight="1" x14ac:dyDescent="0.25">
      <c r="C3159" s="310"/>
      <c r="E3159" s="310"/>
      <c r="F3159" s="309"/>
      <c r="G3159" s="309"/>
      <c r="H3159" s="310"/>
      <c r="I3159" s="310"/>
      <c r="L3159" s="309"/>
      <c r="M3159" s="309"/>
      <c r="N3159" s="310"/>
      <c r="P3159" s="310"/>
    </row>
    <row r="3160" spans="3:16" s="25" customFormat="1" ht="12.75" customHeight="1" x14ac:dyDescent="0.25">
      <c r="C3160" s="310"/>
      <c r="E3160" s="310"/>
      <c r="F3160" s="309"/>
      <c r="G3160" s="309"/>
      <c r="H3160" s="310"/>
      <c r="I3160" s="310"/>
      <c r="L3160" s="309"/>
      <c r="M3160" s="309"/>
      <c r="N3160" s="310"/>
      <c r="P3160" s="310"/>
    </row>
    <row r="3161" spans="3:16" s="25" customFormat="1" ht="12.75" customHeight="1" x14ac:dyDescent="0.25">
      <c r="C3161" s="310"/>
      <c r="E3161" s="310"/>
      <c r="F3161" s="309"/>
      <c r="G3161" s="309"/>
      <c r="H3161" s="310"/>
      <c r="I3161" s="310"/>
      <c r="L3161" s="309"/>
      <c r="M3161" s="309"/>
      <c r="N3161" s="310"/>
      <c r="P3161" s="310"/>
    </row>
    <row r="3162" spans="3:16" s="25" customFormat="1" ht="12.75" customHeight="1" x14ac:dyDescent="0.25">
      <c r="C3162" s="310"/>
      <c r="E3162" s="310"/>
      <c r="F3162" s="309"/>
      <c r="G3162" s="309"/>
      <c r="H3162" s="310"/>
      <c r="I3162" s="310"/>
      <c r="L3162" s="309"/>
      <c r="M3162" s="309"/>
      <c r="N3162" s="310"/>
      <c r="P3162" s="310"/>
    </row>
    <row r="3163" spans="3:16" s="25" customFormat="1" ht="12.75" customHeight="1" x14ac:dyDescent="0.25">
      <c r="C3163" s="310"/>
      <c r="E3163" s="310"/>
      <c r="F3163" s="309"/>
      <c r="G3163" s="309"/>
      <c r="H3163" s="310"/>
      <c r="I3163" s="310"/>
      <c r="L3163" s="309"/>
      <c r="M3163" s="309"/>
      <c r="N3163" s="310"/>
      <c r="P3163" s="310"/>
    </row>
    <row r="3164" spans="3:16" s="25" customFormat="1" ht="12.75" customHeight="1" x14ac:dyDescent="0.25">
      <c r="C3164" s="310"/>
      <c r="E3164" s="310"/>
      <c r="F3164" s="309"/>
      <c r="G3164" s="309"/>
      <c r="H3164" s="310"/>
      <c r="I3164" s="310"/>
      <c r="L3164" s="309"/>
      <c r="M3164" s="309"/>
      <c r="N3164" s="310"/>
      <c r="P3164" s="310"/>
    </row>
    <row r="3165" spans="3:16" s="25" customFormat="1" ht="12.75" customHeight="1" x14ac:dyDescent="0.25">
      <c r="C3165" s="310"/>
      <c r="E3165" s="310"/>
      <c r="F3165" s="309"/>
      <c r="G3165" s="309"/>
      <c r="H3165" s="310"/>
      <c r="I3165" s="310"/>
      <c r="L3165" s="309"/>
      <c r="M3165" s="309"/>
      <c r="N3165" s="310"/>
      <c r="P3165" s="310"/>
    </row>
    <row r="3166" spans="3:16" s="25" customFormat="1" ht="12.75" customHeight="1" x14ac:dyDescent="0.25">
      <c r="C3166" s="310"/>
      <c r="E3166" s="310"/>
      <c r="F3166" s="309"/>
      <c r="G3166" s="309"/>
      <c r="H3166" s="310"/>
      <c r="I3166" s="310"/>
      <c r="L3166" s="309"/>
      <c r="M3166" s="309"/>
      <c r="N3166" s="310"/>
      <c r="P3166" s="310"/>
    </row>
    <row r="3167" spans="3:16" s="25" customFormat="1" ht="12.75" customHeight="1" x14ac:dyDescent="0.25">
      <c r="C3167" s="310"/>
      <c r="E3167" s="310"/>
      <c r="F3167" s="309"/>
      <c r="G3167" s="309"/>
      <c r="H3167" s="310"/>
      <c r="I3167" s="310"/>
      <c r="L3167" s="309"/>
      <c r="M3167" s="309"/>
      <c r="N3167" s="310"/>
      <c r="P3167" s="310"/>
    </row>
    <row r="3168" spans="3:16" s="25" customFormat="1" ht="12.75" customHeight="1" x14ac:dyDescent="0.25">
      <c r="C3168" s="310"/>
      <c r="E3168" s="310"/>
      <c r="F3168" s="309"/>
      <c r="G3168" s="309"/>
      <c r="H3168" s="310"/>
      <c r="I3168" s="310"/>
      <c r="L3168" s="309"/>
      <c r="M3168" s="309"/>
      <c r="N3168" s="310"/>
      <c r="P3168" s="310"/>
    </row>
    <row r="3169" spans="3:16" s="25" customFormat="1" ht="12.75" customHeight="1" x14ac:dyDescent="0.25">
      <c r="C3169" s="310"/>
      <c r="E3169" s="310"/>
      <c r="F3169" s="309"/>
      <c r="G3169" s="309"/>
      <c r="H3169" s="310"/>
      <c r="I3169" s="310"/>
      <c r="L3169" s="309"/>
      <c r="M3169" s="309"/>
      <c r="N3169" s="310"/>
      <c r="P3169" s="310"/>
    </row>
    <row r="3170" spans="3:16" s="25" customFormat="1" ht="12.75" customHeight="1" x14ac:dyDescent="0.25">
      <c r="C3170" s="310"/>
      <c r="E3170" s="310"/>
      <c r="F3170" s="309"/>
      <c r="G3170" s="309"/>
      <c r="H3170" s="310"/>
      <c r="I3170" s="310"/>
      <c r="L3170" s="309"/>
      <c r="M3170" s="309"/>
      <c r="N3170" s="310"/>
      <c r="P3170" s="310"/>
    </row>
    <row r="3171" spans="3:16" s="25" customFormat="1" ht="12.75" customHeight="1" x14ac:dyDescent="0.25">
      <c r="C3171" s="310"/>
      <c r="E3171" s="310"/>
      <c r="F3171" s="309"/>
      <c r="G3171" s="309"/>
      <c r="H3171" s="310"/>
      <c r="I3171" s="310"/>
      <c r="L3171" s="309"/>
      <c r="M3171" s="309"/>
      <c r="N3171" s="310"/>
      <c r="P3171" s="310"/>
    </row>
    <row r="3172" spans="3:16" s="25" customFormat="1" ht="12.75" customHeight="1" x14ac:dyDescent="0.25">
      <c r="C3172" s="310"/>
      <c r="E3172" s="310"/>
      <c r="F3172" s="309"/>
      <c r="G3172" s="309"/>
      <c r="H3172" s="310"/>
      <c r="I3172" s="310"/>
      <c r="L3172" s="309"/>
      <c r="M3172" s="309"/>
      <c r="N3172" s="310"/>
      <c r="P3172" s="310"/>
    </row>
    <row r="3173" spans="3:16" s="25" customFormat="1" ht="12.75" customHeight="1" x14ac:dyDescent="0.25">
      <c r="C3173" s="310"/>
      <c r="E3173" s="310"/>
      <c r="F3173" s="309"/>
      <c r="G3173" s="309"/>
      <c r="H3173" s="310"/>
      <c r="I3173" s="310"/>
      <c r="L3173" s="309"/>
      <c r="M3173" s="309"/>
      <c r="N3173" s="310"/>
      <c r="P3173" s="310"/>
    </row>
    <row r="3174" spans="3:16" s="25" customFormat="1" ht="12.75" customHeight="1" x14ac:dyDescent="0.25">
      <c r="C3174" s="310"/>
      <c r="E3174" s="310"/>
      <c r="F3174" s="309"/>
      <c r="G3174" s="309"/>
      <c r="H3174" s="310"/>
      <c r="I3174" s="310"/>
      <c r="L3174" s="309"/>
      <c r="M3174" s="309"/>
      <c r="N3174" s="310"/>
      <c r="P3174" s="310"/>
    </row>
    <row r="3175" spans="3:16" s="25" customFormat="1" ht="12.75" customHeight="1" x14ac:dyDescent="0.25">
      <c r="C3175" s="310"/>
      <c r="E3175" s="310"/>
      <c r="F3175" s="309"/>
      <c r="G3175" s="309"/>
      <c r="H3175" s="310"/>
      <c r="I3175" s="310"/>
      <c r="L3175" s="309"/>
      <c r="M3175" s="309"/>
      <c r="N3175" s="310"/>
      <c r="P3175" s="310"/>
    </row>
    <row r="3176" spans="3:16" s="25" customFormat="1" ht="12.75" customHeight="1" x14ac:dyDescent="0.25">
      <c r="C3176" s="310"/>
      <c r="E3176" s="310"/>
      <c r="F3176" s="309"/>
      <c r="G3176" s="309"/>
      <c r="H3176" s="310"/>
      <c r="I3176" s="310"/>
      <c r="L3176" s="309"/>
      <c r="M3176" s="309"/>
      <c r="N3176" s="310"/>
      <c r="P3176" s="310"/>
    </row>
    <row r="3177" spans="3:16" s="25" customFormat="1" ht="12.75" customHeight="1" x14ac:dyDescent="0.25">
      <c r="C3177" s="310"/>
      <c r="E3177" s="310"/>
      <c r="F3177" s="309"/>
      <c r="G3177" s="309"/>
      <c r="H3177" s="310"/>
      <c r="I3177" s="310"/>
      <c r="L3177" s="309"/>
      <c r="M3177" s="309"/>
      <c r="N3177" s="310"/>
      <c r="P3177" s="310"/>
    </row>
    <row r="3178" spans="3:16" s="25" customFormat="1" ht="12.75" customHeight="1" x14ac:dyDescent="0.25">
      <c r="C3178" s="310"/>
      <c r="E3178" s="310"/>
      <c r="F3178" s="309"/>
      <c r="G3178" s="309"/>
      <c r="H3178" s="310"/>
      <c r="I3178" s="310"/>
      <c r="L3178" s="309"/>
      <c r="M3178" s="309"/>
      <c r="N3178" s="310"/>
      <c r="P3178" s="310"/>
    </row>
    <row r="3179" spans="3:16" s="25" customFormat="1" ht="12.75" customHeight="1" x14ac:dyDescent="0.25">
      <c r="C3179" s="310"/>
      <c r="E3179" s="310"/>
      <c r="F3179" s="309"/>
      <c r="G3179" s="309"/>
      <c r="H3179" s="310"/>
      <c r="I3179" s="310"/>
      <c r="L3179" s="309"/>
      <c r="M3179" s="309"/>
      <c r="N3179" s="310"/>
      <c r="P3179" s="310"/>
    </row>
    <row r="3180" spans="3:16" s="25" customFormat="1" ht="12.75" customHeight="1" x14ac:dyDescent="0.25">
      <c r="C3180" s="310"/>
      <c r="E3180" s="310"/>
      <c r="F3180" s="309"/>
      <c r="G3180" s="309"/>
      <c r="H3180" s="310"/>
      <c r="I3180" s="310"/>
      <c r="L3180" s="309"/>
      <c r="M3180" s="309"/>
      <c r="N3180" s="310"/>
      <c r="P3180" s="310"/>
    </row>
    <row r="3181" spans="3:16" s="25" customFormat="1" ht="12.75" customHeight="1" x14ac:dyDescent="0.25">
      <c r="C3181" s="310"/>
      <c r="E3181" s="310"/>
      <c r="F3181" s="309"/>
      <c r="G3181" s="309"/>
      <c r="H3181" s="310"/>
      <c r="I3181" s="310"/>
      <c r="L3181" s="309"/>
      <c r="M3181" s="309"/>
      <c r="N3181" s="310"/>
      <c r="P3181" s="310"/>
    </row>
    <row r="3182" spans="3:16" s="25" customFormat="1" ht="12.75" customHeight="1" x14ac:dyDescent="0.25">
      <c r="C3182" s="310"/>
      <c r="E3182" s="310"/>
      <c r="F3182" s="309"/>
      <c r="G3182" s="309"/>
      <c r="H3182" s="310"/>
      <c r="I3182" s="310"/>
      <c r="L3182" s="309"/>
      <c r="M3182" s="309"/>
      <c r="N3182" s="310"/>
      <c r="P3182" s="310"/>
    </row>
    <row r="3183" spans="3:16" s="25" customFormat="1" ht="12.75" customHeight="1" x14ac:dyDescent="0.25">
      <c r="C3183" s="310"/>
      <c r="E3183" s="310"/>
      <c r="F3183" s="309"/>
      <c r="G3183" s="309"/>
      <c r="H3183" s="310"/>
      <c r="I3183" s="310"/>
      <c r="L3183" s="309"/>
      <c r="M3183" s="309"/>
      <c r="N3183" s="310"/>
      <c r="P3183" s="310"/>
    </row>
    <row r="3184" spans="3:16" s="25" customFormat="1" ht="12.75" customHeight="1" x14ac:dyDescent="0.25">
      <c r="C3184" s="310"/>
      <c r="E3184" s="310"/>
      <c r="F3184" s="309"/>
      <c r="G3184" s="309"/>
      <c r="H3184" s="310"/>
      <c r="I3184" s="310"/>
      <c r="L3184" s="309"/>
      <c r="M3184" s="309"/>
      <c r="N3184" s="310"/>
      <c r="P3184" s="310"/>
    </row>
    <row r="3185" spans="3:16" s="25" customFormat="1" ht="12.75" customHeight="1" x14ac:dyDescent="0.25">
      <c r="C3185" s="310"/>
      <c r="E3185" s="310"/>
      <c r="F3185" s="309"/>
      <c r="G3185" s="309"/>
      <c r="H3185" s="310"/>
      <c r="I3185" s="310"/>
      <c r="L3185" s="309"/>
      <c r="M3185" s="309"/>
      <c r="N3185" s="310"/>
      <c r="P3185" s="310"/>
    </row>
    <row r="3186" spans="3:16" s="25" customFormat="1" ht="12.75" customHeight="1" x14ac:dyDescent="0.25">
      <c r="C3186" s="310"/>
      <c r="E3186" s="310"/>
      <c r="F3186" s="309"/>
      <c r="G3186" s="309"/>
      <c r="H3186" s="310"/>
      <c r="I3186" s="310"/>
      <c r="L3186" s="309"/>
      <c r="M3186" s="309"/>
      <c r="N3186" s="310"/>
      <c r="P3186" s="310"/>
    </row>
    <row r="3187" spans="3:16" s="25" customFormat="1" ht="12.75" customHeight="1" x14ac:dyDescent="0.25">
      <c r="C3187" s="310"/>
      <c r="E3187" s="310"/>
      <c r="F3187" s="309"/>
      <c r="G3187" s="309"/>
      <c r="H3187" s="310"/>
      <c r="I3187" s="310"/>
      <c r="L3187" s="309"/>
      <c r="M3187" s="309"/>
      <c r="N3187" s="310"/>
      <c r="P3187" s="310"/>
    </row>
    <row r="3188" spans="3:16" s="25" customFormat="1" ht="12.75" customHeight="1" x14ac:dyDescent="0.25">
      <c r="C3188" s="310"/>
      <c r="E3188" s="310"/>
      <c r="F3188" s="309"/>
      <c r="G3188" s="309"/>
      <c r="H3188" s="310"/>
      <c r="I3188" s="310"/>
      <c r="L3188" s="309"/>
      <c r="M3188" s="309"/>
      <c r="N3188" s="310"/>
      <c r="P3188" s="310"/>
    </row>
    <row r="3189" spans="3:16" s="25" customFormat="1" ht="12.75" customHeight="1" x14ac:dyDescent="0.25">
      <c r="C3189" s="310"/>
      <c r="E3189" s="310"/>
      <c r="F3189" s="309"/>
      <c r="G3189" s="309"/>
      <c r="H3189" s="310"/>
      <c r="I3189" s="310"/>
      <c r="L3189" s="309"/>
      <c r="M3189" s="309"/>
      <c r="N3189" s="310"/>
      <c r="P3189" s="310"/>
    </row>
    <row r="3190" spans="3:16" s="25" customFormat="1" ht="12.75" customHeight="1" x14ac:dyDescent="0.25">
      <c r="C3190" s="310"/>
      <c r="E3190" s="310"/>
      <c r="F3190" s="309"/>
      <c r="G3190" s="309"/>
      <c r="H3190" s="310"/>
      <c r="I3190" s="310"/>
      <c r="L3190" s="309"/>
      <c r="M3190" s="309"/>
      <c r="N3190" s="310"/>
      <c r="P3190" s="310"/>
    </row>
    <row r="3191" spans="3:16" s="25" customFormat="1" ht="12.75" customHeight="1" x14ac:dyDescent="0.25">
      <c r="C3191" s="310"/>
      <c r="E3191" s="310"/>
      <c r="F3191" s="309"/>
      <c r="G3191" s="309"/>
      <c r="H3191" s="310"/>
      <c r="I3191" s="310"/>
      <c r="L3191" s="309"/>
      <c r="M3191" s="309"/>
      <c r="N3191" s="310"/>
      <c r="P3191" s="310"/>
    </row>
    <row r="3192" spans="3:16" s="25" customFormat="1" ht="12.75" customHeight="1" x14ac:dyDescent="0.25">
      <c r="C3192" s="310"/>
      <c r="E3192" s="310"/>
      <c r="F3192" s="309"/>
      <c r="G3192" s="309"/>
      <c r="H3192" s="310"/>
      <c r="I3192" s="310"/>
      <c r="L3192" s="309"/>
      <c r="M3192" s="309"/>
      <c r="N3192" s="310"/>
      <c r="P3192" s="310"/>
    </row>
    <row r="3193" spans="3:16" s="25" customFormat="1" ht="12.75" customHeight="1" x14ac:dyDescent="0.25">
      <c r="C3193" s="310"/>
      <c r="E3193" s="310"/>
      <c r="F3193" s="309"/>
      <c r="G3193" s="309"/>
      <c r="H3193" s="310"/>
      <c r="I3193" s="310"/>
      <c r="L3193" s="309"/>
      <c r="M3193" s="309"/>
      <c r="N3193" s="310"/>
      <c r="P3193" s="310"/>
    </row>
    <row r="3194" spans="3:16" s="25" customFormat="1" ht="12.75" customHeight="1" x14ac:dyDescent="0.25">
      <c r="C3194" s="310"/>
      <c r="E3194" s="310"/>
      <c r="F3194" s="309"/>
      <c r="G3194" s="309"/>
      <c r="H3194" s="310"/>
      <c r="I3194" s="310"/>
      <c r="L3194" s="309"/>
      <c r="M3194" s="309"/>
      <c r="N3194" s="310"/>
      <c r="P3194" s="310"/>
    </row>
    <row r="3195" spans="3:16" s="25" customFormat="1" ht="12.75" customHeight="1" x14ac:dyDescent="0.25">
      <c r="C3195" s="310"/>
      <c r="E3195" s="310"/>
      <c r="F3195" s="309"/>
      <c r="G3195" s="309"/>
      <c r="H3195" s="310"/>
      <c r="I3195" s="310"/>
      <c r="L3195" s="309"/>
      <c r="M3195" s="309"/>
      <c r="N3195" s="310"/>
      <c r="P3195" s="310"/>
    </row>
    <row r="3196" spans="3:16" s="25" customFormat="1" ht="12.75" customHeight="1" x14ac:dyDescent="0.25">
      <c r="C3196" s="310"/>
      <c r="E3196" s="310"/>
      <c r="F3196" s="309"/>
      <c r="G3196" s="309"/>
      <c r="H3196" s="310"/>
      <c r="I3196" s="310"/>
      <c r="L3196" s="309"/>
      <c r="M3196" s="309"/>
      <c r="N3196" s="310"/>
      <c r="P3196" s="310"/>
    </row>
    <row r="3197" spans="3:16" s="25" customFormat="1" ht="12.75" customHeight="1" x14ac:dyDescent="0.25">
      <c r="C3197" s="310"/>
      <c r="E3197" s="310"/>
      <c r="F3197" s="309"/>
      <c r="G3197" s="309"/>
      <c r="H3197" s="310"/>
      <c r="I3197" s="310"/>
      <c r="L3197" s="309"/>
      <c r="M3197" s="309"/>
      <c r="N3197" s="310"/>
      <c r="P3197" s="310"/>
    </row>
    <row r="3198" spans="3:16" s="25" customFormat="1" ht="12.75" customHeight="1" x14ac:dyDescent="0.25">
      <c r="C3198" s="310"/>
      <c r="E3198" s="310"/>
      <c r="F3198" s="309"/>
      <c r="G3198" s="309"/>
      <c r="H3198" s="310"/>
      <c r="I3198" s="310"/>
      <c r="L3198" s="309"/>
      <c r="M3198" s="309"/>
      <c r="N3198" s="310"/>
      <c r="P3198" s="310"/>
    </row>
    <row r="3199" spans="3:16" s="25" customFormat="1" ht="12.75" customHeight="1" x14ac:dyDescent="0.25">
      <c r="C3199" s="310"/>
      <c r="E3199" s="310"/>
      <c r="F3199" s="309"/>
      <c r="G3199" s="309"/>
      <c r="H3199" s="310"/>
      <c r="I3199" s="310"/>
      <c r="L3199" s="309"/>
      <c r="M3199" s="309"/>
      <c r="N3199" s="310"/>
      <c r="P3199" s="310"/>
    </row>
    <row r="3200" spans="3:16" s="25" customFormat="1" ht="12.75" customHeight="1" x14ac:dyDescent="0.25">
      <c r="C3200" s="310"/>
      <c r="E3200" s="310"/>
      <c r="F3200" s="309"/>
      <c r="G3200" s="309"/>
      <c r="H3200" s="310"/>
      <c r="I3200" s="310"/>
      <c r="L3200" s="309"/>
      <c r="M3200" s="309"/>
      <c r="N3200" s="310"/>
      <c r="P3200" s="310"/>
    </row>
    <row r="3201" spans="3:16" s="25" customFormat="1" ht="12.75" customHeight="1" x14ac:dyDescent="0.25">
      <c r="C3201" s="310"/>
      <c r="E3201" s="310"/>
      <c r="F3201" s="309"/>
      <c r="G3201" s="309"/>
      <c r="H3201" s="310"/>
      <c r="I3201" s="310"/>
      <c r="L3201" s="309"/>
      <c r="M3201" s="309"/>
      <c r="N3201" s="310"/>
      <c r="P3201" s="310"/>
    </row>
    <row r="3202" spans="3:16" s="25" customFormat="1" ht="12.75" customHeight="1" x14ac:dyDescent="0.25">
      <c r="C3202" s="310"/>
      <c r="E3202" s="310"/>
      <c r="F3202" s="309"/>
      <c r="G3202" s="309"/>
      <c r="H3202" s="310"/>
      <c r="I3202" s="310"/>
      <c r="L3202" s="309"/>
      <c r="M3202" s="309"/>
      <c r="N3202" s="310"/>
      <c r="P3202" s="310"/>
    </row>
    <row r="3203" spans="3:16" s="25" customFormat="1" ht="12.75" customHeight="1" x14ac:dyDescent="0.25">
      <c r="C3203" s="310"/>
      <c r="E3203" s="310"/>
      <c r="F3203" s="309"/>
      <c r="G3203" s="309"/>
      <c r="H3203" s="310"/>
      <c r="I3203" s="310"/>
      <c r="L3203" s="309"/>
      <c r="M3203" s="309"/>
      <c r="N3203" s="310"/>
      <c r="P3203" s="310"/>
    </row>
    <row r="3204" spans="3:16" s="25" customFormat="1" ht="12.75" customHeight="1" x14ac:dyDescent="0.25">
      <c r="C3204" s="310"/>
      <c r="E3204" s="310"/>
      <c r="F3204" s="309"/>
      <c r="G3204" s="309"/>
      <c r="H3204" s="310"/>
      <c r="I3204" s="310"/>
      <c r="L3204" s="309"/>
      <c r="M3204" s="309"/>
      <c r="N3204" s="310"/>
      <c r="P3204" s="310"/>
    </row>
    <row r="3205" spans="3:16" s="25" customFormat="1" ht="12.75" customHeight="1" x14ac:dyDescent="0.25">
      <c r="C3205" s="310"/>
      <c r="E3205" s="310"/>
      <c r="F3205" s="309"/>
      <c r="G3205" s="309"/>
      <c r="H3205" s="310"/>
      <c r="I3205" s="310"/>
      <c r="L3205" s="309"/>
      <c r="M3205" s="309"/>
      <c r="N3205" s="310"/>
      <c r="P3205" s="310"/>
    </row>
    <row r="3206" spans="3:16" s="25" customFormat="1" ht="12.75" customHeight="1" x14ac:dyDescent="0.25">
      <c r="C3206" s="310"/>
      <c r="E3206" s="310"/>
      <c r="F3206" s="309"/>
      <c r="G3206" s="309"/>
      <c r="H3206" s="310"/>
      <c r="I3206" s="310"/>
      <c r="L3206" s="309"/>
      <c r="M3206" s="309"/>
      <c r="N3206" s="310"/>
      <c r="P3206" s="310"/>
    </row>
    <row r="3207" spans="3:16" s="25" customFormat="1" ht="12.75" customHeight="1" x14ac:dyDescent="0.25">
      <c r="C3207" s="310"/>
      <c r="E3207" s="310"/>
      <c r="F3207" s="309"/>
      <c r="G3207" s="309"/>
      <c r="H3207" s="310"/>
      <c r="I3207" s="310"/>
      <c r="L3207" s="309"/>
      <c r="M3207" s="309"/>
      <c r="N3207" s="310"/>
      <c r="P3207" s="310"/>
    </row>
    <row r="3208" spans="3:16" s="25" customFormat="1" ht="12.75" customHeight="1" x14ac:dyDescent="0.25">
      <c r="C3208" s="310"/>
      <c r="E3208" s="310"/>
      <c r="F3208" s="309"/>
      <c r="G3208" s="309"/>
      <c r="H3208" s="310"/>
      <c r="I3208" s="310"/>
      <c r="L3208" s="309"/>
      <c r="M3208" s="309"/>
      <c r="N3208" s="310"/>
      <c r="P3208" s="310"/>
    </row>
    <row r="3209" spans="3:16" s="25" customFormat="1" ht="12.75" customHeight="1" x14ac:dyDescent="0.25">
      <c r="C3209" s="310"/>
      <c r="E3209" s="310"/>
      <c r="F3209" s="309"/>
      <c r="G3209" s="309"/>
      <c r="H3209" s="310"/>
      <c r="I3209" s="310"/>
      <c r="L3209" s="309"/>
      <c r="M3209" s="309"/>
      <c r="N3209" s="310"/>
      <c r="P3209" s="310"/>
    </row>
    <row r="3210" spans="3:16" s="25" customFormat="1" ht="12.75" customHeight="1" x14ac:dyDescent="0.25">
      <c r="C3210" s="310"/>
      <c r="E3210" s="310"/>
      <c r="F3210" s="309"/>
      <c r="G3210" s="309"/>
      <c r="H3210" s="310"/>
      <c r="I3210" s="310"/>
      <c r="L3210" s="309"/>
      <c r="M3210" s="309"/>
      <c r="N3210" s="310"/>
      <c r="P3210" s="310"/>
    </row>
    <row r="3211" spans="3:16" s="25" customFormat="1" ht="12.75" customHeight="1" x14ac:dyDescent="0.25">
      <c r="C3211" s="310"/>
      <c r="E3211" s="310"/>
      <c r="F3211" s="309"/>
      <c r="G3211" s="309"/>
      <c r="H3211" s="310"/>
      <c r="I3211" s="310"/>
      <c r="L3211" s="309"/>
      <c r="M3211" s="309"/>
      <c r="N3211" s="310"/>
      <c r="P3211" s="310"/>
    </row>
    <row r="3212" spans="3:16" s="25" customFormat="1" ht="12.75" customHeight="1" x14ac:dyDescent="0.25">
      <c r="C3212" s="310"/>
      <c r="E3212" s="310"/>
      <c r="F3212" s="309"/>
      <c r="G3212" s="309"/>
      <c r="H3212" s="310"/>
      <c r="I3212" s="310"/>
      <c r="L3212" s="309"/>
      <c r="M3212" s="309"/>
      <c r="N3212" s="310"/>
      <c r="P3212" s="310"/>
    </row>
    <row r="3213" spans="3:16" s="25" customFormat="1" ht="12.75" customHeight="1" x14ac:dyDescent="0.25">
      <c r="C3213" s="310"/>
      <c r="E3213" s="310"/>
      <c r="F3213" s="309"/>
      <c r="G3213" s="309"/>
      <c r="H3213" s="310"/>
      <c r="I3213" s="310"/>
      <c r="L3213" s="309"/>
      <c r="M3213" s="309"/>
      <c r="N3213" s="310"/>
      <c r="P3213" s="310"/>
    </row>
    <row r="3214" spans="3:16" s="25" customFormat="1" ht="12.75" customHeight="1" x14ac:dyDescent="0.25">
      <c r="C3214" s="310"/>
      <c r="E3214" s="310"/>
      <c r="F3214" s="309"/>
      <c r="G3214" s="309"/>
      <c r="H3214" s="310"/>
      <c r="I3214" s="310"/>
      <c r="L3214" s="309"/>
      <c r="M3214" s="309"/>
      <c r="N3214" s="310"/>
      <c r="P3214" s="310"/>
    </row>
    <row r="3215" spans="3:16" s="25" customFormat="1" ht="12.75" customHeight="1" x14ac:dyDescent="0.25">
      <c r="C3215" s="310"/>
      <c r="E3215" s="310"/>
      <c r="F3215" s="309"/>
      <c r="G3215" s="309"/>
      <c r="H3215" s="310"/>
      <c r="I3215" s="310"/>
      <c r="L3215" s="309"/>
      <c r="M3215" s="309"/>
      <c r="N3215" s="310"/>
      <c r="P3215" s="310"/>
    </row>
    <row r="3216" spans="3:16" s="25" customFormat="1" ht="12.75" customHeight="1" x14ac:dyDescent="0.25">
      <c r="C3216" s="310"/>
      <c r="E3216" s="310"/>
      <c r="F3216" s="309"/>
      <c r="G3216" s="309"/>
      <c r="H3216" s="310"/>
      <c r="I3216" s="310"/>
      <c r="L3216" s="309"/>
      <c r="M3216" s="309"/>
      <c r="N3216" s="310"/>
      <c r="P3216" s="310"/>
    </row>
    <row r="3217" spans="3:16" s="25" customFormat="1" ht="12.75" customHeight="1" x14ac:dyDescent="0.25">
      <c r="C3217" s="310"/>
      <c r="E3217" s="310"/>
      <c r="F3217" s="309"/>
      <c r="G3217" s="309"/>
      <c r="H3217" s="310"/>
      <c r="I3217" s="310"/>
      <c r="L3217" s="309"/>
      <c r="M3217" s="309"/>
      <c r="N3217" s="310"/>
      <c r="P3217" s="310"/>
    </row>
    <row r="3218" spans="3:16" s="25" customFormat="1" ht="12.75" customHeight="1" x14ac:dyDescent="0.25">
      <c r="C3218" s="310"/>
      <c r="E3218" s="310"/>
      <c r="F3218" s="309"/>
      <c r="G3218" s="309"/>
      <c r="H3218" s="310"/>
      <c r="I3218" s="310"/>
      <c r="L3218" s="309"/>
      <c r="M3218" s="309"/>
      <c r="N3218" s="310"/>
      <c r="P3218" s="310"/>
    </row>
    <row r="3219" spans="3:16" s="25" customFormat="1" ht="12.75" customHeight="1" x14ac:dyDescent="0.25">
      <c r="C3219" s="310"/>
      <c r="E3219" s="310"/>
      <c r="F3219" s="309"/>
      <c r="G3219" s="309"/>
      <c r="H3219" s="310"/>
      <c r="I3219" s="310"/>
      <c r="L3219" s="309"/>
      <c r="M3219" s="309"/>
      <c r="N3219" s="310"/>
      <c r="P3219" s="310"/>
    </row>
    <row r="3220" spans="3:16" s="25" customFormat="1" ht="12.75" customHeight="1" x14ac:dyDescent="0.25">
      <c r="C3220" s="310"/>
      <c r="E3220" s="310"/>
      <c r="F3220" s="309"/>
      <c r="G3220" s="309"/>
      <c r="H3220" s="310"/>
      <c r="I3220" s="310"/>
      <c r="L3220" s="309"/>
      <c r="M3220" s="309"/>
      <c r="N3220" s="310"/>
      <c r="P3220" s="310"/>
    </row>
    <row r="3221" spans="3:16" s="25" customFormat="1" ht="12.75" customHeight="1" x14ac:dyDescent="0.25">
      <c r="C3221" s="310"/>
      <c r="E3221" s="310"/>
      <c r="F3221" s="309"/>
      <c r="G3221" s="309"/>
      <c r="H3221" s="310"/>
      <c r="I3221" s="310"/>
      <c r="L3221" s="309"/>
      <c r="M3221" s="309"/>
      <c r="N3221" s="310"/>
      <c r="P3221" s="310"/>
    </row>
    <row r="3222" spans="3:16" s="25" customFormat="1" ht="12.75" customHeight="1" x14ac:dyDescent="0.25">
      <c r="C3222" s="310"/>
      <c r="E3222" s="310"/>
      <c r="F3222" s="309"/>
      <c r="G3222" s="309"/>
      <c r="H3222" s="310"/>
      <c r="I3222" s="310"/>
      <c r="L3222" s="309"/>
      <c r="M3222" s="309"/>
      <c r="N3222" s="310"/>
      <c r="P3222" s="310"/>
    </row>
    <row r="3223" spans="3:16" s="25" customFormat="1" ht="12.75" customHeight="1" x14ac:dyDescent="0.25">
      <c r="C3223" s="310"/>
      <c r="E3223" s="310"/>
      <c r="F3223" s="309"/>
      <c r="G3223" s="309"/>
      <c r="H3223" s="310"/>
      <c r="I3223" s="310"/>
      <c r="L3223" s="309"/>
      <c r="M3223" s="309"/>
      <c r="N3223" s="310"/>
      <c r="P3223" s="310"/>
    </row>
    <row r="3224" spans="3:16" s="25" customFormat="1" ht="12.75" customHeight="1" x14ac:dyDescent="0.25">
      <c r="C3224" s="310"/>
      <c r="E3224" s="310"/>
      <c r="F3224" s="309"/>
      <c r="G3224" s="309"/>
      <c r="H3224" s="310"/>
      <c r="I3224" s="310"/>
      <c r="L3224" s="309"/>
      <c r="M3224" s="309"/>
      <c r="N3224" s="310"/>
      <c r="P3224" s="310"/>
    </row>
    <row r="3225" spans="3:16" s="25" customFormat="1" ht="12.75" customHeight="1" x14ac:dyDescent="0.25">
      <c r="C3225" s="310"/>
      <c r="E3225" s="310"/>
      <c r="F3225" s="309"/>
      <c r="G3225" s="309"/>
      <c r="H3225" s="310"/>
      <c r="I3225" s="310"/>
      <c r="L3225" s="309"/>
      <c r="M3225" s="309"/>
      <c r="N3225" s="310"/>
      <c r="P3225" s="310"/>
    </row>
    <row r="3226" spans="3:16" s="25" customFormat="1" ht="12.75" customHeight="1" x14ac:dyDescent="0.25">
      <c r="C3226" s="310"/>
      <c r="E3226" s="310"/>
      <c r="F3226" s="309"/>
      <c r="G3226" s="309"/>
      <c r="H3226" s="310"/>
      <c r="I3226" s="310"/>
      <c r="L3226" s="309"/>
      <c r="M3226" s="309"/>
      <c r="N3226" s="310"/>
      <c r="P3226" s="310"/>
    </row>
    <row r="3227" spans="3:16" s="25" customFormat="1" ht="12.75" customHeight="1" x14ac:dyDescent="0.25">
      <c r="C3227" s="310"/>
      <c r="E3227" s="310"/>
      <c r="F3227" s="309"/>
      <c r="G3227" s="309"/>
      <c r="H3227" s="310"/>
      <c r="I3227" s="310"/>
      <c r="L3227" s="309"/>
      <c r="M3227" s="309"/>
      <c r="N3227" s="310"/>
      <c r="P3227" s="310"/>
    </row>
    <row r="3228" spans="3:16" s="25" customFormat="1" ht="12.75" customHeight="1" x14ac:dyDescent="0.25">
      <c r="C3228" s="310"/>
      <c r="E3228" s="310"/>
      <c r="F3228" s="309"/>
      <c r="G3228" s="309"/>
      <c r="H3228" s="310"/>
      <c r="I3228" s="310"/>
      <c r="L3228" s="309"/>
      <c r="M3228" s="309"/>
      <c r="N3228" s="310"/>
      <c r="P3228" s="310"/>
    </row>
    <row r="3229" spans="3:16" s="25" customFormat="1" ht="12.75" customHeight="1" x14ac:dyDescent="0.25">
      <c r="C3229" s="310"/>
      <c r="E3229" s="310"/>
      <c r="F3229" s="309"/>
      <c r="G3229" s="309"/>
      <c r="H3229" s="310"/>
      <c r="I3229" s="310"/>
      <c r="L3229" s="309"/>
      <c r="M3229" s="309"/>
      <c r="N3229" s="310"/>
      <c r="P3229" s="310"/>
    </row>
    <row r="3230" spans="3:16" s="25" customFormat="1" ht="12.75" customHeight="1" x14ac:dyDescent="0.25">
      <c r="C3230" s="310"/>
      <c r="E3230" s="310"/>
      <c r="F3230" s="309"/>
      <c r="G3230" s="309"/>
      <c r="H3230" s="310"/>
      <c r="I3230" s="310"/>
      <c r="L3230" s="309"/>
      <c r="M3230" s="309"/>
      <c r="N3230" s="310"/>
      <c r="P3230" s="310"/>
    </row>
    <row r="3231" spans="3:16" s="25" customFormat="1" ht="12.75" customHeight="1" x14ac:dyDescent="0.25">
      <c r="C3231" s="310"/>
      <c r="E3231" s="310"/>
      <c r="F3231" s="309"/>
      <c r="G3231" s="309"/>
      <c r="H3231" s="310"/>
      <c r="I3231" s="310"/>
      <c r="L3231" s="309"/>
      <c r="M3231" s="309"/>
      <c r="N3231" s="310"/>
      <c r="P3231" s="310"/>
    </row>
    <row r="3232" spans="3:16" s="25" customFormat="1" ht="12.75" customHeight="1" x14ac:dyDescent="0.25">
      <c r="C3232" s="310"/>
      <c r="E3232" s="310"/>
      <c r="F3232" s="309"/>
      <c r="G3232" s="309"/>
      <c r="H3232" s="310"/>
      <c r="I3232" s="310"/>
      <c r="L3232" s="309"/>
      <c r="M3232" s="309"/>
      <c r="N3232" s="310"/>
      <c r="P3232" s="310"/>
    </row>
    <row r="3233" spans="3:16" s="25" customFormat="1" ht="12.75" customHeight="1" x14ac:dyDescent="0.25">
      <c r="C3233" s="310"/>
      <c r="E3233" s="310"/>
      <c r="F3233" s="309"/>
      <c r="G3233" s="309"/>
      <c r="H3233" s="310"/>
      <c r="I3233" s="310"/>
      <c r="L3233" s="309"/>
      <c r="M3233" s="309"/>
      <c r="N3233" s="310"/>
      <c r="P3233" s="310"/>
    </row>
    <row r="3234" spans="3:16" s="25" customFormat="1" ht="12.75" customHeight="1" x14ac:dyDescent="0.25">
      <c r="C3234" s="310"/>
      <c r="E3234" s="310"/>
      <c r="F3234" s="309"/>
      <c r="G3234" s="309"/>
      <c r="H3234" s="310"/>
      <c r="I3234" s="310"/>
      <c r="L3234" s="309"/>
      <c r="M3234" s="309"/>
      <c r="N3234" s="310"/>
      <c r="P3234" s="310"/>
    </row>
    <row r="3235" spans="3:16" s="25" customFormat="1" ht="12.75" customHeight="1" x14ac:dyDescent="0.25">
      <c r="C3235" s="310"/>
      <c r="E3235" s="310"/>
      <c r="F3235" s="309"/>
      <c r="G3235" s="309"/>
      <c r="H3235" s="310"/>
      <c r="I3235" s="310"/>
      <c r="L3235" s="309"/>
      <c r="M3235" s="309"/>
      <c r="N3235" s="310"/>
      <c r="P3235" s="310"/>
    </row>
    <row r="3236" spans="3:16" s="25" customFormat="1" ht="12.75" customHeight="1" x14ac:dyDescent="0.25">
      <c r="C3236" s="310"/>
      <c r="E3236" s="310"/>
      <c r="F3236" s="309"/>
      <c r="G3236" s="309"/>
      <c r="H3236" s="310"/>
      <c r="I3236" s="310"/>
      <c r="L3236" s="309"/>
      <c r="M3236" s="309"/>
      <c r="N3236" s="310"/>
      <c r="P3236" s="310"/>
    </row>
    <row r="3237" spans="3:16" s="25" customFormat="1" ht="12.75" customHeight="1" x14ac:dyDescent="0.25">
      <c r="C3237" s="310"/>
      <c r="E3237" s="310"/>
      <c r="F3237" s="309"/>
      <c r="G3237" s="309"/>
      <c r="H3237" s="310"/>
      <c r="I3237" s="310"/>
      <c r="L3237" s="309"/>
      <c r="M3237" s="309"/>
      <c r="N3237" s="310"/>
      <c r="P3237" s="310"/>
    </row>
    <row r="3238" spans="3:16" s="25" customFormat="1" ht="12.75" customHeight="1" x14ac:dyDescent="0.25">
      <c r="C3238" s="310"/>
      <c r="E3238" s="310"/>
      <c r="F3238" s="309"/>
      <c r="G3238" s="309"/>
      <c r="H3238" s="310"/>
      <c r="I3238" s="310"/>
      <c r="L3238" s="309"/>
      <c r="M3238" s="309"/>
      <c r="N3238" s="310"/>
      <c r="P3238" s="310"/>
    </row>
    <row r="3239" spans="3:16" s="25" customFormat="1" ht="12.75" customHeight="1" x14ac:dyDescent="0.25">
      <c r="C3239" s="310"/>
      <c r="E3239" s="310"/>
      <c r="F3239" s="309"/>
      <c r="G3239" s="309"/>
      <c r="H3239" s="310"/>
      <c r="I3239" s="310"/>
      <c r="L3239" s="309"/>
      <c r="M3239" s="309"/>
      <c r="N3239" s="310"/>
      <c r="P3239" s="310"/>
    </row>
    <row r="3240" spans="3:16" s="25" customFormat="1" ht="12.75" customHeight="1" x14ac:dyDescent="0.25">
      <c r="C3240" s="310"/>
      <c r="E3240" s="310"/>
      <c r="F3240" s="309"/>
      <c r="G3240" s="309"/>
      <c r="H3240" s="310"/>
      <c r="I3240" s="310"/>
      <c r="L3240" s="309"/>
      <c r="M3240" s="309"/>
      <c r="N3240" s="310"/>
      <c r="P3240" s="310"/>
    </row>
    <row r="3241" spans="3:16" s="25" customFormat="1" ht="12.75" customHeight="1" x14ac:dyDescent="0.25">
      <c r="C3241" s="310"/>
      <c r="E3241" s="310"/>
      <c r="F3241" s="309"/>
      <c r="G3241" s="309"/>
      <c r="H3241" s="310"/>
      <c r="I3241" s="310"/>
      <c r="L3241" s="309"/>
      <c r="M3241" s="309"/>
      <c r="N3241" s="310"/>
      <c r="P3241" s="310"/>
    </row>
    <row r="3242" spans="3:16" s="25" customFormat="1" ht="12.75" customHeight="1" x14ac:dyDescent="0.25">
      <c r="C3242" s="310"/>
      <c r="E3242" s="310"/>
      <c r="F3242" s="309"/>
      <c r="G3242" s="309"/>
      <c r="H3242" s="310"/>
      <c r="I3242" s="310"/>
      <c r="L3242" s="309"/>
      <c r="M3242" s="309"/>
      <c r="N3242" s="310"/>
      <c r="P3242" s="310"/>
    </row>
    <row r="3243" spans="3:16" s="25" customFormat="1" ht="12.75" customHeight="1" x14ac:dyDescent="0.25">
      <c r="C3243" s="310"/>
      <c r="E3243" s="310"/>
      <c r="F3243" s="309"/>
      <c r="G3243" s="309"/>
      <c r="H3243" s="310"/>
      <c r="I3243" s="310"/>
      <c r="L3243" s="309"/>
      <c r="M3243" s="309"/>
      <c r="N3243" s="310"/>
      <c r="P3243" s="310"/>
    </row>
    <row r="3244" spans="3:16" s="25" customFormat="1" ht="12.75" customHeight="1" x14ac:dyDescent="0.25">
      <c r="C3244" s="310"/>
      <c r="E3244" s="310"/>
      <c r="F3244" s="309"/>
      <c r="G3244" s="309"/>
      <c r="H3244" s="310"/>
      <c r="I3244" s="310"/>
      <c r="L3244" s="309"/>
      <c r="M3244" s="309"/>
      <c r="N3244" s="310"/>
      <c r="P3244" s="310"/>
    </row>
    <row r="3245" spans="3:16" s="25" customFormat="1" ht="12.75" customHeight="1" x14ac:dyDescent="0.25">
      <c r="C3245" s="310"/>
      <c r="E3245" s="310"/>
      <c r="F3245" s="309"/>
      <c r="G3245" s="309"/>
      <c r="H3245" s="310"/>
      <c r="I3245" s="310"/>
      <c r="L3245" s="309"/>
      <c r="M3245" s="309"/>
      <c r="N3245" s="310"/>
      <c r="P3245" s="310"/>
    </row>
    <row r="3246" spans="3:16" s="25" customFormat="1" ht="12.75" customHeight="1" x14ac:dyDescent="0.25">
      <c r="C3246" s="310"/>
      <c r="E3246" s="310"/>
      <c r="F3246" s="309"/>
      <c r="G3246" s="309"/>
      <c r="H3246" s="310"/>
      <c r="I3246" s="310"/>
      <c r="L3246" s="309"/>
      <c r="M3246" s="309"/>
      <c r="N3246" s="310"/>
      <c r="P3246" s="310"/>
    </row>
    <row r="3247" spans="3:16" s="25" customFormat="1" ht="12.75" customHeight="1" x14ac:dyDescent="0.25">
      <c r="C3247" s="310"/>
      <c r="E3247" s="310"/>
      <c r="F3247" s="309"/>
      <c r="G3247" s="309"/>
      <c r="H3247" s="310"/>
      <c r="I3247" s="310"/>
      <c r="L3247" s="309"/>
      <c r="M3247" s="309"/>
      <c r="N3247" s="310"/>
      <c r="P3247" s="310"/>
    </row>
    <row r="3248" spans="3:16" s="25" customFormat="1" ht="12.75" customHeight="1" x14ac:dyDescent="0.25">
      <c r="C3248" s="310"/>
      <c r="E3248" s="310"/>
      <c r="F3248" s="309"/>
      <c r="G3248" s="309"/>
      <c r="H3248" s="310"/>
      <c r="I3248" s="310"/>
      <c r="L3248" s="309"/>
      <c r="M3248" s="309"/>
      <c r="N3248" s="310"/>
      <c r="P3248" s="310"/>
    </row>
    <row r="3249" spans="3:16" s="25" customFormat="1" ht="12.75" customHeight="1" x14ac:dyDescent="0.25">
      <c r="C3249" s="310"/>
      <c r="E3249" s="310"/>
      <c r="F3249" s="309"/>
      <c r="G3249" s="309"/>
      <c r="H3249" s="310"/>
      <c r="I3249" s="310"/>
      <c r="L3249" s="309"/>
      <c r="M3249" s="309"/>
      <c r="N3249" s="310"/>
      <c r="P3249" s="310"/>
    </row>
    <row r="3250" spans="3:16" s="25" customFormat="1" ht="12.75" customHeight="1" x14ac:dyDescent="0.25">
      <c r="C3250" s="310"/>
      <c r="E3250" s="310"/>
      <c r="F3250" s="309"/>
      <c r="G3250" s="309"/>
      <c r="H3250" s="310"/>
      <c r="I3250" s="310"/>
      <c r="L3250" s="309"/>
      <c r="M3250" s="309"/>
      <c r="N3250" s="310"/>
      <c r="P3250" s="310"/>
    </row>
    <row r="3251" spans="3:16" s="25" customFormat="1" ht="12.75" customHeight="1" x14ac:dyDescent="0.25">
      <c r="C3251" s="310"/>
      <c r="E3251" s="310"/>
      <c r="F3251" s="309"/>
      <c r="G3251" s="309"/>
      <c r="H3251" s="310"/>
      <c r="I3251" s="310"/>
      <c r="L3251" s="309"/>
      <c r="M3251" s="309"/>
      <c r="N3251" s="310"/>
      <c r="P3251" s="310"/>
    </row>
    <row r="3252" spans="3:16" s="25" customFormat="1" ht="12.75" customHeight="1" x14ac:dyDescent="0.25">
      <c r="C3252" s="310"/>
      <c r="E3252" s="310"/>
      <c r="F3252" s="309"/>
      <c r="G3252" s="309"/>
      <c r="H3252" s="310"/>
      <c r="I3252" s="310"/>
      <c r="L3252" s="309"/>
      <c r="M3252" s="309"/>
      <c r="N3252" s="310"/>
      <c r="P3252" s="310"/>
    </row>
    <row r="3253" spans="3:16" s="25" customFormat="1" ht="12.75" customHeight="1" x14ac:dyDescent="0.25">
      <c r="C3253" s="310"/>
      <c r="E3253" s="310"/>
      <c r="F3253" s="309"/>
      <c r="G3253" s="309"/>
      <c r="H3253" s="310"/>
      <c r="I3253" s="310"/>
      <c r="L3253" s="309"/>
      <c r="M3253" s="309"/>
      <c r="N3253" s="310"/>
      <c r="P3253" s="310"/>
    </row>
    <row r="3254" spans="3:16" s="25" customFormat="1" ht="12.75" customHeight="1" x14ac:dyDescent="0.25">
      <c r="C3254" s="310"/>
      <c r="E3254" s="310"/>
      <c r="F3254" s="309"/>
      <c r="G3254" s="309"/>
      <c r="H3254" s="310"/>
      <c r="I3254" s="310"/>
      <c r="L3254" s="309"/>
      <c r="M3254" s="309"/>
      <c r="N3254" s="310"/>
      <c r="P3254" s="310"/>
    </row>
    <row r="3255" spans="3:16" s="25" customFormat="1" ht="12.75" customHeight="1" x14ac:dyDescent="0.25">
      <c r="C3255" s="310"/>
      <c r="E3255" s="310"/>
      <c r="F3255" s="309"/>
      <c r="G3255" s="309"/>
      <c r="H3255" s="310"/>
      <c r="I3255" s="310"/>
      <c r="L3255" s="309"/>
      <c r="M3255" s="309"/>
      <c r="N3255" s="310"/>
      <c r="P3255" s="310"/>
    </row>
    <row r="3256" spans="3:16" s="25" customFormat="1" ht="12.75" customHeight="1" x14ac:dyDescent="0.25">
      <c r="C3256" s="310"/>
      <c r="E3256" s="310"/>
      <c r="F3256" s="309"/>
      <c r="G3256" s="309"/>
      <c r="H3256" s="310"/>
      <c r="I3256" s="310"/>
      <c r="L3256" s="309"/>
      <c r="M3256" s="309"/>
      <c r="N3256" s="310"/>
      <c r="P3256" s="310"/>
    </row>
    <row r="3257" spans="3:16" s="25" customFormat="1" ht="12.75" customHeight="1" x14ac:dyDescent="0.25">
      <c r="C3257" s="310"/>
      <c r="E3257" s="310"/>
      <c r="F3257" s="309"/>
      <c r="G3257" s="309"/>
      <c r="H3257" s="310"/>
      <c r="I3257" s="310"/>
      <c r="L3257" s="309"/>
      <c r="M3257" s="309"/>
      <c r="N3257" s="310"/>
      <c r="P3257" s="310"/>
    </row>
    <row r="3258" spans="3:16" s="25" customFormat="1" ht="12.75" customHeight="1" x14ac:dyDescent="0.25">
      <c r="C3258" s="310"/>
      <c r="E3258" s="310"/>
      <c r="F3258" s="309"/>
      <c r="G3258" s="309"/>
      <c r="H3258" s="310"/>
      <c r="I3258" s="310"/>
      <c r="L3258" s="309"/>
      <c r="M3258" s="309"/>
      <c r="N3258" s="310"/>
      <c r="P3258" s="310"/>
    </row>
    <row r="3259" spans="3:16" s="25" customFormat="1" ht="12.75" customHeight="1" x14ac:dyDescent="0.25">
      <c r="C3259" s="310"/>
      <c r="E3259" s="310"/>
      <c r="F3259" s="309"/>
      <c r="G3259" s="309"/>
      <c r="H3259" s="310"/>
      <c r="I3259" s="310"/>
      <c r="L3259" s="309"/>
      <c r="M3259" s="309"/>
      <c r="N3259" s="310"/>
      <c r="P3259" s="310"/>
    </row>
    <row r="3260" spans="3:16" s="25" customFormat="1" ht="12.75" customHeight="1" x14ac:dyDescent="0.25">
      <c r="C3260" s="310"/>
      <c r="E3260" s="310"/>
      <c r="F3260" s="309"/>
      <c r="G3260" s="309"/>
      <c r="H3260" s="310"/>
      <c r="I3260" s="310"/>
      <c r="L3260" s="309"/>
      <c r="M3260" s="309"/>
      <c r="N3260" s="310"/>
      <c r="P3260" s="310"/>
    </row>
    <row r="3261" spans="3:16" s="25" customFormat="1" ht="12.75" customHeight="1" x14ac:dyDescent="0.25">
      <c r="C3261" s="310"/>
      <c r="E3261" s="310"/>
      <c r="F3261" s="309"/>
      <c r="G3261" s="309"/>
      <c r="H3261" s="310"/>
      <c r="I3261" s="310"/>
      <c r="L3261" s="309"/>
      <c r="M3261" s="309"/>
      <c r="N3261" s="310"/>
      <c r="P3261" s="310"/>
    </row>
    <row r="3262" spans="3:16" s="25" customFormat="1" ht="12.75" customHeight="1" x14ac:dyDescent="0.25">
      <c r="C3262" s="310"/>
      <c r="E3262" s="310"/>
      <c r="F3262" s="309"/>
      <c r="G3262" s="309"/>
      <c r="H3262" s="310"/>
      <c r="I3262" s="310"/>
      <c r="L3262" s="309"/>
      <c r="M3262" s="309"/>
      <c r="N3262" s="310"/>
      <c r="P3262" s="310"/>
    </row>
    <row r="3263" spans="3:16" s="25" customFormat="1" ht="12.75" customHeight="1" x14ac:dyDescent="0.25">
      <c r="C3263" s="310"/>
      <c r="E3263" s="310"/>
      <c r="F3263" s="309"/>
      <c r="G3263" s="309"/>
      <c r="H3263" s="310"/>
      <c r="I3263" s="310"/>
      <c r="L3263" s="309"/>
      <c r="M3263" s="309"/>
      <c r="N3263" s="310"/>
      <c r="P3263" s="310"/>
    </row>
    <row r="3264" spans="3:16" s="25" customFormat="1" ht="12.75" customHeight="1" x14ac:dyDescent="0.25">
      <c r="C3264" s="310"/>
      <c r="E3264" s="310"/>
      <c r="F3264" s="309"/>
      <c r="G3264" s="309"/>
      <c r="H3264" s="310"/>
      <c r="I3264" s="310"/>
      <c r="L3264" s="309"/>
      <c r="M3264" s="309"/>
      <c r="N3264" s="310"/>
      <c r="P3264" s="310"/>
    </row>
    <row r="3265" spans="3:16" s="25" customFormat="1" ht="12.75" customHeight="1" x14ac:dyDescent="0.25">
      <c r="C3265" s="310"/>
      <c r="E3265" s="310"/>
      <c r="F3265" s="309"/>
      <c r="G3265" s="309"/>
      <c r="H3265" s="310"/>
      <c r="I3265" s="310"/>
      <c r="L3265" s="309"/>
      <c r="M3265" s="309"/>
      <c r="N3265" s="310"/>
      <c r="P3265" s="310"/>
    </row>
    <row r="3266" spans="3:16" s="25" customFormat="1" ht="12.75" customHeight="1" x14ac:dyDescent="0.25">
      <c r="C3266" s="310"/>
      <c r="E3266" s="310"/>
      <c r="F3266" s="309"/>
      <c r="G3266" s="309"/>
      <c r="H3266" s="310"/>
      <c r="I3266" s="310"/>
      <c r="L3266" s="309"/>
      <c r="M3266" s="309"/>
      <c r="N3266" s="310"/>
      <c r="P3266" s="310"/>
    </row>
    <row r="3267" spans="3:16" s="25" customFormat="1" ht="12.75" customHeight="1" x14ac:dyDescent="0.25">
      <c r="C3267" s="310"/>
      <c r="E3267" s="310"/>
      <c r="F3267" s="309"/>
      <c r="G3267" s="309"/>
      <c r="H3267" s="310"/>
      <c r="I3267" s="310"/>
      <c r="L3267" s="309"/>
      <c r="M3267" s="309"/>
      <c r="N3267" s="310"/>
      <c r="P3267" s="310"/>
    </row>
    <row r="3268" spans="3:16" s="25" customFormat="1" ht="12.75" customHeight="1" x14ac:dyDescent="0.25">
      <c r="C3268" s="310"/>
      <c r="E3268" s="310"/>
      <c r="F3268" s="309"/>
      <c r="G3268" s="309"/>
      <c r="H3268" s="310"/>
      <c r="I3268" s="310"/>
      <c r="L3268" s="309"/>
      <c r="M3268" s="309"/>
      <c r="N3268" s="310"/>
      <c r="P3268" s="310"/>
    </row>
    <row r="3269" spans="3:16" s="25" customFormat="1" ht="12.75" customHeight="1" x14ac:dyDescent="0.25">
      <c r="C3269" s="310"/>
      <c r="E3269" s="310"/>
      <c r="F3269" s="309"/>
      <c r="G3269" s="309"/>
      <c r="H3269" s="310"/>
      <c r="I3269" s="310"/>
      <c r="L3269" s="309"/>
      <c r="M3269" s="309"/>
      <c r="N3269" s="310"/>
      <c r="P3269" s="310"/>
    </row>
    <row r="3270" spans="3:16" s="25" customFormat="1" ht="12.75" customHeight="1" x14ac:dyDescent="0.25">
      <c r="C3270" s="310"/>
      <c r="E3270" s="310"/>
      <c r="F3270" s="309"/>
      <c r="G3270" s="309"/>
      <c r="H3270" s="310"/>
      <c r="I3270" s="310"/>
      <c r="L3270" s="309"/>
      <c r="M3270" s="309"/>
      <c r="N3270" s="310"/>
      <c r="P3270" s="310"/>
    </row>
    <row r="3271" spans="3:16" s="25" customFormat="1" ht="12.75" customHeight="1" x14ac:dyDescent="0.25">
      <c r="C3271" s="310"/>
      <c r="E3271" s="310"/>
      <c r="F3271" s="309"/>
      <c r="G3271" s="309"/>
      <c r="H3271" s="310"/>
      <c r="I3271" s="310"/>
      <c r="L3271" s="309"/>
      <c r="M3271" s="309"/>
      <c r="N3271" s="310"/>
      <c r="P3271" s="310"/>
    </row>
    <row r="3272" spans="3:16" s="25" customFormat="1" ht="12.75" customHeight="1" x14ac:dyDescent="0.25">
      <c r="C3272" s="310"/>
      <c r="E3272" s="310"/>
      <c r="F3272" s="309"/>
      <c r="G3272" s="309"/>
      <c r="H3272" s="310"/>
      <c r="I3272" s="310"/>
      <c r="L3272" s="309"/>
      <c r="M3272" s="309"/>
      <c r="N3272" s="310"/>
      <c r="P3272" s="310"/>
    </row>
    <row r="3273" spans="3:16" s="25" customFormat="1" ht="12.75" customHeight="1" x14ac:dyDescent="0.25">
      <c r="C3273" s="310"/>
      <c r="E3273" s="310"/>
      <c r="F3273" s="309"/>
      <c r="G3273" s="309"/>
      <c r="H3273" s="310"/>
      <c r="I3273" s="310"/>
      <c r="L3273" s="309"/>
      <c r="M3273" s="309"/>
      <c r="N3273" s="310"/>
      <c r="P3273" s="310"/>
    </row>
    <row r="3274" spans="3:16" s="25" customFormat="1" ht="12.75" customHeight="1" x14ac:dyDescent="0.25">
      <c r="C3274" s="310"/>
      <c r="E3274" s="310"/>
      <c r="F3274" s="309"/>
      <c r="G3274" s="309"/>
      <c r="H3274" s="310"/>
      <c r="I3274" s="310"/>
      <c r="L3274" s="309"/>
      <c r="M3274" s="309"/>
      <c r="N3274" s="310"/>
      <c r="P3274" s="310"/>
    </row>
    <row r="3275" spans="3:16" s="25" customFormat="1" ht="12.75" customHeight="1" x14ac:dyDescent="0.25">
      <c r="C3275" s="310"/>
      <c r="E3275" s="310"/>
      <c r="F3275" s="309"/>
      <c r="G3275" s="309"/>
      <c r="H3275" s="310"/>
      <c r="I3275" s="310"/>
      <c r="L3275" s="309"/>
      <c r="M3275" s="309"/>
      <c r="N3275" s="310"/>
      <c r="P3275" s="310"/>
    </row>
    <row r="3276" spans="3:16" s="25" customFormat="1" ht="12.75" customHeight="1" x14ac:dyDescent="0.25">
      <c r="C3276" s="310"/>
      <c r="E3276" s="310"/>
      <c r="F3276" s="309"/>
      <c r="G3276" s="309"/>
      <c r="H3276" s="310"/>
      <c r="I3276" s="310"/>
      <c r="L3276" s="309"/>
      <c r="M3276" s="309"/>
      <c r="N3276" s="310"/>
      <c r="P3276" s="310"/>
    </row>
    <row r="3277" spans="3:16" s="25" customFormat="1" ht="12.75" customHeight="1" x14ac:dyDescent="0.25">
      <c r="C3277" s="310"/>
      <c r="E3277" s="310"/>
      <c r="F3277" s="309"/>
      <c r="G3277" s="309"/>
      <c r="H3277" s="310"/>
      <c r="I3277" s="310"/>
      <c r="L3277" s="309"/>
      <c r="M3277" s="309"/>
      <c r="N3277" s="310"/>
      <c r="P3277" s="310"/>
    </row>
    <row r="3278" spans="3:16" s="25" customFormat="1" ht="12.75" customHeight="1" x14ac:dyDescent="0.25">
      <c r="C3278" s="310"/>
      <c r="E3278" s="310"/>
      <c r="F3278" s="309"/>
      <c r="G3278" s="309"/>
      <c r="H3278" s="310"/>
      <c r="I3278" s="310"/>
      <c r="L3278" s="309"/>
      <c r="M3278" s="309"/>
      <c r="N3278" s="310"/>
      <c r="P3278" s="310"/>
    </row>
    <row r="3279" spans="3:16" s="25" customFormat="1" ht="12.75" customHeight="1" x14ac:dyDescent="0.25">
      <c r="C3279" s="310"/>
      <c r="E3279" s="310"/>
      <c r="F3279" s="309"/>
      <c r="G3279" s="309"/>
      <c r="H3279" s="310"/>
      <c r="I3279" s="310"/>
      <c r="L3279" s="309"/>
      <c r="M3279" s="309"/>
      <c r="N3279" s="310"/>
      <c r="P3279" s="310"/>
    </row>
    <row r="3280" spans="3:16" s="25" customFormat="1" ht="12.75" customHeight="1" x14ac:dyDescent="0.25">
      <c r="C3280" s="310"/>
      <c r="E3280" s="310"/>
      <c r="F3280" s="309"/>
      <c r="G3280" s="309"/>
      <c r="H3280" s="310"/>
      <c r="I3280" s="310"/>
      <c r="L3280" s="309"/>
      <c r="M3280" s="309"/>
      <c r="N3280" s="310"/>
      <c r="P3280" s="310"/>
    </row>
    <row r="3281" spans="3:16" s="25" customFormat="1" ht="12.75" customHeight="1" x14ac:dyDescent="0.25">
      <c r="C3281" s="310"/>
      <c r="E3281" s="310"/>
      <c r="F3281" s="309"/>
      <c r="G3281" s="309"/>
      <c r="H3281" s="310"/>
      <c r="I3281" s="310"/>
      <c r="L3281" s="309"/>
      <c r="M3281" s="309"/>
      <c r="N3281" s="310"/>
      <c r="P3281" s="310"/>
    </row>
    <row r="3282" spans="3:16" s="25" customFormat="1" ht="12.75" customHeight="1" x14ac:dyDescent="0.25">
      <c r="C3282" s="310"/>
      <c r="E3282" s="310"/>
      <c r="F3282" s="309"/>
      <c r="G3282" s="309"/>
      <c r="H3282" s="310"/>
      <c r="I3282" s="310"/>
      <c r="L3282" s="309"/>
      <c r="M3282" s="309"/>
      <c r="N3282" s="310"/>
      <c r="P3282" s="310"/>
    </row>
    <row r="3283" spans="3:16" s="25" customFormat="1" ht="12.75" customHeight="1" x14ac:dyDescent="0.25">
      <c r="C3283" s="310"/>
      <c r="E3283" s="310"/>
      <c r="F3283" s="309"/>
      <c r="G3283" s="309"/>
      <c r="H3283" s="310"/>
      <c r="I3283" s="310"/>
      <c r="L3283" s="309"/>
      <c r="M3283" s="309"/>
      <c r="N3283" s="310"/>
      <c r="P3283" s="310"/>
    </row>
    <row r="3284" spans="3:16" s="25" customFormat="1" ht="12.75" customHeight="1" x14ac:dyDescent="0.25">
      <c r="C3284" s="310"/>
      <c r="E3284" s="310"/>
      <c r="F3284" s="309"/>
      <c r="G3284" s="309"/>
      <c r="H3284" s="310"/>
      <c r="I3284" s="310"/>
      <c r="L3284" s="309"/>
      <c r="M3284" s="309"/>
      <c r="N3284" s="310"/>
      <c r="P3284" s="310"/>
    </row>
    <row r="3285" spans="3:16" s="25" customFormat="1" ht="12.75" customHeight="1" x14ac:dyDescent="0.25">
      <c r="C3285" s="310"/>
      <c r="E3285" s="310"/>
      <c r="F3285" s="309"/>
      <c r="G3285" s="309"/>
      <c r="H3285" s="310"/>
      <c r="I3285" s="310"/>
      <c r="L3285" s="309"/>
      <c r="M3285" s="309"/>
      <c r="N3285" s="310"/>
      <c r="P3285" s="310"/>
    </row>
    <row r="3286" spans="3:16" s="25" customFormat="1" ht="12.75" customHeight="1" x14ac:dyDescent="0.25">
      <c r="C3286" s="310"/>
      <c r="E3286" s="310"/>
      <c r="F3286" s="309"/>
      <c r="G3286" s="309"/>
      <c r="H3286" s="310"/>
      <c r="I3286" s="310"/>
      <c r="L3286" s="309"/>
      <c r="M3286" s="309"/>
      <c r="N3286" s="310"/>
      <c r="P3286" s="310"/>
    </row>
    <row r="3287" spans="3:16" s="25" customFormat="1" ht="12.75" customHeight="1" x14ac:dyDescent="0.25">
      <c r="C3287" s="310"/>
      <c r="E3287" s="310"/>
      <c r="F3287" s="309"/>
      <c r="G3287" s="309"/>
      <c r="H3287" s="310"/>
      <c r="I3287" s="310"/>
      <c r="L3287" s="309"/>
      <c r="M3287" s="309"/>
      <c r="N3287" s="310"/>
      <c r="P3287" s="310"/>
    </row>
    <row r="3288" spans="3:16" s="25" customFormat="1" ht="12.75" customHeight="1" x14ac:dyDescent="0.25">
      <c r="C3288" s="310"/>
      <c r="E3288" s="310"/>
      <c r="F3288" s="309"/>
      <c r="G3288" s="309"/>
      <c r="H3288" s="310"/>
      <c r="I3288" s="310"/>
      <c r="L3288" s="309"/>
      <c r="M3288" s="309"/>
      <c r="N3288" s="310"/>
      <c r="P3288" s="310"/>
    </row>
    <row r="3289" spans="3:16" s="25" customFormat="1" ht="12.75" customHeight="1" x14ac:dyDescent="0.25">
      <c r="C3289" s="310"/>
      <c r="E3289" s="310"/>
      <c r="F3289" s="309"/>
      <c r="G3289" s="309"/>
      <c r="H3289" s="310"/>
      <c r="I3289" s="310"/>
      <c r="L3289" s="309"/>
      <c r="M3289" s="309"/>
      <c r="N3289" s="310"/>
      <c r="P3289" s="310"/>
    </row>
    <row r="3290" spans="3:16" s="25" customFormat="1" ht="12.75" customHeight="1" x14ac:dyDescent="0.25">
      <c r="C3290" s="310"/>
      <c r="E3290" s="310"/>
      <c r="F3290" s="309"/>
      <c r="G3290" s="309"/>
      <c r="H3290" s="310"/>
      <c r="I3290" s="310"/>
      <c r="L3290" s="309"/>
      <c r="M3290" s="309"/>
      <c r="N3290" s="310"/>
      <c r="P3290" s="310"/>
    </row>
    <row r="3291" spans="3:16" s="25" customFormat="1" ht="12.75" customHeight="1" x14ac:dyDescent="0.25">
      <c r="C3291" s="310"/>
      <c r="E3291" s="310"/>
      <c r="F3291" s="309"/>
      <c r="G3291" s="309"/>
      <c r="H3291" s="310"/>
      <c r="I3291" s="310"/>
      <c r="L3291" s="309"/>
      <c r="M3291" s="309"/>
      <c r="N3291" s="310"/>
      <c r="P3291" s="310"/>
    </row>
    <row r="3292" spans="3:16" s="25" customFormat="1" ht="12.75" customHeight="1" x14ac:dyDescent="0.25">
      <c r="C3292" s="310"/>
      <c r="E3292" s="310"/>
      <c r="F3292" s="309"/>
      <c r="G3292" s="309"/>
      <c r="H3292" s="310"/>
      <c r="I3292" s="310"/>
      <c r="L3292" s="309"/>
      <c r="M3292" s="309"/>
      <c r="N3292" s="310"/>
      <c r="P3292" s="310"/>
    </row>
    <row r="3293" spans="3:16" s="25" customFormat="1" ht="12.75" customHeight="1" x14ac:dyDescent="0.25">
      <c r="C3293" s="310"/>
      <c r="E3293" s="310"/>
      <c r="F3293" s="309"/>
      <c r="G3293" s="309"/>
      <c r="H3293" s="310"/>
      <c r="I3293" s="310"/>
      <c r="L3293" s="309"/>
      <c r="M3293" s="309"/>
      <c r="N3293" s="310"/>
      <c r="P3293" s="310"/>
    </row>
    <row r="3294" spans="3:16" s="25" customFormat="1" ht="12.75" customHeight="1" x14ac:dyDescent="0.25">
      <c r="C3294" s="310"/>
      <c r="E3294" s="310"/>
      <c r="F3294" s="309"/>
      <c r="G3294" s="309"/>
      <c r="H3294" s="310"/>
      <c r="I3294" s="310"/>
      <c r="L3294" s="309"/>
      <c r="M3294" s="309"/>
      <c r="N3294" s="310"/>
      <c r="P3294" s="310"/>
    </row>
    <row r="3295" spans="3:16" s="25" customFormat="1" ht="12.75" customHeight="1" x14ac:dyDescent="0.25">
      <c r="C3295" s="310"/>
      <c r="E3295" s="310"/>
      <c r="F3295" s="309"/>
      <c r="G3295" s="309"/>
      <c r="H3295" s="310"/>
      <c r="I3295" s="310"/>
      <c r="L3295" s="309"/>
      <c r="M3295" s="309"/>
      <c r="N3295" s="310"/>
      <c r="P3295" s="310"/>
    </row>
    <row r="3296" spans="3:16" s="25" customFormat="1" ht="12.75" customHeight="1" x14ac:dyDescent="0.25">
      <c r="C3296" s="310"/>
      <c r="E3296" s="310"/>
      <c r="F3296" s="309"/>
      <c r="G3296" s="309"/>
      <c r="H3296" s="310"/>
      <c r="I3296" s="310"/>
      <c r="L3296" s="309"/>
      <c r="M3296" s="309"/>
      <c r="N3296" s="310"/>
      <c r="P3296" s="310"/>
    </row>
    <row r="3297" spans="3:16" s="25" customFormat="1" ht="12.75" customHeight="1" x14ac:dyDescent="0.25">
      <c r="C3297" s="310"/>
      <c r="E3297" s="310"/>
      <c r="F3297" s="309"/>
      <c r="G3297" s="309"/>
      <c r="H3297" s="310"/>
      <c r="I3297" s="310"/>
      <c r="L3297" s="309"/>
      <c r="M3297" s="309"/>
      <c r="N3297" s="310"/>
      <c r="P3297" s="310"/>
    </row>
    <row r="3298" spans="3:16" s="25" customFormat="1" ht="12.75" customHeight="1" x14ac:dyDescent="0.25">
      <c r="C3298" s="310"/>
      <c r="E3298" s="310"/>
      <c r="F3298" s="309"/>
      <c r="G3298" s="309"/>
      <c r="H3298" s="310"/>
      <c r="I3298" s="310"/>
      <c r="L3298" s="309"/>
      <c r="M3298" s="309"/>
      <c r="N3298" s="310"/>
      <c r="P3298" s="310"/>
    </row>
    <row r="3299" spans="3:16" s="25" customFormat="1" ht="12.75" customHeight="1" x14ac:dyDescent="0.25">
      <c r="C3299" s="310"/>
      <c r="E3299" s="310"/>
      <c r="F3299" s="309"/>
      <c r="G3299" s="309"/>
      <c r="H3299" s="310"/>
      <c r="I3299" s="310"/>
      <c r="L3299" s="309"/>
      <c r="M3299" s="309"/>
      <c r="N3299" s="310"/>
      <c r="P3299" s="310"/>
    </row>
    <row r="3300" spans="3:16" s="25" customFormat="1" ht="12.75" customHeight="1" x14ac:dyDescent="0.25">
      <c r="C3300" s="310"/>
      <c r="E3300" s="310"/>
      <c r="F3300" s="309"/>
      <c r="G3300" s="309"/>
      <c r="H3300" s="310"/>
      <c r="I3300" s="310"/>
      <c r="L3300" s="309"/>
      <c r="M3300" s="309"/>
      <c r="N3300" s="310"/>
      <c r="P3300" s="310"/>
    </row>
    <row r="3301" spans="3:16" s="25" customFormat="1" ht="12.75" customHeight="1" x14ac:dyDescent="0.25">
      <c r="C3301" s="310"/>
      <c r="E3301" s="310"/>
      <c r="F3301" s="309"/>
      <c r="G3301" s="309"/>
      <c r="H3301" s="310"/>
      <c r="I3301" s="310"/>
      <c r="L3301" s="309"/>
      <c r="M3301" s="309"/>
      <c r="N3301" s="310"/>
      <c r="P3301" s="310"/>
    </row>
    <row r="3302" spans="3:16" s="25" customFormat="1" ht="12.75" customHeight="1" x14ac:dyDescent="0.25">
      <c r="C3302" s="310"/>
      <c r="E3302" s="310"/>
      <c r="F3302" s="309"/>
      <c r="G3302" s="309"/>
      <c r="H3302" s="310"/>
      <c r="I3302" s="310"/>
      <c r="L3302" s="309"/>
      <c r="M3302" s="309"/>
      <c r="N3302" s="310"/>
      <c r="P3302" s="310"/>
    </row>
    <row r="3303" spans="3:16" s="25" customFormat="1" ht="12.75" customHeight="1" x14ac:dyDescent="0.25">
      <c r="C3303" s="310"/>
      <c r="E3303" s="310"/>
      <c r="F3303" s="309"/>
      <c r="G3303" s="309"/>
      <c r="H3303" s="310"/>
      <c r="I3303" s="310"/>
      <c r="L3303" s="309"/>
      <c r="M3303" s="309"/>
      <c r="N3303" s="310"/>
      <c r="P3303" s="310"/>
    </row>
    <row r="3304" spans="3:16" s="25" customFormat="1" ht="12.75" customHeight="1" x14ac:dyDescent="0.25">
      <c r="C3304" s="310"/>
      <c r="E3304" s="310"/>
      <c r="F3304" s="309"/>
      <c r="G3304" s="309"/>
      <c r="H3304" s="310"/>
      <c r="I3304" s="310"/>
      <c r="L3304" s="309"/>
      <c r="M3304" s="309"/>
      <c r="N3304" s="310"/>
      <c r="P3304" s="310"/>
    </row>
    <row r="3305" spans="3:16" s="25" customFormat="1" ht="12.75" customHeight="1" x14ac:dyDescent="0.25">
      <c r="C3305" s="310"/>
      <c r="E3305" s="310"/>
      <c r="F3305" s="309"/>
      <c r="G3305" s="309"/>
      <c r="H3305" s="310"/>
      <c r="I3305" s="310"/>
      <c r="L3305" s="309"/>
      <c r="M3305" s="309"/>
      <c r="N3305" s="310"/>
      <c r="P3305" s="310"/>
    </row>
    <row r="3306" spans="3:16" s="25" customFormat="1" ht="12.75" customHeight="1" x14ac:dyDescent="0.25">
      <c r="C3306" s="310"/>
      <c r="E3306" s="310"/>
      <c r="F3306" s="309"/>
      <c r="G3306" s="309"/>
      <c r="H3306" s="310"/>
      <c r="I3306" s="310"/>
      <c r="L3306" s="309"/>
      <c r="M3306" s="309"/>
      <c r="N3306" s="310"/>
      <c r="P3306" s="310"/>
    </row>
    <row r="3307" spans="3:16" s="25" customFormat="1" ht="12.75" customHeight="1" x14ac:dyDescent="0.25">
      <c r="C3307" s="310"/>
      <c r="E3307" s="310"/>
      <c r="F3307" s="309"/>
      <c r="G3307" s="309"/>
      <c r="H3307" s="310"/>
      <c r="I3307" s="310"/>
      <c r="L3307" s="309"/>
      <c r="M3307" s="309"/>
      <c r="N3307" s="310"/>
      <c r="P3307" s="310"/>
    </row>
    <row r="3308" spans="3:16" s="25" customFormat="1" ht="12.75" customHeight="1" x14ac:dyDescent="0.25">
      <c r="C3308" s="310"/>
      <c r="E3308" s="310"/>
      <c r="F3308" s="309"/>
      <c r="G3308" s="309"/>
      <c r="H3308" s="310"/>
      <c r="I3308" s="310"/>
      <c r="L3308" s="309"/>
      <c r="M3308" s="309"/>
      <c r="N3308" s="310"/>
      <c r="P3308" s="310"/>
    </row>
    <row r="3309" spans="3:16" s="25" customFormat="1" ht="12.75" customHeight="1" x14ac:dyDescent="0.25">
      <c r="C3309" s="310"/>
      <c r="E3309" s="310"/>
      <c r="F3309" s="309"/>
      <c r="G3309" s="309"/>
      <c r="H3309" s="310"/>
      <c r="I3309" s="310"/>
      <c r="L3309" s="309"/>
      <c r="M3309" s="309"/>
      <c r="N3309" s="310"/>
      <c r="P3309" s="310"/>
    </row>
    <row r="3310" spans="3:16" s="25" customFormat="1" ht="12.75" customHeight="1" x14ac:dyDescent="0.25">
      <c r="C3310" s="310"/>
      <c r="E3310" s="310"/>
      <c r="F3310" s="309"/>
      <c r="G3310" s="309"/>
      <c r="H3310" s="310"/>
      <c r="I3310" s="310"/>
      <c r="L3310" s="309"/>
      <c r="M3310" s="309"/>
      <c r="N3310" s="310"/>
      <c r="P3310" s="310"/>
    </row>
    <row r="3311" spans="3:16" s="25" customFormat="1" ht="12.75" customHeight="1" x14ac:dyDescent="0.25">
      <c r="C3311" s="310"/>
      <c r="E3311" s="310"/>
      <c r="F3311" s="309"/>
      <c r="G3311" s="309"/>
      <c r="H3311" s="310"/>
      <c r="I3311" s="310"/>
      <c r="L3311" s="309"/>
      <c r="M3311" s="309"/>
      <c r="N3311" s="310"/>
      <c r="P3311" s="310"/>
    </row>
    <row r="3312" spans="3:16" s="25" customFormat="1" ht="12.75" customHeight="1" x14ac:dyDescent="0.25">
      <c r="C3312" s="310"/>
      <c r="E3312" s="310"/>
      <c r="F3312" s="309"/>
      <c r="G3312" s="309"/>
      <c r="H3312" s="310"/>
      <c r="I3312" s="310"/>
      <c r="L3312" s="309"/>
      <c r="M3312" s="309"/>
      <c r="N3312" s="310"/>
      <c r="P3312" s="310"/>
    </row>
    <row r="3313" spans="3:16" s="25" customFormat="1" ht="12.75" customHeight="1" x14ac:dyDescent="0.25">
      <c r="C3313" s="310"/>
      <c r="E3313" s="310"/>
      <c r="F3313" s="309"/>
      <c r="G3313" s="309"/>
      <c r="H3313" s="310"/>
      <c r="I3313" s="310"/>
      <c r="L3313" s="309"/>
      <c r="M3313" s="309"/>
      <c r="N3313" s="310"/>
      <c r="P3313" s="310"/>
    </row>
    <row r="3314" spans="3:16" s="25" customFormat="1" ht="12.75" customHeight="1" x14ac:dyDescent="0.25">
      <c r="C3314" s="310"/>
      <c r="E3314" s="310"/>
      <c r="F3314" s="309"/>
      <c r="G3314" s="309"/>
      <c r="H3314" s="310"/>
      <c r="I3314" s="310"/>
      <c r="L3314" s="309"/>
      <c r="M3314" s="309"/>
      <c r="N3314" s="310"/>
      <c r="P3314" s="310"/>
    </row>
    <row r="3315" spans="3:16" s="25" customFormat="1" ht="12.75" customHeight="1" x14ac:dyDescent="0.25">
      <c r="C3315" s="310"/>
      <c r="E3315" s="310"/>
      <c r="F3315" s="309"/>
      <c r="G3315" s="309"/>
      <c r="H3315" s="310"/>
      <c r="I3315" s="310"/>
      <c r="L3315" s="309"/>
      <c r="M3315" s="309"/>
      <c r="N3315" s="310"/>
      <c r="P3315" s="310"/>
    </row>
    <row r="3316" spans="3:16" s="25" customFormat="1" ht="12.75" customHeight="1" x14ac:dyDescent="0.25">
      <c r="C3316" s="310"/>
      <c r="E3316" s="310"/>
      <c r="F3316" s="309"/>
      <c r="G3316" s="309"/>
      <c r="H3316" s="310"/>
      <c r="I3316" s="310"/>
      <c r="L3316" s="309"/>
      <c r="M3316" s="309"/>
      <c r="N3316" s="310"/>
      <c r="P3316" s="310"/>
    </row>
    <row r="3317" spans="3:16" s="25" customFormat="1" ht="12.75" customHeight="1" x14ac:dyDescent="0.25">
      <c r="C3317" s="310"/>
      <c r="E3317" s="310"/>
      <c r="F3317" s="309"/>
      <c r="G3317" s="309"/>
      <c r="H3317" s="310"/>
      <c r="I3317" s="310"/>
      <c r="L3317" s="309"/>
      <c r="M3317" s="309"/>
      <c r="N3317" s="310"/>
      <c r="P3317" s="310"/>
    </row>
    <row r="3318" spans="3:16" s="25" customFormat="1" ht="12.75" customHeight="1" x14ac:dyDescent="0.25">
      <c r="C3318" s="310"/>
      <c r="E3318" s="310"/>
      <c r="F3318" s="309"/>
      <c r="G3318" s="309"/>
      <c r="H3318" s="310"/>
      <c r="I3318" s="310"/>
      <c r="L3318" s="309"/>
      <c r="M3318" s="309"/>
      <c r="N3318" s="310"/>
      <c r="P3318" s="310"/>
    </row>
    <row r="3319" spans="3:16" s="25" customFormat="1" ht="12.75" customHeight="1" x14ac:dyDescent="0.25">
      <c r="C3319" s="310"/>
      <c r="E3319" s="310"/>
      <c r="F3319" s="309"/>
      <c r="G3319" s="309"/>
      <c r="H3319" s="310"/>
      <c r="I3319" s="310"/>
      <c r="L3319" s="309"/>
      <c r="M3319" s="309"/>
      <c r="N3319" s="310"/>
      <c r="P3319" s="310"/>
    </row>
    <row r="3320" spans="3:16" s="25" customFormat="1" ht="12.75" customHeight="1" x14ac:dyDescent="0.25">
      <c r="C3320" s="310"/>
      <c r="E3320" s="310"/>
      <c r="F3320" s="309"/>
      <c r="G3320" s="309"/>
      <c r="H3320" s="310"/>
      <c r="I3320" s="310"/>
      <c r="L3320" s="309"/>
      <c r="M3320" s="309"/>
      <c r="N3320" s="310"/>
      <c r="P3320" s="310"/>
    </row>
    <row r="3321" spans="3:16" s="25" customFormat="1" ht="12.75" customHeight="1" x14ac:dyDescent="0.25">
      <c r="C3321" s="310"/>
      <c r="E3321" s="310"/>
      <c r="F3321" s="309"/>
      <c r="G3321" s="309"/>
      <c r="H3321" s="310"/>
      <c r="I3321" s="310"/>
      <c r="L3321" s="309"/>
      <c r="M3321" s="309"/>
      <c r="N3321" s="310"/>
      <c r="P3321" s="310"/>
    </row>
    <row r="3322" spans="3:16" s="25" customFormat="1" ht="12.75" customHeight="1" x14ac:dyDescent="0.25">
      <c r="C3322" s="310"/>
      <c r="E3322" s="310"/>
      <c r="F3322" s="309"/>
      <c r="G3322" s="309"/>
      <c r="H3322" s="310"/>
      <c r="I3322" s="310"/>
      <c r="L3322" s="309"/>
      <c r="M3322" s="309"/>
      <c r="N3322" s="310"/>
      <c r="P3322" s="310"/>
    </row>
    <row r="3323" spans="3:16" s="25" customFormat="1" ht="12.75" customHeight="1" x14ac:dyDescent="0.25">
      <c r="C3323" s="310"/>
      <c r="E3323" s="310"/>
      <c r="F3323" s="309"/>
      <c r="G3323" s="309"/>
      <c r="H3323" s="310"/>
      <c r="I3323" s="310"/>
      <c r="L3323" s="309"/>
      <c r="M3323" s="309"/>
      <c r="N3323" s="310"/>
      <c r="P3323" s="310"/>
    </row>
    <row r="3324" spans="3:16" s="25" customFormat="1" ht="12.75" customHeight="1" x14ac:dyDescent="0.25">
      <c r="C3324" s="310"/>
      <c r="E3324" s="310"/>
      <c r="F3324" s="309"/>
      <c r="G3324" s="309"/>
      <c r="H3324" s="310"/>
      <c r="I3324" s="310"/>
      <c r="L3324" s="309"/>
      <c r="M3324" s="309"/>
      <c r="N3324" s="310"/>
      <c r="P3324" s="310"/>
    </row>
    <row r="3325" spans="3:16" s="25" customFormat="1" ht="12.75" customHeight="1" x14ac:dyDescent="0.25">
      <c r="C3325" s="310"/>
      <c r="E3325" s="310"/>
      <c r="F3325" s="309"/>
      <c r="G3325" s="309"/>
      <c r="H3325" s="310"/>
      <c r="I3325" s="310"/>
      <c r="L3325" s="309"/>
      <c r="M3325" s="309"/>
      <c r="N3325" s="310"/>
      <c r="P3325" s="310"/>
    </row>
    <row r="3326" spans="3:16" s="25" customFormat="1" ht="12.75" customHeight="1" x14ac:dyDescent="0.25">
      <c r="C3326" s="310"/>
      <c r="E3326" s="310"/>
      <c r="F3326" s="309"/>
      <c r="G3326" s="309"/>
      <c r="H3326" s="310"/>
      <c r="I3326" s="310"/>
      <c r="L3326" s="309"/>
      <c r="M3326" s="309"/>
      <c r="N3326" s="310"/>
      <c r="P3326" s="310"/>
    </row>
    <row r="3327" spans="3:16" s="25" customFormat="1" ht="12.75" customHeight="1" x14ac:dyDescent="0.25">
      <c r="C3327" s="310"/>
      <c r="E3327" s="310"/>
      <c r="F3327" s="309"/>
      <c r="G3327" s="309"/>
      <c r="H3327" s="310"/>
      <c r="I3327" s="310"/>
      <c r="L3327" s="309"/>
      <c r="M3327" s="309"/>
      <c r="N3327" s="310"/>
      <c r="P3327" s="310"/>
    </row>
    <row r="3328" spans="3:16" s="25" customFormat="1" ht="12.75" customHeight="1" x14ac:dyDescent="0.25">
      <c r="C3328" s="310"/>
      <c r="E3328" s="310"/>
      <c r="F3328" s="309"/>
      <c r="G3328" s="309"/>
      <c r="H3328" s="310"/>
      <c r="I3328" s="310"/>
      <c r="L3328" s="309"/>
      <c r="M3328" s="309"/>
      <c r="N3328" s="310"/>
      <c r="P3328" s="310"/>
    </row>
    <row r="3329" spans="3:16" s="25" customFormat="1" ht="12.75" customHeight="1" x14ac:dyDescent="0.25">
      <c r="C3329" s="310"/>
      <c r="E3329" s="310"/>
      <c r="F3329" s="309"/>
      <c r="G3329" s="309"/>
      <c r="H3329" s="310"/>
      <c r="I3329" s="310"/>
      <c r="L3329" s="309"/>
      <c r="M3329" s="309"/>
      <c r="N3329" s="310"/>
      <c r="P3329" s="310"/>
    </row>
    <row r="3330" spans="3:16" s="25" customFormat="1" ht="12.75" customHeight="1" x14ac:dyDescent="0.25">
      <c r="C3330" s="310"/>
      <c r="E3330" s="310"/>
      <c r="F3330" s="309"/>
      <c r="G3330" s="309"/>
      <c r="H3330" s="310"/>
      <c r="I3330" s="310"/>
      <c r="L3330" s="309"/>
      <c r="M3330" s="309"/>
      <c r="N3330" s="310"/>
      <c r="P3330" s="310"/>
    </row>
    <row r="3331" spans="3:16" s="25" customFormat="1" ht="12.75" customHeight="1" x14ac:dyDescent="0.25">
      <c r="C3331" s="310"/>
      <c r="E3331" s="310"/>
      <c r="F3331" s="309"/>
      <c r="G3331" s="309"/>
      <c r="H3331" s="310"/>
      <c r="I3331" s="310"/>
      <c r="L3331" s="309"/>
      <c r="M3331" s="309"/>
      <c r="N3331" s="310"/>
      <c r="P3331" s="310"/>
    </row>
    <row r="3332" spans="3:16" s="25" customFormat="1" ht="12.75" customHeight="1" x14ac:dyDescent="0.25">
      <c r="C3332" s="310"/>
      <c r="E3332" s="310"/>
      <c r="F3332" s="309"/>
      <c r="G3332" s="309"/>
      <c r="H3332" s="310"/>
      <c r="I3332" s="310"/>
      <c r="L3332" s="309"/>
      <c r="M3332" s="309"/>
      <c r="N3332" s="310"/>
      <c r="P3332" s="310"/>
    </row>
    <row r="3333" spans="3:16" s="25" customFormat="1" ht="12.75" customHeight="1" x14ac:dyDescent="0.25">
      <c r="C3333" s="310"/>
      <c r="E3333" s="310"/>
      <c r="F3333" s="309"/>
      <c r="G3333" s="309"/>
      <c r="H3333" s="310"/>
      <c r="I3333" s="310"/>
      <c r="L3333" s="309"/>
      <c r="M3333" s="309"/>
      <c r="N3333" s="310"/>
      <c r="P3333" s="310"/>
    </row>
    <row r="3334" spans="3:16" s="25" customFormat="1" ht="12.75" customHeight="1" x14ac:dyDescent="0.25">
      <c r="C3334" s="310"/>
      <c r="E3334" s="310"/>
      <c r="F3334" s="309"/>
      <c r="G3334" s="309"/>
      <c r="H3334" s="310"/>
      <c r="I3334" s="310"/>
      <c r="L3334" s="309"/>
      <c r="M3334" s="309"/>
      <c r="N3334" s="310"/>
      <c r="P3334" s="310"/>
    </row>
    <row r="3335" spans="3:16" s="25" customFormat="1" ht="12.75" customHeight="1" x14ac:dyDescent="0.25">
      <c r="C3335" s="310"/>
      <c r="E3335" s="310"/>
      <c r="F3335" s="309"/>
      <c r="G3335" s="309"/>
      <c r="H3335" s="310"/>
      <c r="I3335" s="310"/>
      <c r="L3335" s="309"/>
      <c r="M3335" s="309"/>
      <c r="N3335" s="310"/>
      <c r="P3335" s="310"/>
    </row>
    <row r="3336" spans="3:16" s="25" customFormat="1" ht="12.75" customHeight="1" x14ac:dyDescent="0.25">
      <c r="C3336" s="310"/>
      <c r="E3336" s="310"/>
      <c r="F3336" s="309"/>
      <c r="G3336" s="309"/>
      <c r="H3336" s="310"/>
      <c r="I3336" s="310"/>
      <c r="L3336" s="309"/>
      <c r="M3336" s="309"/>
      <c r="N3336" s="310"/>
      <c r="P3336" s="310"/>
    </row>
    <row r="3337" spans="3:16" s="25" customFormat="1" ht="12.75" customHeight="1" x14ac:dyDescent="0.25">
      <c r="C3337" s="310"/>
      <c r="E3337" s="310"/>
      <c r="F3337" s="309"/>
      <c r="G3337" s="309"/>
      <c r="H3337" s="310"/>
      <c r="I3337" s="310"/>
      <c r="L3337" s="309"/>
      <c r="M3337" s="309"/>
      <c r="N3337" s="310"/>
      <c r="P3337" s="310"/>
    </row>
    <row r="3338" spans="3:16" s="25" customFormat="1" ht="12.75" customHeight="1" x14ac:dyDescent="0.25">
      <c r="C3338" s="310"/>
      <c r="E3338" s="310"/>
      <c r="F3338" s="309"/>
      <c r="G3338" s="309"/>
      <c r="H3338" s="310"/>
      <c r="I3338" s="310"/>
      <c r="L3338" s="309"/>
      <c r="M3338" s="309"/>
      <c r="N3338" s="310"/>
      <c r="P3338" s="310"/>
    </row>
    <row r="3339" spans="3:16" s="25" customFormat="1" ht="12.75" customHeight="1" x14ac:dyDescent="0.25">
      <c r="C3339" s="310"/>
      <c r="E3339" s="310"/>
      <c r="F3339" s="309"/>
      <c r="G3339" s="309"/>
      <c r="H3339" s="310"/>
      <c r="I3339" s="310"/>
      <c r="L3339" s="309"/>
      <c r="M3339" s="309"/>
      <c r="N3339" s="310"/>
      <c r="P3339" s="310"/>
    </row>
    <row r="3340" spans="3:16" s="25" customFormat="1" ht="12.75" customHeight="1" x14ac:dyDescent="0.25">
      <c r="C3340" s="310"/>
      <c r="E3340" s="310"/>
      <c r="F3340" s="309"/>
      <c r="G3340" s="309"/>
      <c r="H3340" s="310"/>
      <c r="I3340" s="310"/>
      <c r="L3340" s="309"/>
      <c r="M3340" s="309"/>
      <c r="N3340" s="310"/>
      <c r="P3340" s="310"/>
    </row>
    <row r="3341" spans="3:16" s="25" customFormat="1" ht="12.75" customHeight="1" x14ac:dyDescent="0.25">
      <c r="C3341" s="310"/>
      <c r="E3341" s="310"/>
      <c r="F3341" s="309"/>
      <c r="G3341" s="309"/>
      <c r="H3341" s="310"/>
      <c r="I3341" s="310"/>
      <c r="L3341" s="309"/>
      <c r="M3341" s="309"/>
      <c r="N3341" s="310"/>
      <c r="P3341" s="310"/>
    </row>
    <row r="3342" spans="3:16" s="25" customFormat="1" ht="12.75" customHeight="1" x14ac:dyDescent="0.25">
      <c r="C3342" s="310"/>
      <c r="E3342" s="310"/>
      <c r="F3342" s="309"/>
      <c r="G3342" s="309"/>
      <c r="H3342" s="310"/>
      <c r="I3342" s="310"/>
      <c r="L3342" s="309"/>
      <c r="M3342" s="309"/>
      <c r="N3342" s="310"/>
      <c r="P3342" s="310"/>
    </row>
    <row r="3343" spans="3:16" s="25" customFormat="1" ht="12.75" customHeight="1" x14ac:dyDescent="0.25">
      <c r="C3343" s="310"/>
      <c r="E3343" s="310"/>
      <c r="F3343" s="309"/>
      <c r="G3343" s="309"/>
      <c r="H3343" s="310"/>
      <c r="I3343" s="310"/>
      <c r="L3343" s="309"/>
      <c r="M3343" s="309"/>
      <c r="N3343" s="310"/>
      <c r="P3343" s="310"/>
    </row>
    <row r="3344" spans="3:16" s="25" customFormat="1" ht="12.75" customHeight="1" x14ac:dyDescent="0.25">
      <c r="C3344" s="310"/>
      <c r="E3344" s="310"/>
      <c r="F3344" s="309"/>
      <c r="G3344" s="309"/>
      <c r="H3344" s="310"/>
      <c r="I3344" s="310"/>
      <c r="L3344" s="309"/>
      <c r="M3344" s="309"/>
      <c r="N3344" s="310"/>
      <c r="P3344" s="310"/>
    </row>
    <row r="3345" spans="3:16" s="25" customFormat="1" ht="12.75" customHeight="1" x14ac:dyDescent="0.25">
      <c r="C3345" s="310"/>
      <c r="E3345" s="310"/>
      <c r="F3345" s="309"/>
      <c r="G3345" s="309"/>
      <c r="H3345" s="310"/>
      <c r="I3345" s="310"/>
      <c r="L3345" s="309"/>
      <c r="M3345" s="309"/>
      <c r="N3345" s="310"/>
      <c r="P3345" s="310"/>
    </row>
    <row r="3346" spans="3:16" s="25" customFormat="1" ht="12.75" customHeight="1" x14ac:dyDescent="0.25">
      <c r="C3346" s="310"/>
      <c r="E3346" s="310"/>
      <c r="F3346" s="309"/>
      <c r="G3346" s="309"/>
      <c r="H3346" s="310"/>
      <c r="I3346" s="310"/>
      <c r="L3346" s="309"/>
      <c r="M3346" s="309"/>
      <c r="N3346" s="310"/>
      <c r="P3346" s="310"/>
    </row>
    <row r="3347" spans="3:16" s="25" customFormat="1" ht="12.75" customHeight="1" x14ac:dyDescent="0.25">
      <c r="C3347" s="310"/>
      <c r="E3347" s="310"/>
      <c r="F3347" s="309"/>
      <c r="G3347" s="309"/>
      <c r="H3347" s="310"/>
      <c r="I3347" s="310"/>
      <c r="L3347" s="309"/>
      <c r="M3347" s="309"/>
      <c r="N3347" s="310"/>
      <c r="P3347" s="310"/>
    </row>
    <row r="3348" spans="3:16" s="25" customFormat="1" ht="12.75" customHeight="1" x14ac:dyDescent="0.25">
      <c r="C3348" s="310"/>
      <c r="E3348" s="310"/>
      <c r="F3348" s="309"/>
      <c r="G3348" s="309"/>
      <c r="H3348" s="310"/>
      <c r="I3348" s="310"/>
      <c r="L3348" s="309"/>
      <c r="M3348" s="309"/>
      <c r="N3348" s="310"/>
      <c r="P3348" s="310"/>
    </row>
    <row r="3349" spans="3:16" s="25" customFormat="1" ht="12.75" customHeight="1" x14ac:dyDescent="0.25">
      <c r="C3349" s="310"/>
      <c r="E3349" s="310"/>
      <c r="F3349" s="309"/>
      <c r="G3349" s="309"/>
      <c r="H3349" s="310"/>
      <c r="I3349" s="310"/>
      <c r="L3349" s="309"/>
      <c r="M3349" s="309"/>
      <c r="N3349" s="310"/>
      <c r="P3349" s="310"/>
    </row>
    <row r="3350" spans="3:16" s="25" customFormat="1" ht="12.75" customHeight="1" x14ac:dyDescent="0.25">
      <c r="C3350" s="310"/>
      <c r="E3350" s="310"/>
      <c r="F3350" s="309"/>
      <c r="G3350" s="309"/>
      <c r="H3350" s="310"/>
      <c r="I3350" s="310"/>
      <c r="L3350" s="309"/>
      <c r="M3350" s="309"/>
      <c r="N3350" s="310"/>
      <c r="P3350" s="310"/>
    </row>
    <row r="3351" spans="3:16" s="25" customFormat="1" ht="12.75" customHeight="1" x14ac:dyDescent="0.25">
      <c r="C3351" s="310"/>
      <c r="E3351" s="310"/>
      <c r="F3351" s="309"/>
      <c r="G3351" s="309"/>
      <c r="H3351" s="310"/>
      <c r="I3351" s="310"/>
      <c r="L3351" s="309"/>
      <c r="M3351" s="309"/>
      <c r="N3351" s="310"/>
      <c r="P3351" s="310"/>
    </row>
    <row r="3352" spans="3:16" s="25" customFormat="1" ht="12.75" customHeight="1" x14ac:dyDescent="0.25">
      <c r="C3352" s="310"/>
      <c r="E3352" s="310"/>
      <c r="F3352" s="309"/>
      <c r="G3352" s="309"/>
      <c r="H3352" s="310"/>
      <c r="I3352" s="310"/>
      <c r="L3352" s="309"/>
      <c r="M3352" s="309"/>
      <c r="N3352" s="310"/>
      <c r="P3352" s="310"/>
    </row>
    <row r="3353" spans="3:16" s="25" customFormat="1" ht="12.75" customHeight="1" x14ac:dyDescent="0.25">
      <c r="C3353" s="310"/>
      <c r="E3353" s="310"/>
      <c r="F3353" s="309"/>
      <c r="G3353" s="309"/>
      <c r="H3353" s="310"/>
      <c r="I3353" s="310"/>
      <c r="L3353" s="309"/>
      <c r="M3353" s="309"/>
      <c r="N3353" s="310"/>
      <c r="P3353" s="310"/>
    </row>
    <row r="3354" spans="3:16" s="25" customFormat="1" ht="12.75" customHeight="1" x14ac:dyDescent="0.25">
      <c r="C3354" s="310"/>
      <c r="E3354" s="310"/>
      <c r="F3354" s="309"/>
      <c r="G3354" s="309"/>
      <c r="H3354" s="310"/>
      <c r="I3354" s="310"/>
      <c r="L3354" s="309"/>
      <c r="M3354" s="309"/>
      <c r="N3354" s="310"/>
      <c r="P3354" s="310"/>
    </row>
    <row r="3355" spans="3:16" s="25" customFormat="1" ht="12.75" customHeight="1" x14ac:dyDescent="0.25">
      <c r="C3355" s="310"/>
      <c r="E3355" s="310"/>
      <c r="F3355" s="309"/>
      <c r="G3355" s="309"/>
      <c r="H3355" s="310"/>
      <c r="I3355" s="310"/>
      <c r="L3355" s="309"/>
      <c r="M3355" s="309"/>
      <c r="N3355" s="310"/>
      <c r="P3355" s="310"/>
    </row>
    <row r="3356" spans="3:16" s="25" customFormat="1" ht="12.75" customHeight="1" x14ac:dyDescent="0.25">
      <c r="C3356" s="310"/>
      <c r="E3356" s="310"/>
      <c r="F3356" s="309"/>
      <c r="G3356" s="309"/>
      <c r="H3356" s="310"/>
      <c r="I3356" s="310"/>
      <c r="L3356" s="309"/>
      <c r="M3356" s="309"/>
      <c r="N3356" s="310"/>
      <c r="P3356" s="310"/>
    </row>
    <row r="3357" spans="3:16" s="25" customFormat="1" ht="12.75" customHeight="1" x14ac:dyDescent="0.25">
      <c r="C3357" s="310"/>
      <c r="E3357" s="310"/>
      <c r="F3357" s="309"/>
      <c r="G3357" s="309"/>
      <c r="H3357" s="310"/>
      <c r="I3357" s="310"/>
      <c r="L3357" s="309"/>
      <c r="M3357" s="309"/>
      <c r="N3357" s="310"/>
      <c r="P3357" s="310"/>
    </row>
    <row r="3358" spans="3:16" s="25" customFormat="1" ht="12.75" customHeight="1" x14ac:dyDescent="0.25">
      <c r="C3358" s="310"/>
      <c r="E3358" s="310"/>
      <c r="F3358" s="309"/>
      <c r="G3358" s="309"/>
      <c r="H3358" s="310"/>
      <c r="I3358" s="310"/>
      <c r="L3358" s="309"/>
      <c r="M3358" s="309"/>
      <c r="N3358" s="310"/>
      <c r="P3358" s="310"/>
    </row>
    <row r="3359" spans="3:16" s="25" customFormat="1" ht="12.75" customHeight="1" x14ac:dyDescent="0.25">
      <c r="C3359" s="310"/>
      <c r="E3359" s="310"/>
      <c r="F3359" s="309"/>
      <c r="G3359" s="309"/>
      <c r="H3359" s="310"/>
      <c r="I3359" s="310"/>
      <c r="L3359" s="309"/>
      <c r="M3359" s="309"/>
      <c r="N3359" s="310"/>
      <c r="P3359" s="310"/>
    </row>
    <row r="3360" spans="3:16" s="25" customFormat="1" ht="12.75" customHeight="1" x14ac:dyDescent="0.25">
      <c r="C3360" s="310"/>
      <c r="E3360" s="310"/>
      <c r="F3360" s="309"/>
      <c r="G3360" s="309"/>
      <c r="H3360" s="310"/>
      <c r="I3360" s="310"/>
      <c r="L3360" s="309"/>
      <c r="M3360" s="309"/>
      <c r="N3360" s="310"/>
      <c r="P3360" s="310"/>
    </row>
    <row r="3361" spans="3:16" s="25" customFormat="1" ht="12.75" customHeight="1" x14ac:dyDescent="0.25">
      <c r="C3361" s="310"/>
      <c r="E3361" s="310"/>
      <c r="F3361" s="309"/>
      <c r="G3361" s="309"/>
      <c r="H3361" s="310"/>
      <c r="I3361" s="310"/>
      <c r="L3361" s="309"/>
      <c r="M3361" s="309"/>
      <c r="N3361" s="310"/>
      <c r="P3361" s="310"/>
    </row>
    <row r="3362" spans="3:16" s="25" customFormat="1" ht="12.75" customHeight="1" x14ac:dyDescent="0.25">
      <c r="C3362" s="310"/>
      <c r="E3362" s="310"/>
      <c r="F3362" s="309"/>
      <c r="G3362" s="309"/>
      <c r="H3362" s="310"/>
      <c r="I3362" s="310"/>
      <c r="L3362" s="309"/>
      <c r="M3362" s="309"/>
      <c r="N3362" s="310"/>
      <c r="P3362" s="310"/>
    </row>
    <row r="3363" spans="3:16" s="25" customFormat="1" ht="12.75" customHeight="1" x14ac:dyDescent="0.25">
      <c r="C3363" s="310"/>
      <c r="E3363" s="310"/>
      <c r="F3363" s="309"/>
      <c r="G3363" s="309"/>
      <c r="H3363" s="310"/>
      <c r="I3363" s="310"/>
      <c r="L3363" s="309"/>
      <c r="M3363" s="309"/>
      <c r="N3363" s="310"/>
      <c r="P3363" s="310"/>
    </row>
    <row r="3364" spans="3:16" s="25" customFormat="1" ht="12.75" customHeight="1" x14ac:dyDescent="0.25">
      <c r="C3364" s="310"/>
      <c r="E3364" s="310"/>
      <c r="F3364" s="309"/>
      <c r="G3364" s="309"/>
      <c r="H3364" s="310"/>
      <c r="I3364" s="310"/>
      <c r="L3364" s="309"/>
      <c r="M3364" s="309"/>
      <c r="N3364" s="310"/>
      <c r="P3364" s="310"/>
    </row>
    <row r="3365" spans="3:16" s="25" customFormat="1" ht="12.75" customHeight="1" x14ac:dyDescent="0.25">
      <c r="C3365" s="310"/>
      <c r="E3365" s="310"/>
      <c r="F3365" s="309"/>
      <c r="G3365" s="309"/>
      <c r="H3365" s="310"/>
      <c r="I3365" s="310"/>
      <c r="L3365" s="309"/>
      <c r="M3365" s="309"/>
      <c r="N3365" s="310"/>
      <c r="P3365" s="310"/>
    </row>
    <row r="3366" spans="3:16" s="25" customFormat="1" ht="12.75" customHeight="1" x14ac:dyDescent="0.25">
      <c r="C3366" s="310"/>
      <c r="E3366" s="310"/>
      <c r="F3366" s="309"/>
      <c r="G3366" s="309"/>
      <c r="H3366" s="310"/>
      <c r="I3366" s="310"/>
      <c r="L3366" s="309"/>
      <c r="M3366" s="309"/>
      <c r="N3366" s="310"/>
      <c r="P3366" s="310"/>
    </row>
    <row r="3367" spans="3:16" s="25" customFormat="1" ht="12.75" customHeight="1" x14ac:dyDescent="0.25">
      <c r="C3367" s="310"/>
      <c r="E3367" s="310"/>
      <c r="F3367" s="309"/>
      <c r="G3367" s="309"/>
      <c r="H3367" s="310"/>
      <c r="I3367" s="310"/>
      <c r="L3367" s="309"/>
      <c r="M3367" s="309"/>
      <c r="N3367" s="310"/>
      <c r="P3367" s="310"/>
    </row>
    <row r="3368" spans="3:16" s="25" customFormat="1" ht="12.75" customHeight="1" x14ac:dyDescent="0.25">
      <c r="C3368" s="310"/>
      <c r="E3368" s="310"/>
      <c r="F3368" s="309"/>
      <c r="G3368" s="309"/>
      <c r="H3368" s="310"/>
      <c r="I3368" s="310"/>
      <c r="L3368" s="309"/>
      <c r="M3368" s="309"/>
      <c r="N3368" s="310"/>
      <c r="P3368" s="310"/>
    </row>
    <row r="3369" spans="3:16" s="25" customFormat="1" ht="12.75" customHeight="1" x14ac:dyDescent="0.25">
      <c r="C3369" s="310"/>
      <c r="E3369" s="310"/>
      <c r="F3369" s="309"/>
      <c r="G3369" s="309"/>
      <c r="H3369" s="310"/>
      <c r="I3369" s="310"/>
      <c r="L3369" s="309"/>
      <c r="M3369" s="309"/>
      <c r="N3369" s="310"/>
      <c r="P3369" s="310"/>
    </row>
    <row r="3370" spans="3:16" s="25" customFormat="1" ht="12.75" customHeight="1" x14ac:dyDescent="0.25">
      <c r="C3370" s="310"/>
      <c r="E3370" s="310"/>
      <c r="F3370" s="309"/>
      <c r="G3370" s="309"/>
      <c r="H3370" s="310"/>
      <c r="I3370" s="310"/>
      <c r="L3370" s="309"/>
      <c r="M3370" s="309"/>
      <c r="N3370" s="310"/>
      <c r="P3370" s="310"/>
    </row>
    <row r="3371" spans="3:16" s="25" customFormat="1" ht="12.75" customHeight="1" x14ac:dyDescent="0.25">
      <c r="C3371" s="310"/>
      <c r="E3371" s="310"/>
      <c r="F3371" s="309"/>
      <c r="G3371" s="309"/>
      <c r="H3371" s="310"/>
      <c r="I3371" s="310"/>
      <c r="L3371" s="309"/>
      <c r="M3371" s="309"/>
      <c r="N3371" s="310"/>
      <c r="P3371" s="310"/>
    </row>
    <row r="3372" spans="3:16" s="25" customFormat="1" ht="12.75" customHeight="1" x14ac:dyDescent="0.25">
      <c r="C3372" s="310"/>
      <c r="E3372" s="310"/>
      <c r="F3372" s="309"/>
      <c r="G3372" s="309"/>
      <c r="H3372" s="310"/>
      <c r="I3372" s="310"/>
      <c r="L3372" s="309"/>
      <c r="M3372" s="309"/>
      <c r="N3372" s="310"/>
      <c r="P3372" s="310"/>
    </row>
    <row r="3373" spans="3:16" s="25" customFormat="1" ht="12.75" customHeight="1" x14ac:dyDescent="0.25">
      <c r="C3373" s="310"/>
      <c r="E3373" s="310"/>
      <c r="F3373" s="309"/>
      <c r="G3373" s="309"/>
      <c r="H3373" s="310"/>
      <c r="I3373" s="310"/>
      <c r="L3373" s="309"/>
      <c r="M3373" s="309"/>
      <c r="N3373" s="310"/>
      <c r="P3373" s="310"/>
    </row>
    <row r="3374" spans="3:16" s="25" customFormat="1" ht="12.75" customHeight="1" x14ac:dyDescent="0.25">
      <c r="C3374" s="310"/>
      <c r="E3374" s="310"/>
      <c r="F3374" s="309"/>
      <c r="G3374" s="309"/>
      <c r="H3374" s="310"/>
      <c r="I3374" s="310"/>
      <c r="L3374" s="309"/>
      <c r="M3374" s="309"/>
      <c r="N3374" s="310"/>
      <c r="P3374" s="310"/>
    </row>
    <row r="3375" spans="3:16" s="25" customFormat="1" ht="12.75" customHeight="1" x14ac:dyDescent="0.25">
      <c r="C3375" s="310"/>
      <c r="E3375" s="310"/>
      <c r="F3375" s="309"/>
      <c r="G3375" s="309"/>
      <c r="H3375" s="310"/>
      <c r="I3375" s="310"/>
      <c r="L3375" s="309"/>
      <c r="M3375" s="309"/>
      <c r="N3375" s="310"/>
      <c r="P3375" s="310"/>
    </row>
    <row r="3376" spans="3:16" s="25" customFormat="1" ht="12.75" customHeight="1" x14ac:dyDescent="0.25">
      <c r="C3376" s="310"/>
      <c r="E3376" s="310"/>
      <c r="F3376" s="309"/>
      <c r="G3376" s="309"/>
      <c r="H3376" s="310"/>
      <c r="I3376" s="310"/>
      <c r="L3376" s="309"/>
      <c r="M3376" s="309"/>
      <c r="N3376" s="310"/>
      <c r="P3376" s="310"/>
    </row>
    <row r="3377" spans="3:16" s="25" customFormat="1" ht="12.75" customHeight="1" x14ac:dyDescent="0.25">
      <c r="C3377" s="310"/>
      <c r="E3377" s="310"/>
      <c r="F3377" s="309"/>
      <c r="G3377" s="309"/>
      <c r="H3377" s="310"/>
      <c r="I3377" s="310"/>
      <c r="L3377" s="309"/>
      <c r="M3377" s="309"/>
      <c r="N3377" s="310"/>
      <c r="P3377" s="310"/>
    </row>
    <row r="3378" spans="3:16" s="25" customFormat="1" ht="12.75" customHeight="1" x14ac:dyDescent="0.25">
      <c r="C3378" s="310"/>
      <c r="E3378" s="310"/>
      <c r="F3378" s="309"/>
      <c r="G3378" s="309"/>
      <c r="H3378" s="310"/>
      <c r="I3378" s="310"/>
      <c r="L3378" s="309"/>
      <c r="M3378" s="309"/>
      <c r="N3378" s="310"/>
      <c r="P3378" s="310"/>
    </row>
    <row r="3379" spans="3:16" s="25" customFormat="1" ht="12.75" customHeight="1" x14ac:dyDescent="0.25">
      <c r="C3379" s="310"/>
      <c r="E3379" s="310"/>
      <c r="F3379" s="309"/>
      <c r="G3379" s="309"/>
      <c r="H3379" s="310"/>
      <c r="I3379" s="310"/>
      <c r="L3379" s="309"/>
      <c r="M3379" s="309"/>
      <c r="N3379" s="310"/>
      <c r="P3379" s="310"/>
    </row>
    <row r="3380" spans="3:16" s="25" customFormat="1" ht="12.75" customHeight="1" x14ac:dyDescent="0.25">
      <c r="C3380" s="310"/>
      <c r="E3380" s="310"/>
      <c r="F3380" s="309"/>
      <c r="G3380" s="309"/>
      <c r="H3380" s="310"/>
      <c r="I3380" s="310"/>
      <c r="L3380" s="309"/>
      <c r="M3380" s="309"/>
      <c r="N3380" s="310"/>
      <c r="P3380" s="310"/>
    </row>
    <row r="3381" spans="3:16" s="25" customFormat="1" ht="12.75" customHeight="1" x14ac:dyDescent="0.25">
      <c r="C3381" s="310"/>
      <c r="E3381" s="310"/>
      <c r="F3381" s="309"/>
      <c r="G3381" s="309"/>
      <c r="H3381" s="310"/>
      <c r="I3381" s="310"/>
      <c r="L3381" s="309"/>
      <c r="M3381" s="309"/>
      <c r="N3381" s="310"/>
      <c r="P3381" s="310"/>
    </row>
    <row r="3382" spans="3:16" s="25" customFormat="1" ht="12.75" customHeight="1" x14ac:dyDescent="0.25">
      <c r="C3382" s="310"/>
      <c r="E3382" s="310"/>
      <c r="F3382" s="309"/>
      <c r="G3382" s="309"/>
      <c r="H3382" s="310"/>
      <c r="I3382" s="310"/>
      <c r="L3382" s="309"/>
      <c r="M3382" s="309"/>
      <c r="N3382" s="310"/>
      <c r="P3382" s="310"/>
    </row>
    <row r="3383" spans="3:16" s="25" customFormat="1" ht="12.75" customHeight="1" x14ac:dyDescent="0.25">
      <c r="C3383" s="310"/>
      <c r="E3383" s="310"/>
      <c r="F3383" s="309"/>
      <c r="G3383" s="309"/>
      <c r="H3383" s="310"/>
      <c r="I3383" s="310"/>
      <c r="L3383" s="309"/>
      <c r="M3383" s="309"/>
      <c r="N3383" s="310"/>
      <c r="P3383" s="310"/>
    </row>
    <row r="3384" spans="3:16" s="25" customFormat="1" ht="12.75" customHeight="1" x14ac:dyDescent="0.25">
      <c r="C3384" s="310"/>
      <c r="E3384" s="310"/>
      <c r="F3384" s="309"/>
      <c r="G3384" s="309"/>
      <c r="H3384" s="310"/>
      <c r="I3384" s="310"/>
      <c r="L3384" s="309"/>
      <c r="M3384" s="309"/>
      <c r="N3384" s="310"/>
      <c r="P3384" s="310"/>
    </row>
    <row r="3385" spans="3:16" s="25" customFormat="1" ht="12.75" customHeight="1" x14ac:dyDescent="0.25">
      <c r="C3385" s="310"/>
      <c r="E3385" s="310"/>
      <c r="F3385" s="309"/>
      <c r="G3385" s="309"/>
      <c r="H3385" s="310"/>
      <c r="I3385" s="310"/>
      <c r="L3385" s="309"/>
      <c r="M3385" s="309"/>
      <c r="N3385" s="310"/>
      <c r="P3385" s="310"/>
    </row>
    <row r="3386" spans="3:16" s="25" customFormat="1" ht="12.75" customHeight="1" x14ac:dyDescent="0.25">
      <c r="C3386" s="310"/>
      <c r="E3386" s="310"/>
      <c r="F3386" s="309"/>
      <c r="G3386" s="309"/>
      <c r="H3386" s="310"/>
      <c r="I3386" s="310"/>
      <c r="L3386" s="309"/>
      <c r="M3386" s="309"/>
      <c r="N3386" s="310"/>
      <c r="P3386" s="310"/>
    </row>
    <row r="3387" spans="3:16" s="25" customFormat="1" ht="12.75" customHeight="1" x14ac:dyDescent="0.25">
      <c r="C3387" s="310"/>
      <c r="E3387" s="310"/>
      <c r="F3387" s="309"/>
      <c r="G3387" s="309"/>
      <c r="H3387" s="310"/>
      <c r="I3387" s="310"/>
      <c r="L3387" s="309"/>
      <c r="M3387" s="309"/>
      <c r="N3387" s="310"/>
      <c r="P3387" s="310"/>
    </row>
    <row r="3388" spans="3:16" s="25" customFormat="1" ht="12.75" customHeight="1" x14ac:dyDescent="0.25">
      <c r="C3388" s="310"/>
      <c r="E3388" s="310"/>
      <c r="F3388" s="309"/>
      <c r="G3388" s="309"/>
      <c r="H3388" s="310"/>
      <c r="I3388" s="310"/>
      <c r="L3388" s="309"/>
      <c r="M3388" s="309"/>
      <c r="N3388" s="310"/>
      <c r="P3388" s="310"/>
    </row>
    <row r="3389" spans="3:16" s="25" customFormat="1" ht="12.75" customHeight="1" x14ac:dyDescent="0.25">
      <c r="C3389" s="310"/>
      <c r="E3389" s="310"/>
      <c r="F3389" s="309"/>
      <c r="G3389" s="309"/>
      <c r="H3389" s="310"/>
      <c r="I3389" s="310"/>
      <c r="L3389" s="309"/>
      <c r="M3389" s="309"/>
      <c r="N3389" s="310"/>
      <c r="P3389" s="310"/>
    </row>
    <row r="3390" spans="3:16" s="25" customFormat="1" ht="12.75" customHeight="1" x14ac:dyDescent="0.25">
      <c r="C3390" s="310"/>
      <c r="E3390" s="310"/>
      <c r="F3390" s="309"/>
      <c r="G3390" s="309"/>
      <c r="H3390" s="310"/>
      <c r="I3390" s="310"/>
      <c r="L3390" s="309"/>
      <c r="M3390" s="309"/>
      <c r="N3390" s="310"/>
      <c r="P3390" s="310"/>
    </row>
    <row r="3391" spans="3:16" s="25" customFormat="1" ht="12.75" customHeight="1" x14ac:dyDescent="0.25">
      <c r="C3391" s="310"/>
      <c r="E3391" s="310"/>
      <c r="F3391" s="309"/>
      <c r="G3391" s="309"/>
      <c r="H3391" s="310"/>
      <c r="I3391" s="310"/>
      <c r="L3391" s="309"/>
      <c r="M3391" s="309"/>
      <c r="N3391" s="310"/>
      <c r="P3391" s="310"/>
    </row>
    <row r="3392" spans="3:16" s="25" customFormat="1" ht="12.75" customHeight="1" x14ac:dyDescent="0.25">
      <c r="C3392" s="310"/>
      <c r="E3392" s="310"/>
      <c r="F3392" s="309"/>
      <c r="G3392" s="309"/>
      <c r="H3392" s="310"/>
      <c r="I3392" s="310"/>
      <c r="L3392" s="309"/>
      <c r="M3392" s="309"/>
      <c r="N3392" s="310"/>
      <c r="P3392" s="310"/>
    </row>
    <row r="3393" spans="3:16" s="25" customFormat="1" ht="12.75" customHeight="1" x14ac:dyDescent="0.25">
      <c r="C3393" s="310"/>
      <c r="E3393" s="310"/>
      <c r="F3393" s="309"/>
      <c r="G3393" s="309"/>
      <c r="H3393" s="310"/>
      <c r="I3393" s="310"/>
      <c r="L3393" s="309"/>
      <c r="M3393" s="309"/>
      <c r="N3393" s="310"/>
      <c r="P3393" s="310"/>
    </row>
    <row r="3394" spans="3:16" s="25" customFormat="1" ht="12.75" customHeight="1" x14ac:dyDescent="0.25">
      <c r="C3394" s="310"/>
      <c r="E3394" s="310"/>
      <c r="F3394" s="309"/>
      <c r="G3394" s="309"/>
      <c r="H3394" s="310"/>
      <c r="I3394" s="310"/>
      <c r="L3394" s="309"/>
      <c r="M3394" s="309"/>
      <c r="N3394" s="310"/>
      <c r="P3394" s="310"/>
    </row>
    <row r="3395" spans="3:16" s="25" customFormat="1" ht="12.75" customHeight="1" x14ac:dyDescent="0.25">
      <c r="C3395" s="310"/>
      <c r="E3395" s="310"/>
      <c r="F3395" s="309"/>
      <c r="G3395" s="309"/>
      <c r="H3395" s="310"/>
      <c r="I3395" s="310"/>
      <c r="L3395" s="309"/>
      <c r="M3395" s="309"/>
      <c r="N3395" s="310"/>
      <c r="P3395" s="310"/>
    </row>
    <row r="3396" spans="3:16" s="25" customFormat="1" ht="12.75" customHeight="1" x14ac:dyDescent="0.25">
      <c r="C3396" s="310"/>
      <c r="E3396" s="310"/>
      <c r="F3396" s="309"/>
      <c r="G3396" s="309"/>
      <c r="H3396" s="310"/>
      <c r="I3396" s="310"/>
      <c r="L3396" s="309"/>
      <c r="M3396" s="309"/>
      <c r="N3396" s="310"/>
      <c r="P3396" s="310"/>
    </row>
    <row r="3397" spans="3:16" s="25" customFormat="1" ht="12.75" customHeight="1" x14ac:dyDescent="0.25">
      <c r="C3397" s="310"/>
      <c r="E3397" s="310"/>
      <c r="F3397" s="309"/>
      <c r="G3397" s="309"/>
      <c r="H3397" s="310"/>
      <c r="I3397" s="310"/>
      <c r="L3397" s="309"/>
      <c r="M3397" s="309"/>
      <c r="N3397" s="310"/>
      <c r="P3397" s="310"/>
    </row>
    <row r="3398" spans="3:16" s="25" customFormat="1" ht="12.75" customHeight="1" x14ac:dyDescent="0.25">
      <c r="C3398" s="310"/>
      <c r="E3398" s="310"/>
      <c r="F3398" s="309"/>
      <c r="G3398" s="309"/>
      <c r="H3398" s="310"/>
      <c r="I3398" s="310"/>
      <c r="L3398" s="309"/>
      <c r="M3398" s="309"/>
      <c r="N3398" s="310"/>
      <c r="P3398" s="310"/>
    </row>
    <row r="3399" spans="3:16" s="25" customFormat="1" ht="12.75" customHeight="1" x14ac:dyDescent="0.25">
      <c r="C3399" s="310"/>
      <c r="E3399" s="310"/>
      <c r="F3399" s="309"/>
      <c r="G3399" s="309"/>
      <c r="H3399" s="310"/>
      <c r="I3399" s="310"/>
      <c r="L3399" s="309"/>
      <c r="M3399" s="309"/>
      <c r="N3399" s="310"/>
      <c r="P3399" s="310"/>
    </row>
    <row r="3400" spans="3:16" s="25" customFormat="1" ht="12.75" customHeight="1" x14ac:dyDescent="0.25">
      <c r="C3400" s="310"/>
      <c r="E3400" s="310"/>
      <c r="F3400" s="309"/>
      <c r="G3400" s="309"/>
      <c r="H3400" s="310"/>
      <c r="I3400" s="310"/>
      <c r="L3400" s="309"/>
      <c r="M3400" s="309"/>
      <c r="N3400" s="310"/>
      <c r="P3400" s="310"/>
    </row>
    <row r="3401" spans="3:16" s="25" customFormat="1" ht="12.75" customHeight="1" x14ac:dyDescent="0.25">
      <c r="C3401" s="310"/>
      <c r="E3401" s="310"/>
      <c r="F3401" s="309"/>
      <c r="G3401" s="309"/>
      <c r="H3401" s="310"/>
      <c r="I3401" s="310"/>
      <c r="L3401" s="309"/>
      <c r="M3401" s="309"/>
      <c r="N3401" s="310"/>
      <c r="P3401" s="310"/>
    </row>
    <row r="3402" spans="3:16" s="25" customFormat="1" ht="12.75" customHeight="1" x14ac:dyDescent="0.25">
      <c r="C3402" s="310"/>
      <c r="E3402" s="310"/>
      <c r="F3402" s="309"/>
      <c r="G3402" s="309"/>
      <c r="H3402" s="310"/>
      <c r="I3402" s="310"/>
      <c r="L3402" s="309"/>
      <c r="M3402" s="309"/>
      <c r="N3402" s="310"/>
      <c r="P3402" s="310"/>
    </row>
    <row r="3403" spans="3:16" s="25" customFormat="1" ht="12.75" customHeight="1" x14ac:dyDescent="0.25">
      <c r="C3403" s="310"/>
      <c r="E3403" s="310"/>
      <c r="F3403" s="309"/>
      <c r="G3403" s="309"/>
      <c r="H3403" s="310"/>
      <c r="I3403" s="310"/>
      <c r="L3403" s="309"/>
      <c r="M3403" s="309"/>
      <c r="N3403" s="310"/>
      <c r="P3403" s="310"/>
    </row>
    <row r="3404" spans="3:16" s="25" customFormat="1" ht="12.75" customHeight="1" x14ac:dyDescent="0.25">
      <c r="C3404" s="310"/>
      <c r="E3404" s="310"/>
      <c r="F3404" s="309"/>
      <c r="G3404" s="309"/>
      <c r="H3404" s="310"/>
      <c r="I3404" s="310"/>
      <c r="L3404" s="309"/>
      <c r="M3404" s="309"/>
      <c r="N3404" s="310"/>
      <c r="P3404" s="310"/>
    </row>
    <row r="3405" spans="3:16" s="25" customFormat="1" ht="12.75" customHeight="1" x14ac:dyDescent="0.25">
      <c r="C3405" s="310"/>
      <c r="E3405" s="310"/>
      <c r="F3405" s="309"/>
      <c r="G3405" s="309"/>
      <c r="H3405" s="310"/>
      <c r="I3405" s="310"/>
      <c r="L3405" s="309"/>
      <c r="M3405" s="309"/>
      <c r="N3405" s="310"/>
      <c r="P3405" s="310"/>
    </row>
    <row r="3406" spans="3:16" s="25" customFormat="1" ht="12.75" customHeight="1" x14ac:dyDescent="0.25">
      <c r="C3406" s="310"/>
      <c r="E3406" s="310"/>
      <c r="F3406" s="309"/>
      <c r="G3406" s="309"/>
      <c r="H3406" s="310"/>
      <c r="I3406" s="310"/>
      <c r="L3406" s="309"/>
      <c r="M3406" s="309"/>
      <c r="N3406" s="310"/>
      <c r="P3406" s="310"/>
    </row>
    <row r="3407" spans="3:16" s="25" customFormat="1" ht="12.75" customHeight="1" x14ac:dyDescent="0.25">
      <c r="C3407" s="310"/>
      <c r="E3407" s="310"/>
      <c r="F3407" s="309"/>
      <c r="G3407" s="309"/>
      <c r="H3407" s="310"/>
      <c r="I3407" s="310"/>
      <c r="L3407" s="309"/>
      <c r="M3407" s="309"/>
      <c r="N3407" s="310"/>
      <c r="P3407" s="310"/>
    </row>
    <row r="3408" spans="3:16" s="25" customFormat="1" ht="12.75" customHeight="1" x14ac:dyDescent="0.25">
      <c r="C3408" s="310"/>
      <c r="E3408" s="310"/>
      <c r="F3408" s="309"/>
      <c r="G3408" s="309"/>
      <c r="H3408" s="310"/>
      <c r="I3408" s="310"/>
      <c r="L3408" s="309"/>
      <c r="M3408" s="309"/>
      <c r="N3408" s="310"/>
      <c r="P3408" s="310"/>
    </row>
    <row r="3409" spans="3:16" s="25" customFormat="1" ht="12.75" customHeight="1" x14ac:dyDescent="0.25">
      <c r="C3409" s="310"/>
      <c r="E3409" s="310"/>
      <c r="F3409" s="309"/>
      <c r="G3409" s="309"/>
      <c r="H3409" s="310"/>
      <c r="I3409" s="310"/>
      <c r="L3409" s="309"/>
      <c r="M3409" s="309"/>
      <c r="N3409" s="310"/>
      <c r="P3409" s="310"/>
    </row>
    <row r="3410" spans="3:16" s="25" customFormat="1" ht="12.75" customHeight="1" x14ac:dyDescent="0.25">
      <c r="C3410" s="310"/>
      <c r="E3410" s="310"/>
      <c r="F3410" s="309"/>
      <c r="G3410" s="309"/>
      <c r="H3410" s="310"/>
      <c r="I3410" s="310"/>
      <c r="L3410" s="309"/>
      <c r="M3410" s="309"/>
      <c r="N3410" s="310"/>
      <c r="P3410" s="310"/>
    </row>
    <row r="3411" spans="3:16" s="25" customFormat="1" ht="12.75" customHeight="1" x14ac:dyDescent="0.25">
      <c r="C3411" s="310"/>
      <c r="E3411" s="310"/>
      <c r="F3411" s="309"/>
      <c r="G3411" s="309"/>
      <c r="H3411" s="310"/>
      <c r="I3411" s="310"/>
      <c r="L3411" s="309"/>
      <c r="M3411" s="309"/>
      <c r="N3411" s="310"/>
      <c r="P3411" s="310"/>
    </row>
    <row r="3412" spans="3:16" s="25" customFormat="1" ht="12.75" customHeight="1" x14ac:dyDescent="0.25">
      <c r="C3412" s="310"/>
      <c r="E3412" s="310"/>
      <c r="F3412" s="309"/>
      <c r="G3412" s="309"/>
      <c r="H3412" s="310"/>
      <c r="I3412" s="310"/>
      <c r="L3412" s="309"/>
      <c r="M3412" s="309"/>
      <c r="N3412" s="310"/>
      <c r="P3412" s="310"/>
    </row>
    <row r="3413" spans="3:16" s="25" customFormat="1" ht="12.75" customHeight="1" x14ac:dyDescent="0.25">
      <c r="C3413" s="310"/>
      <c r="E3413" s="310"/>
      <c r="F3413" s="309"/>
      <c r="G3413" s="309"/>
      <c r="H3413" s="310"/>
      <c r="I3413" s="310"/>
      <c r="L3413" s="309"/>
      <c r="M3413" s="309"/>
      <c r="N3413" s="310"/>
      <c r="P3413" s="310"/>
    </row>
    <row r="3414" spans="3:16" s="25" customFormat="1" ht="12.75" customHeight="1" x14ac:dyDescent="0.25">
      <c r="C3414" s="310"/>
      <c r="E3414" s="310"/>
      <c r="F3414" s="309"/>
      <c r="G3414" s="309"/>
      <c r="H3414" s="310"/>
      <c r="I3414" s="310"/>
      <c r="L3414" s="309"/>
      <c r="M3414" s="309"/>
      <c r="N3414" s="310"/>
      <c r="P3414" s="310"/>
    </row>
    <row r="3415" spans="3:16" s="25" customFormat="1" ht="12.75" customHeight="1" x14ac:dyDescent="0.25">
      <c r="C3415" s="310"/>
      <c r="E3415" s="310"/>
      <c r="F3415" s="309"/>
      <c r="G3415" s="309"/>
      <c r="H3415" s="310"/>
      <c r="I3415" s="310"/>
      <c r="L3415" s="309"/>
      <c r="M3415" s="309"/>
      <c r="N3415" s="310"/>
      <c r="P3415" s="310"/>
    </row>
    <row r="3416" spans="3:16" s="25" customFormat="1" ht="12.75" customHeight="1" x14ac:dyDescent="0.25">
      <c r="C3416" s="310"/>
      <c r="E3416" s="310"/>
      <c r="F3416" s="309"/>
      <c r="G3416" s="309"/>
      <c r="H3416" s="310"/>
      <c r="I3416" s="310"/>
      <c r="L3416" s="309"/>
      <c r="M3416" s="309"/>
      <c r="N3416" s="310"/>
      <c r="P3416" s="310"/>
    </row>
    <row r="3417" spans="3:16" s="25" customFormat="1" ht="12.75" customHeight="1" x14ac:dyDescent="0.25">
      <c r="C3417" s="310"/>
      <c r="E3417" s="310"/>
      <c r="F3417" s="309"/>
      <c r="G3417" s="309"/>
      <c r="H3417" s="310"/>
      <c r="I3417" s="310"/>
      <c r="L3417" s="309"/>
      <c r="M3417" s="309"/>
      <c r="N3417" s="310"/>
      <c r="P3417" s="310"/>
    </row>
    <row r="3418" spans="3:16" s="25" customFormat="1" ht="12.75" customHeight="1" x14ac:dyDescent="0.25">
      <c r="C3418" s="310"/>
      <c r="E3418" s="310"/>
      <c r="F3418" s="309"/>
      <c r="G3418" s="309"/>
      <c r="H3418" s="310"/>
      <c r="I3418" s="310"/>
      <c r="L3418" s="309"/>
      <c r="M3418" s="309"/>
      <c r="N3418" s="310"/>
      <c r="P3418" s="310"/>
    </row>
    <row r="3419" spans="3:16" s="25" customFormat="1" ht="12.75" customHeight="1" x14ac:dyDescent="0.25">
      <c r="C3419" s="310"/>
      <c r="E3419" s="310"/>
      <c r="F3419" s="309"/>
      <c r="G3419" s="309"/>
      <c r="H3419" s="310"/>
      <c r="I3419" s="310"/>
      <c r="L3419" s="309"/>
      <c r="M3419" s="309"/>
      <c r="N3419" s="310"/>
      <c r="P3419" s="310"/>
    </row>
    <row r="3420" spans="3:16" s="25" customFormat="1" ht="12.75" customHeight="1" x14ac:dyDescent="0.25">
      <c r="C3420" s="310"/>
      <c r="E3420" s="310"/>
      <c r="F3420" s="309"/>
      <c r="G3420" s="309"/>
      <c r="H3420" s="310"/>
      <c r="I3420" s="310"/>
      <c r="L3420" s="309"/>
      <c r="M3420" s="309"/>
      <c r="N3420" s="310"/>
      <c r="P3420" s="310"/>
    </row>
    <row r="3421" spans="3:16" s="25" customFormat="1" ht="12.75" customHeight="1" x14ac:dyDescent="0.25">
      <c r="C3421" s="310"/>
      <c r="E3421" s="310"/>
      <c r="F3421" s="309"/>
      <c r="G3421" s="309"/>
      <c r="H3421" s="310"/>
      <c r="I3421" s="310"/>
      <c r="L3421" s="309"/>
      <c r="M3421" s="309"/>
      <c r="N3421" s="310"/>
      <c r="P3421" s="310"/>
    </row>
    <row r="3422" spans="3:16" s="25" customFormat="1" ht="12.75" customHeight="1" x14ac:dyDescent="0.25">
      <c r="C3422" s="310"/>
      <c r="E3422" s="310"/>
      <c r="F3422" s="309"/>
      <c r="G3422" s="309"/>
      <c r="H3422" s="310"/>
      <c r="I3422" s="310"/>
      <c r="L3422" s="309"/>
      <c r="M3422" s="309"/>
      <c r="N3422" s="310"/>
      <c r="P3422" s="310"/>
    </row>
    <row r="3423" spans="3:16" s="25" customFormat="1" ht="12.75" customHeight="1" x14ac:dyDescent="0.25">
      <c r="C3423" s="310"/>
      <c r="E3423" s="310"/>
      <c r="F3423" s="309"/>
      <c r="G3423" s="309"/>
      <c r="H3423" s="310"/>
      <c r="I3423" s="310"/>
      <c r="L3423" s="309"/>
      <c r="M3423" s="309"/>
      <c r="N3423" s="310"/>
      <c r="P3423" s="310"/>
    </row>
    <row r="3424" spans="3:16" s="25" customFormat="1" ht="12.75" customHeight="1" x14ac:dyDescent="0.25">
      <c r="C3424" s="310"/>
      <c r="E3424" s="310"/>
      <c r="F3424" s="309"/>
      <c r="G3424" s="309"/>
      <c r="H3424" s="310"/>
      <c r="I3424" s="310"/>
      <c r="L3424" s="309"/>
      <c r="M3424" s="309"/>
      <c r="N3424" s="310"/>
      <c r="P3424" s="310"/>
    </row>
    <row r="3425" spans="3:16" s="25" customFormat="1" ht="12.75" customHeight="1" x14ac:dyDescent="0.25">
      <c r="C3425" s="310"/>
      <c r="E3425" s="310"/>
      <c r="F3425" s="309"/>
      <c r="G3425" s="309"/>
      <c r="H3425" s="310"/>
      <c r="I3425" s="310"/>
      <c r="L3425" s="309"/>
      <c r="M3425" s="309"/>
      <c r="N3425" s="310"/>
      <c r="P3425" s="310"/>
    </row>
    <row r="3426" spans="3:16" s="25" customFormat="1" ht="12.75" customHeight="1" x14ac:dyDescent="0.25">
      <c r="C3426" s="310"/>
      <c r="E3426" s="310"/>
      <c r="F3426" s="309"/>
      <c r="G3426" s="309"/>
      <c r="H3426" s="310"/>
      <c r="I3426" s="310"/>
      <c r="L3426" s="309"/>
      <c r="M3426" s="309"/>
      <c r="N3426" s="310"/>
      <c r="P3426" s="310"/>
    </row>
    <row r="3427" spans="3:16" s="25" customFormat="1" ht="12.75" customHeight="1" x14ac:dyDescent="0.25">
      <c r="C3427" s="310"/>
      <c r="E3427" s="310"/>
      <c r="F3427" s="309"/>
      <c r="G3427" s="309"/>
      <c r="H3427" s="310"/>
      <c r="I3427" s="310"/>
      <c r="L3427" s="309"/>
      <c r="M3427" s="309"/>
      <c r="N3427" s="310"/>
      <c r="P3427" s="310"/>
    </row>
    <row r="3428" spans="3:16" s="25" customFormat="1" ht="12.75" customHeight="1" x14ac:dyDescent="0.25">
      <c r="C3428" s="310"/>
      <c r="E3428" s="310"/>
      <c r="F3428" s="309"/>
      <c r="G3428" s="309"/>
      <c r="H3428" s="310"/>
      <c r="I3428" s="310"/>
      <c r="L3428" s="309"/>
      <c r="M3428" s="309"/>
      <c r="N3428" s="310"/>
      <c r="P3428" s="310"/>
    </row>
    <row r="3429" spans="3:16" s="25" customFormat="1" ht="12.75" customHeight="1" x14ac:dyDescent="0.25">
      <c r="C3429" s="310"/>
      <c r="E3429" s="310"/>
      <c r="F3429" s="309"/>
      <c r="G3429" s="309"/>
      <c r="H3429" s="310"/>
      <c r="I3429" s="310"/>
      <c r="L3429" s="309"/>
      <c r="M3429" s="309"/>
      <c r="N3429" s="310"/>
      <c r="P3429" s="310"/>
    </row>
    <row r="3430" spans="3:16" s="25" customFormat="1" ht="12.75" customHeight="1" x14ac:dyDescent="0.25">
      <c r="C3430" s="310"/>
      <c r="E3430" s="310"/>
      <c r="F3430" s="309"/>
      <c r="G3430" s="309"/>
      <c r="H3430" s="310"/>
      <c r="I3430" s="310"/>
      <c r="L3430" s="309"/>
      <c r="M3430" s="309"/>
      <c r="N3430" s="310"/>
      <c r="P3430" s="310"/>
    </row>
    <row r="3431" spans="3:16" s="25" customFormat="1" ht="12.75" customHeight="1" x14ac:dyDescent="0.25">
      <c r="C3431" s="310"/>
      <c r="E3431" s="310"/>
      <c r="F3431" s="309"/>
      <c r="G3431" s="309"/>
      <c r="H3431" s="310"/>
      <c r="I3431" s="310"/>
      <c r="L3431" s="309"/>
      <c r="M3431" s="309"/>
      <c r="N3431" s="310"/>
      <c r="P3431" s="310"/>
    </row>
    <row r="3432" spans="3:16" s="25" customFormat="1" ht="12.75" customHeight="1" x14ac:dyDescent="0.25">
      <c r="C3432" s="310"/>
      <c r="E3432" s="310"/>
      <c r="F3432" s="309"/>
      <c r="G3432" s="309"/>
      <c r="H3432" s="310"/>
      <c r="I3432" s="310"/>
      <c r="L3432" s="309"/>
      <c r="M3432" s="309"/>
      <c r="N3432" s="310"/>
      <c r="P3432" s="310"/>
    </row>
    <row r="3433" spans="3:16" s="25" customFormat="1" ht="12.75" customHeight="1" x14ac:dyDescent="0.25">
      <c r="C3433" s="310"/>
      <c r="E3433" s="310"/>
      <c r="F3433" s="309"/>
      <c r="G3433" s="309"/>
      <c r="H3433" s="310"/>
      <c r="I3433" s="310"/>
      <c r="L3433" s="309"/>
      <c r="M3433" s="309"/>
      <c r="N3433" s="310"/>
      <c r="P3433" s="310"/>
    </row>
    <row r="3434" spans="3:16" s="25" customFormat="1" ht="12.75" customHeight="1" x14ac:dyDescent="0.25">
      <c r="C3434" s="310"/>
      <c r="E3434" s="310"/>
      <c r="F3434" s="309"/>
      <c r="G3434" s="309"/>
      <c r="H3434" s="310"/>
      <c r="I3434" s="310"/>
      <c r="L3434" s="309"/>
      <c r="M3434" s="309"/>
      <c r="N3434" s="310"/>
      <c r="P3434" s="310"/>
    </row>
    <row r="3435" spans="3:16" s="25" customFormat="1" ht="12.75" customHeight="1" x14ac:dyDescent="0.25">
      <c r="C3435" s="310"/>
      <c r="E3435" s="310"/>
      <c r="F3435" s="309"/>
      <c r="G3435" s="309"/>
      <c r="H3435" s="310"/>
      <c r="I3435" s="310"/>
      <c r="L3435" s="309"/>
      <c r="M3435" s="309"/>
      <c r="N3435" s="310"/>
      <c r="P3435" s="310"/>
    </row>
    <row r="3436" spans="3:16" s="25" customFormat="1" ht="12.75" customHeight="1" x14ac:dyDescent="0.25">
      <c r="C3436" s="310"/>
      <c r="E3436" s="310"/>
      <c r="F3436" s="309"/>
      <c r="G3436" s="309"/>
      <c r="H3436" s="310"/>
      <c r="I3436" s="310"/>
      <c r="L3436" s="309"/>
      <c r="M3436" s="309"/>
      <c r="N3436" s="310"/>
      <c r="P3436" s="310"/>
    </row>
    <row r="3437" spans="3:16" s="25" customFormat="1" ht="12.75" customHeight="1" x14ac:dyDescent="0.25">
      <c r="C3437" s="310"/>
      <c r="E3437" s="310"/>
      <c r="F3437" s="309"/>
      <c r="G3437" s="309"/>
      <c r="H3437" s="310"/>
      <c r="I3437" s="310"/>
      <c r="L3437" s="309"/>
      <c r="M3437" s="309"/>
      <c r="N3437" s="310"/>
      <c r="P3437" s="310"/>
    </row>
    <row r="3438" spans="3:16" s="25" customFormat="1" ht="12.75" customHeight="1" x14ac:dyDescent="0.25">
      <c r="C3438" s="310"/>
      <c r="E3438" s="310"/>
      <c r="F3438" s="309"/>
      <c r="G3438" s="309"/>
      <c r="H3438" s="310"/>
      <c r="I3438" s="310"/>
      <c r="L3438" s="309"/>
      <c r="M3438" s="309"/>
      <c r="N3438" s="310"/>
      <c r="P3438" s="310"/>
    </row>
    <row r="3439" spans="3:16" s="25" customFormat="1" ht="12.75" customHeight="1" x14ac:dyDescent="0.25">
      <c r="C3439" s="310"/>
      <c r="E3439" s="310"/>
      <c r="F3439" s="309"/>
      <c r="G3439" s="309"/>
      <c r="H3439" s="310"/>
      <c r="I3439" s="310"/>
      <c r="L3439" s="309"/>
      <c r="M3439" s="309"/>
      <c r="N3439" s="310"/>
      <c r="P3439" s="310"/>
    </row>
    <row r="3440" spans="3:16" s="25" customFormat="1" ht="12.75" customHeight="1" x14ac:dyDescent="0.25">
      <c r="C3440" s="310"/>
      <c r="E3440" s="310"/>
      <c r="F3440" s="309"/>
      <c r="G3440" s="309"/>
      <c r="H3440" s="310"/>
      <c r="I3440" s="310"/>
      <c r="L3440" s="309"/>
      <c r="M3440" s="309"/>
      <c r="N3440" s="310"/>
      <c r="P3440" s="310"/>
    </row>
    <row r="3441" spans="3:16" s="25" customFormat="1" ht="12.75" customHeight="1" x14ac:dyDescent="0.25">
      <c r="C3441" s="310"/>
      <c r="E3441" s="310"/>
      <c r="F3441" s="309"/>
      <c r="G3441" s="309"/>
      <c r="H3441" s="310"/>
      <c r="I3441" s="310"/>
      <c r="L3441" s="309"/>
      <c r="M3441" s="309"/>
      <c r="N3441" s="310"/>
      <c r="P3441" s="310"/>
    </row>
    <row r="3442" spans="3:16" s="25" customFormat="1" ht="12.75" customHeight="1" x14ac:dyDescent="0.25">
      <c r="C3442" s="310"/>
      <c r="E3442" s="310"/>
      <c r="F3442" s="309"/>
      <c r="G3442" s="309"/>
      <c r="H3442" s="310"/>
      <c r="I3442" s="310"/>
      <c r="L3442" s="309"/>
      <c r="M3442" s="309"/>
      <c r="N3442" s="310"/>
      <c r="P3442" s="310"/>
    </row>
    <row r="3443" spans="3:16" s="25" customFormat="1" ht="12.75" customHeight="1" x14ac:dyDescent="0.25">
      <c r="C3443" s="310"/>
      <c r="E3443" s="310"/>
      <c r="F3443" s="309"/>
      <c r="G3443" s="309"/>
      <c r="H3443" s="310"/>
      <c r="I3443" s="310"/>
      <c r="L3443" s="309"/>
      <c r="M3443" s="309"/>
      <c r="N3443" s="310"/>
      <c r="P3443" s="310"/>
    </row>
    <row r="3444" spans="3:16" s="25" customFormat="1" ht="12.75" customHeight="1" x14ac:dyDescent="0.25">
      <c r="C3444" s="310"/>
      <c r="E3444" s="310"/>
      <c r="F3444" s="309"/>
      <c r="G3444" s="309"/>
      <c r="H3444" s="310"/>
      <c r="I3444" s="310"/>
      <c r="L3444" s="309"/>
      <c r="M3444" s="309"/>
      <c r="N3444" s="310"/>
      <c r="P3444" s="310"/>
    </row>
    <row r="3445" spans="3:16" s="25" customFormat="1" ht="12.75" customHeight="1" x14ac:dyDescent="0.25">
      <c r="C3445" s="310"/>
      <c r="E3445" s="310"/>
      <c r="F3445" s="309"/>
      <c r="G3445" s="309"/>
      <c r="H3445" s="310"/>
      <c r="I3445" s="310"/>
      <c r="L3445" s="309"/>
      <c r="M3445" s="309"/>
      <c r="N3445" s="310"/>
      <c r="P3445" s="310"/>
    </row>
    <row r="3446" spans="3:16" s="25" customFormat="1" ht="12.75" customHeight="1" x14ac:dyDescent="0.25">
      <c r="C3446" s="310"/>
      <c r="E3446" s="310"/>
      <c r="F3446" s="309"/>
      <c r="G3446" s="309"/>
      <c r="H3446" s="310"/>
      <c r="I3446" s="310"/>
      <c r="L3446" s="309"/>
      <c r="M3446" s="309"/>
      <c r="N3446" s="310"/>
      <c r="P3446" s="310"/>
    </row>
    <row r="3447" spans="3:16" s="25" customFormat="1" ht="12.75" customHeight="1" x14ac:dyDescent="0.25">
      <c r="C3447" s="310"/>
      <c r="E3447" s="310"/>
      <c r="F3447" s="309"/>
      <c r="G3447" s="309"/>
      <c r="H3447" s="310"/>
      <c r="I3447" s="310"/>
      <c r="L3447" s="309"/>
      <c r="M3447" s="309"/>
      <c r="N3447" s="310"/>
      <c r="P3447" s="310"/>
    </row>
    <row r="3448" spans="3:16" s="25" customFormat="1" ht="12.75" customHeight="1" x14ac:dyDescent="0.25">
      <c r="C3448" s="310"/>
      <c r="E3448" s="310"/>
      <c r="F3448" s="309"/>
      <c r="G3448" s="309"/>
      <c r="H3448" s="310"/>
      <c r="I3448" s="310"/>
      <c r="L3448" s="309"/>
      <c r="M3448" s="309"/>
      <c r="N3448" s="310"/>
      <c r="P3448" s="310"/>
    </row>
    <row r="3449" spans="3:16" s="25" customFormat="1" ht="12.75" customHeight="1" x14ac:dyDescent="0.25">
      <c r="C3449" s="310"/>
      <c r="E3449" s="310"/>
      <c r="F3449" s="309"/>
      <c r="G3449" s="309"/>
      <c r="H3449" s="310"/>
      <c r="I3449" s="310"/>
      <c r="L3449" s="309"/>
      <c r="M3449" s="309"/>
      <c r="N3449" s="310"/>
      <c r="P3449" s="310"/>
    </row>
    <row r="3450" spans="3:16" s="25" customFormat="1" ht="12.75" customHeight="1" x14ac:dyDescent="0.25">
      <c r="C3450" s="310"/>
      <c r="E3450" s="310"/>
      <c r="F3450" s="309"/>
      <c r="G3450" s="309"/>
      <c r="H3450" s="310"/>
      <c r="I3450" s="310"/>
      <c r="L3450" s="309"/>
      <c r="M3450" s="309"/>
      <c r="N3450" s="310"/>
      <c r="P3450" s="310"/>
    </row>
    <row r="3451" spans="3:16" s="25" customFormat="1" ht="12.75" customHeight="1" x14ac:dyDescent="0.25">
      <c r="C3451" s="310"/>
      <c r="E3451" s="310"/>
      <c r="F3451" s="309"/>
      <c r="G3451" s="309"/>
      <c r="H3451" s="310"/>
      <c r="I3451" s="310"/>
      <c r="L3451" s="309"/>
      <c r="M3451" s="309"/>
      <c r="N3451" s="310"/>
      <c r="P3451" s="310"/>
    </row>
    <row r="3452" spans="3:16" s="25" customFormat="1" ht="12.75" customHeight="1" x14ac:dyDescent="0.25">
      <c r="C3452" s="310"/>
      <c r="E3452" s="310"/>
      <c r="F3452" s="309"/>
      <c r="G3452" s="309"/>
      <c r="H3452" s="310"/>
      <c r="I3452" s="310"/>
      <c r="L3452" s="309"/>
      <c r="M3452" s="309"/>
      <c r="N3452" s="310"/>
      <c r="P3452" s="310"/>
    </row>
    <row r="3453" spans="3:16" s="25" customFormat="1" ht="12.75" customHeight="1" x14ac:dyDescent="0.25">
      <c r="C3453" s="310"/>
      <c r="E3453" s="310"/>
      <c r="F3453" s="309"/>
      <c r="G3453" s="309"/>
      <c r="H3453" s="310"/>
      <c r="I3453" s="310"/>
      <c r="L3453" s="309"/>
      <c r="M3453" s="309"/>
      <c r="N3453" s="310"/>
      <c r="P3453" s="310"/>
    </row>
    <row r="3454" spans="3:16" s="25" customFormat="1" ht="12.75" customHeight="1" x14ac:dyDescent="0.25">
      <c r="C3454" s="310"/>
      <c r="E3454" s="310"/>
      <c r="F3454" s="309"/>
      <c r="G3454" s="309"/>
      <c r="H3454" s="310"/>
      <c r="I3454" s="310"/>
      <c r="L3454" s="309"/>
      <c r="M3454" s="309"/>
      <c r="N3454" s="310"/>
      <c r="P3454" s="310"/>
    </row>
    <row r="3455" spans="3:16" s="25" customFormat="1" ht="12.75" customHeight="1" x14ac:dyDescent="0.25">
      <c r="C3455" s="310"/>
      <c r="E3455" s="310"/>
      <c r="F3455" s="309"/>
      <c r="G3455" s="309"/>
      <c r="H3455" s="310"/>
      <c r="I3455" s="310"/>
      <c r="L3455" s="309"/>
      <c r="M3455" s="309"/>
      <c r="N3455" s="310"/>
      <c r="P3455" s="310"/>
    </row>
    <row r="3456" spans="3:16" s="25" customFormat="1" ht="12.75" customHeight="1" x14ac:dyDescent="0.25">
      <c r="C3456" s="310"/>
      <c r="E3456" s="310"/>
      <c r="F3456" s="309"/>
      <c r="G3456" s="309"/>
      <c r="H3456" s="310"/>
      <c r="I3456" s="310"/>
      <c r="L3456" s="309"/>
      <c r="M3456" s="309"/>
      <c r="N3456" s="310"/>
      <c r="P3456" s="310"/>
    </row>
    <row r="3457" spans="3:16" s="25" customFormat="1" ht="12.75" customHeight="1" x14ac:dyDescent="0.25">
      <c r="C3457" s="310"/>
      <c r="E3457" s="310"/>
      <c r="F3457" s="309"/>
      <c r="G3457" s="309"/>
      <c r="H3457" s="310"/>
      <c r="I3457" s="310"/>
      <c r="L3457" s="309"/>
      <c r="M3457" s="309"/>
      <c r="N3457" s="310"/>
      <c r="P3457" s="310"/>
    </row>
    <row r="3458" spans="3:16" s="25" customFormat="1" ht="12.75" customHeight="1" x14ac:dyDescent="0.25">
      <c r="C3458" s="310"/>
      <c r="E3458" s="310"/>
      <c r="F3458" s="309"/>
      <c r="G3458" s="309"/>
      <c r="H3458" s="310"/>
      <c r="I3458" s="310"/>
      <c r="L3458" s="309"/>
      <c r="M3458" s="309"/>
      <c r="N3458" s="310"/>
      <c r="P3458" s="310"/>
    </row>
    <row r="3459" spans="3:16" s="25" customFormat="1" ht="12.75" customHeight="1" x14ac:dyDescent="0.25">
      <c r="C3459" s="310"/>
      <c r="E3459" s="310"/>
      <c r="F3459" s="309"/>
      <c r="G3459" s="309"/>
      <c r="H3459" s="310"/>
      <c r="I3459" s="310"/>
      <c r="L3459" s="309"/>
      <c r="M3459" s="309"/>
      <c r="N3459" s="310"/>
      <c r="P3459" s="310"/>
    </row>
    <row r="3460" spans="3:16" s="25" customFormat="1" ht="12.75" customHeight="1" x14ac:dyDescent="0.25">
      <c r="C3460" s="310"/>
      <c r="E3460" s="310"/>
      <c r="F3460" s="309"/>
      <c r="G3460" s="309"/>
      <c r="H3460" s="310"/>
      <c r="I3460" s="310"/>
      <c r="L3460" s="309"/>
      <c r="M3460" s="309"/>
      <c r="N3460" s="310"/>
      <c r="P3460" s="310"/>
    </row>
    <row r="3461" spans="3:16" s="25" customFormat="1" ht="12.75" customHeight="1" x14ac:dyDescent="0.25">
      <c r="C3461" s="310"/>
      <c r="E3461" s="310"/>
      <c r="F3461" s="309"/>
      <c r="G3461" s="309"/>
      <c r="H3461" s="310"/>
      <c r="I3461" s="310"/>
      <c r="L3461" s="309"/>
      <c r="M3461" s="309"/>
      <c r="N3461" s="310"/>
      <c r="P3461" s="310"/>
    </row>
    <row r="3462" spans="3:16" s="25" customFormat="1" ht="12.75" customHeight="1" x14ac:dyDescent="0.25">
      <c r="C3462" s="310"/>
      <c r="E3462" s="310"/>
      <c r="F3462" s="309"/>
      <c r="G3462" s="309"/>
      <c r="H3462" s="310"/>
      <c r="I3462" s="310"/>
      <c r="L3462" s="309"/>
      <c r="M3462" s="309"/>
      <c r="N3462" s="310"/>
      <c r="P3462" s="310"/>
    </row>
    <row r="3463" spans="3:16" s="25" customFormat="1" ht="12.75" customHeight="1" x14ac:dyDescent="0.25">
      <c r="C3463" s="310"/>
      <c r="E3463" s="310"/>
      <c r="F3463" s="309"/>
      <c r="G3463" s="309"/>
      <c r="H3463" s="310"/>
      <c r="I3463" s="310"/>
      <c r="L3463" s="309"/>
      <c r="M3463" s="309"/>
      <c r="N3463" s="310"/>
      <c r="P3463" s="310"/>
    </row>
    <row r="3464" spans="3:16" s="25" customFormat="1" ht="12.75" customHeight="1" x14ac:dyDescent="0.25">
      <c r="C3464" s="310"/>
      <c r="E3464" s="310"/>
      <c r="F3464" s="309"/>
      <c r="G3464" s="309"/>
      <c r="H3464" s="310"/>
      <c r="I3464" s="310"/>
      <c r="L3464" s="309"/>
      <c r="M3464" s="309"/>
      <c r="N3464" s="310"/>
      <c r="P3464" s="310"/>
    </row>
    <row r="3465" spans="3:16" s="25" customFormat="1" ht="12.75" customHeight="1" x14ac:dyDescent="0.25">
      <c r="C3465" s="310"/>
      <c r="E3465" s="310"/>
      <c r="F3465" s="309"/>
      <c r="G3465" s="309"/>
      <c r="H3465" s="310"/>
      <c r="I3465" s="310"/>
      <c r="L3465" s="309"/>
      <c r="M3465" s="309"/>
      <c r="N3465" s="310"/>
      <c r="P3465" s="310"/>
    </row>
    <row r="3466" spans="3:16" s="25" customFormat="1" ht="12.75" customHeight="1" x14ac:dyDescent="0.25">
      <c r="C3466" s="310"/>
      <c r="E3466" s="310"/>
      <c r="F3466" s="309"/>
      <c r="G3466" s="309"/>
      <c r="H3466" s="310"/>
      <c r="I3466" s="310"/>
      <c r="L3466" s="309"/>
      <c r="M3466" s="309"/>
      <c r="N3466" s="310"/>
      <c r="P3466" s="310"/>
    </row>
    <row r="3467" spans="3:16" s="25" customFormat="1" ht="12.75" customHeight="1" x14ac:dyDescent="0.25">
      <c r="C3467" s="310"/>
      <c r="E3467" s="310"/>
      <c r="F3467" s="309"/>
      <c r="G3467" s="309"/>
      <c r="H3467" s="310"/>
      <c r="I3467" s="310"/>
      <c r="L3467" s="309"/>
      <c r="M3467" s="309"/>
      <c r="N3467" s="310"/>
      <c r="P3467" s="310"/>
    </row>
    <row r="3468" spans="3:16" s="25" customFormat="1" ht="12.75" customHeight="1" x14ac:dyDescent="0.25">
      <c r="C3468" s="310"/>
      <c r="E3468" s="310"/>
      <c r="F3468" s="309"/>
      <c r="G3468" s="309"/>
      <c r="H3468" s="310"/>
      <c r="I3468" s="310"/>
      <c r="L3468" s="309"/>
      <c r="M3468" s="309"/>
      <c r="N3468" s="310"/>
      <c r="P3468" s="310"/>
    </row>
    <row r="3469" spans="3:16" s="25" customFormat="1" ht="12.75" customHeight="1" x14ac:dyDescent="0.25">
      <c r="C3469" s="310"/>
      <c r="E3469" s="310"/>
      <c r="F3469" s="309"/>
      <c r="G3469" s="309"/>
      <c r="H3469" s="310"/>
      <c r="I3469" s="310"/>
      <c r="L3469" s="309"/>
      <c r="M3469" s="309"/>
      <c r="N3469" s="310"/>
      <c r="P3469" s="310"/>
    </row>
    <row r="3470" spans="3:16" s="25" customFormat="1" ht="12.75" customHeight="1" x14ac:dyDescent="0.25">
      <c r="C3470" s="310"/>
      <c r="E3470" s="310"/>
      <c r="F3470" s="309"/>
      <c r="G3470" s="309"/>
      <c r="H3470" s="310"/>
      <c r="I3470" s="310"/>
      <c r="L3470" s="309"/>
      <c r="M3470" s="309"/>
      <c r="N3470" s="310"/>
      <c r="P3470" s="310"/>
    </row>
    <row r="3471" spans="3:16" s="25" customFormat="1" ht="12.75" customHeight="1" x14ac:dyDescent="0.25">
      <c r="C3471" s="310"/>
      <c r="E3471" s="310"/>
      <c r="F3471" s="309"/>
      <c r="G3471" s="309"/>
      <c r="H3471" s="310"/>
      <c r="I3471" s="310"/>
      <c r="L3471" s="309"/>
      <c r="M3471" s="309"/>
      <c r="N3471" s="310"/>
      <c r="P3471" s="310"/>
    </row>
    <row r="3472" spans="3:16" s="25" customFormat="1" ht="12.75" customHeight="1" x14ac:dyDescent="0.25">
      <c r="C3472" s="310"/>
      <c r="E3472" s="310"/>
      <c r="F3472" s="309"/>
      <c r="G3472" s="309"/>
      <c r="H3472" s="310"/>
      <c r="I3472" s="310"/>
      <c r="L3472" s="309"/>
      <c r="M3472" s="309"/>
      <c r="N3472" s="310"/>
      <c r="P3472" s="310"/>
    </row>
    <row r="3473" spans="3:16" s="25" customFormat="1" ht="12.75" customHeight="1" x14ac:dyDescent="0.25">
      <c r="C3473" s="310"/>
      <c r="E3473" s="310"/>
      <c r="F3473" s="309"/>
      <c r="G3473" s="309"/>
      <c r="H3473" s="310"/>
      <c r="I3473" s="310"/>
      <c r="L3473" s="309"/>
      <c r="M3473" s="309"/>
      <c r="N3473" s="310"/>
      <c r="P3473" s="310"/>
    </row>
    <row r="3474" spans="3:16" s="25" customFormat="1" ht="12.75" customHeight="1" x14ac:dyDescent="0.25">
      <c r="C3474" s="310"/>
      <c r="E3474" s="310"/>
      <c r="F3474" s="309"/>
      <c r="G3474" s="309"/>
      <c r="H3474" s="310"/>
      <c r="I3474" s="310"/>
      <c r="L3474" s="309"/>
      <c r="M3474" s="309"/>
      <c r="N3474" s="310"/>
      <c r="P3474" s="310"/>
    </row>
    <row r="3475" spans="3:16" s="25" customFormat="1" ht="12.75" customHeight="1" x14ac:dyDescent="0.25">
      <c r="C3475" s="310"/>
      <c r="E3475" s="310"/>
      <c r="F3475" s="309"/>
      <c r="G3475" s="309"/>
      <c r="H3475" s="310"/>
      <c r="I3475" s="310"/>
      <c r="L3475" s="309"/>
      <c r="M3475" s="309"/>
      <c r="N3475" s="310"/>
      <c r="P3475" s="310"/>
    </row>
    <row r="3476" spans="3:16" s="25" customFormat="1" ht="12.75" customHeight="1" x14ac:dyDescent="0.25">
      <c r="C3476" s="310"/>
      <c r="E3476" s="310"/>
      <c r="F3476" s="309"/>
      <c r="G3476" s="309"/>
      <c r="H3476" s="310"/>
      <c r="I3476" s="310"/>
      <c r="L3476" s="309"/>
      <c r="M3476" s="309"/>
      <c r="N3476" s="310"/>
      <c r="P3476" s="310"/>
    </row>
    <row r="3477" spans="3:16" s="25" customFormat="1" ht="12.75" customHeight="1" x14ac:dyDescent="0.25">
      <c r="C3477" s="310"/>
      <c r="E3477" s="310"/>
      <c r="F3477" s="309"/>
      <c r="G3477" s="309"/>
      <c r="H3477" s="310"/>
      <c r="I3477" s="310"/>
      <c r="L3477" s="309"/>
      <c r="M3477" s="309"/>
      <c r="N3477" s="310"/>
      <c r="P3477" s="310"/>
    </row>
    <row r="3478" spans="3:16" s="25" customFormat="1" ht="12.75" customHeight="1" x14ac:dyDescent="0.25">
      <c r="C3478" s="310"/>
      <c r="E3478" s="310"/>
      <c r="F3478" s="309"/>
      <c r="G3478" s="309"/>
      <c r="H3478" s="310"/>
      <c r="I3478" s="310"/>
      <c r="L3478" s="309"/>
      <c r="M3478" s="309"/>
      <c r="N3478" s="310"/>
      <c r="P3478" s="310"/>
    </row>
    <row r="3479" spans="3:16" s="25" customFormat="1" ht="12.75" customHeight="1" x14ac:dyDescent="0.25">
      <c r="C3479" s="310"/>
      <c r="E3479" s="310"/>
      <c r="F3479" s="309"/>
      <c r="G3479" s="309"/>
      <c r="H3479" s="310"/>
      <c r="I3479" s="310"/>
      <c r="L3479" s="309"/>
      <c r="M3479" s="309"/>
      <c r="N3479" s="310"/>
      <c r="P3479" s="310"/>
    </row>
    <row r="3480" spans="3:16" s="25" customFormat="1" ht="12.75" customHeight="1" x14ac:dyDescent="0.25">
      <c r="C3480" s="310"/>
      <c r="E3480" s="310"/>
      <c r="F3480" s="309"/>
      <c r="G3480" s="309"/>
      <c r="H3480" s="310"/>
      <c r="I3480" s="310"/>
      <c r="L3480" s="309"/>
      <c r="M3480" s="309"/>
      <c r="N3480" s="310"/>
      <c r="P3480" s="310"/>
    </row>
    <row r="3481" spans="3:16" s="25" customFormat="1" ht="12.75" customHeight="1" x14ac:dyDescent="0.25">
      <c r="C3481" s="310"/>
      <c r="E3481" s="310"/>
      <c r="F3481" s="309"/>
      <c r="G3481" s="309"/>
      <c r="H3481" s="310"/>
      <c r="I3481" s="310"/>
      <c r="L3481" s="309"/>
      <c r="M3481" s="309"/>
      <c r="N3481" s="310"/>
      <c r="P3481" s="310"/>
    </row>
    <row r="3482" spans="3:16" s="25" customFormat="1" ht="12.75" customHeight="1" x14ac:dyDescent="0.25">
      <c r="C3482" s="310"/>
      <c r="E3482" s="310"/>
      <c r="F3482" s="309"/>
      <c r="G3482" s="309"/>
      <c r="H3482" s="310"/>
      <c r="I3482" s="310"/>
      <c r="L3482" s="309"/>
      <c r="M3482" s="309"/>
      <c r="N3482" s="310"/>
      <c r="P3482" s="310"/>
    </row>
    <row r="3483" spans="3:16" s="25" customFormat="1" ht="12.75" customHeight="1" x14ac:dyDescent="0.25">
      <c r="C3483" s="310"/>
      <c r="E3483" s="310"/>
      <c r="F3483" s="309"/>
      <c r="G3483" s="309"/>
      <c r="H3483" s="310"/>
      <c r="I3483" s="310"/>
      <c r="L3483" s="309"/>
      <c r="M3483" s="309"/>
      <c r="N3483" s="310"/>
      <c r="P3483" s="310"/>
    </row>
    <row r="3484" spans="3:16" s="25" customFormat="1" ht="12.75" customHeight="1" x14ac:dyDescent="0.25">
      <c r="C3484" s="310"/>
      <c r="E3484" s="310"/>
      <c r="F3484" s="309"/>
      <c r="G3484" s="309"/>
      <c r="H3484" s="310"/>
      <c r="I3484" s="310"/>
      <c r="L3484" s="309"/>
      <c r="M3484" s="309"/>
      <c r="N3484" s="310"/>
      <c r="P3484" s="310"/>
    </row>
    <row r="3485" spans="3:16" s="25" customFormat="1" ht="12.75" customHeight="1" x14ac:dyDescent="0.25">
      <c r="C3485" s="310"/>
      <c r="E3485" s="310"/>
      <c r="F3485" s="309"/>
      <c r="G3485" s="309"/>
      <c r="H3485" s="310"/>
      <c r="I3485" s="310"/>
      <c r="L3485" s="309"/>
      <c r="M3485" s="309"/>
      <c r="N3485" s="310"/>
      <c r="P3485" s="310"/>
    </row>
    <row r="3486" spans="3:16" s="25" customFormat="1" ht="12.75" customHeight="1" x14ac:dyDescent="0.25">
      <c r="C3486" s="310"/>
      <c r="E3486" s="310"/>
      <c r="F3486" s="309"/>
      <c r="G3486" s="309"/>
      <c r="H3486" s="310"/>
      <c r="I3486" s="310"/>
      <c r="L3486" s="309"/>
      <c r="M3486" s="309"/>
      <c r="N3486" s="310"/>
      <c r="P3486" s="310"/>
    </row>
    <row r="3487" spans="3:16" s="25" customFormat="1" ht="12.75" customHeight="1" x14ac:dyDescent="0.25">
      <c r="C3487" s="310"/>
      <c r="E3487" s="310"/>
      <c r="F3487" s="309"/>
      <c r="G3487" s="309"/>
      <c r="H3487" s="310"/>
      <c r="I3487" s="310"/>
      <c r="L3487" s="309"/>
      <c r="M3487" s="309"/>
      <c r="N3487" s="310"/>
      <c r="P3487" s="310"/>
    </row>
    <row r="3488" spans="3:16" s="25" customFormat="1" ht="12.75" customHeight="1" x14ac:dyDescent="0.25">
      <c r="C3488" s="310"/>
      <c r="E3488" s="310"/>
      <c r="F3488" s="309"/>
      <c r="G3488" s="309"/>
      <c r="H3488" s="310"/>
      <c r="I3488" s="310"/>
      <c r="L3488" s="309"/>
      <c r="M3488" s="309"/>
      <c r="N3488" s="310"/>
      <c r="P3488" s="310"/>
    </row>
    <row r="3489" spans="3:16" s="25" customFormat="1" ht="12.75" customHeight="1" x14ac:dyDescent="0.25">
      <c r="C3489" s="310"/>
      <c r="E3489" s="310"/>
      <c r="F3489" s="309"/>
      <c r="G3489" s="309"/>
      <c r="H3489" s="310"/>
      <c r="I3489" s="310"/>
      <c r="L3489" s="309"/>
      <c r="M3489" s="309"/>
      <c r="N3489" s="310"/>
      <c r="P3489" s="310"/>
    </row>
    <row r="3490" spans="3:16" s="25" customFormat="1" ht="12.75" customHeight="1" x14ac:dyDescent="0.25">
      <c r="C3490" s="310"/>
      <c r="E3490" s="310"/>
      <c r="F3490" s="309"/>
      <c r="G3490" s="309"/>
      <c r="H3490" s="310"/>
      <c r="I3490" s="310"/>
      <c r="L3490" s="309"/>
      <c r="M3490" s="309"/>
      <c r="N3490" s="310"/>
      <c r="P3490" s="310"/>
    </row>
    <row r="3491" spans="3:16" s="25" customFormat="1" ht="12.75" customHeight="1" x14ac:dyDescent="0.25">
      <c r="C3491" s="310"/>
      <c r="E3491" s="310"/>
      <c r="F3491" s="309"/>
      <c r="G3491" s="309"/>
      <c r="H3491" s="310"/>
      <c r="I3491" s="310"/>
      <c r="L3491" s="309"/>
      <c r="M3491" s="309"/>
      <c r="N3491" s="310"/>
      <c r="P3491" s="310"/>
    </row>
    <row r="3492" spans="3:16" s="25" customFormat="1" ht="12.75" customHeight="1" x14ac:dyDescent="0.25">
      <c r="C3492" s="310"/>
      <c r="E3492" s="310"/>
      <c r="F3492" s="309"/>
      <c r="G3492" s="309"/>
      <c r="H3492" s="310"/>
      <c r="I3492" s="310"/>
      <c r="L3492" s="309"/>
      <c r="M3492" s="309"/>
      <c r="N3492" s="310"/>
      <c r="P3492" s="310"/>
    </row>
    <row r="3493" spans="3:16" s="25" customFormat="1" ht="12.75" customHeight="1" x14ac:dyDescent="0.25">
      <c r="C3493" s="310"/>
      <c r="E3493" s="310"/>
      <c r="F3493" s="309"/>
      <c r="G3493" s="309"/>
      <c r="H3493" s="310"/>
      <c r="I3493" s="310"/>
      <c r="L3493" s="309"/>
      <c r="M3493" s="309"/>
      <c r="N3493" s="310"/>
      <c r="P3493" s="310"/>
    </row>
    <row r="3494" spans="3:16" s="25" customFormat="1" ht="12.75" customHeight="1" x14ac:dyDescent="0.25">
      <c r="C3494" s="310"/>
      <c r="E3494" s="310"/>
      <c r="F3494" s="309"/>
      <c r="G3494" s="309"/>
      <c r="H3494" s="310"/>
      <c r="I3494" s="310"/>
      <c r="L3494" s="309"/>
      <c r="M3494" s="309"/>
      <c r="N3494" s="310"/>
      <c r="P3494" s="310"/>
    </row>
    <row r="3495" spans="3:16" s="25" customFormat="1" ht="12.75" customHeight="1" x14ac:dyDescent="0.25">
      <c r="C3495" s="310"/>
      <c r="E3495" s="310"/>
      <c r="F3495" s="309"/>
      <c r="G3495" s="309"/>
      <c r="H3495" s="310"/>
      <c r="I3495" s="310"/>
      <c r="L3495" s="309"/>
      <c r="M3495" s="309"/>
      <c r="N3495" s="310"/>
      <c r="P3495" s="310"/>
    </row>
    <row r="3496" spans="3:16" s="25" customFormat="1" ht="12.75" customHeight="1" x14ac:dyDescent="0.25">
      <c r="C3496" s="310"/>
      <c r="E3496" s="310"/>
      <c r="F3496" s="309"/>
      <c r="G3496" s="309"/>
      <c r="H3496" s="310"/>
      <c r="I3496" s="310"/>
      <c r="L3496" s="309"/>
      <c r="M3496" s="309"/>
      <c r="N3496" s="310"/>
      <c r="P3496" s="310"/>
    </row>
    <row r="3497" spans="3:16" s="25" customFormat="1" ht="12.75" customHeight="1" x14ac:dyDescent="0.25">
      <c r="C3497" s="310"/>
      <c r="E3497" s="310"/>
      <c r="F3497" s="309"/>
      <c r="G3497" s="309"/>
      <c r="H3497" s="310"/>
      <c r="I3497" s="310"/>
      <c r="L3497" s="309"/>
      <c r="M3497" s="309"/>
      <c r="N3497" s="310"/>
      <c r="P3497" s="310"/>
    </row>
    <row r="3498" spans="3:16" s="25" customFormat="1" ht="12.75" customHeight="1" x14ac:dyDescent="0.25">
      <c r="C3498" s="310"/>
      <c r="E3498" s="310"/>
      <c r="F3498" s="309"/>
      <c r="G3498" s="309"/>
      <c r="H3498" s="310"/>
      <c r="I3498" s="310"/>
      <c r="L3498" s="309"/>
      <c r="M3498" s="309"/>
      <c r="N3498" s="310"/>
      <c r="P3498" s="310"/>
    </row>
    <row r="3499" spans="3:16" s="25" customFormat="1" ht="12.75" customHeight="1" x14ac:dyDescent="0.25">
      <c r="C3499" s="310"/>
      <c r="E3499" s="310"/>
      <c r="F3499" s="309"/>
      <c r="G3499" s="309"/>
      <c r="H3499" s="310"/>
      <c r="I3499" s="310"/>
      <c r="L3499" s="309"/>
      <c r="M3499" s="309"/>
      <c r="N3499" s="310"/>
      <c r="P3499" s="310"/>
    </row>
    <row r="3500" spans="3:16" s="25" customFormat="1" ht="12.75" customHeight="1" x14ac:dyDescent="0.25">
      <c r="C3500" s="310"/>
      <c r="E3500" s="310"/>
      <c r="F3500" s="309"/>
      <c r="G3500" s="309"/>
      <c r="H3500" s="310"/>
      <c r="I3500" s="310"/>
      <c r="L3500" s="309"/>
      <c r="M3500" s="309"/>
      <c r="N3500" s="310"/>
      <c r="P3500" s="310"/>
    </row>
    <row r="3501" spans="3:16" s="25" customFormat="1" ht="12.75" customHeight="1" x14ac:dyDescent="0.25">
      <c r="C3501" s="310"/>
      <c r="E3501" s="310"/>
      <c r="F3501" s="309"/>
      <c r="G3501" s="309"/>
      <c r="H3501" s="310"/>
      <c r="I3501" s="310"/>
      <c r="L3501" s="309"/>
      <c r="M3501" s="309"/>
      <c r="N3501" s="310"/>
      <c r="P3501" s="310"/>
    </row>
    <row r="3502" spans="3:16" s="25" customFormat="1" ht="12.75" customHeight="1" x14ac:dyDescent="0.25">
      <c r="C3502" s="310"/>
      <c r="E3502" s="310"/>
      <c r="F3502" s="309"/>
      <c r="G3502" s="309"/>
      <c r="H3502" s="310"/>
      <c r="I3502" s="310"/>
      <c r="L3502" s="309"/>
      <c r="M3502" s="309"/>
      <c r="N3502" s="310"/>
      <c r="P3502" s="310"/>
    </row>
    <row r="3503" spans="3:16" s="25" customFormat="1" ht="12.75" customHeight="1" x14ac:dyDescent="0.25">
      <c r="C3503" s="310"/>
      <c r="E3503" s="310"/>
      <c r="F3503" s="309"/>
      <c r="G3503" s="309"/>
      <c r="H3503" s="310"/>
      <c r="I3503" s="310"/>
      <c r="L3503" s="309"/>
      <c r="M3503" s="309"/>
      <c r="N3503" s="310"/>
      <c r="P3503" s="310"/>
    </row>
    <row r="3504" spans="3:16" s="25" customFormat="1" ht="12.75" customHeight="1" x14ac:dyDescent="0.25">
      <c r="C3504" s="310"/>
      <c r="E3504" s="310"/>
      <c r="F3504" s="309"/>
      <c r="G3504" s="309"/>
      <c r="H3504" s="310"/>
      <c r="I3504" s="310"/>
      <c r="L3504" s="309"/>
      <c r="M3504" s="309"/>
      <c r="N3504" s="310"/>
      <c r="P3504" s="310"/>
    </row>
    <row r="3505" spans="3:16" s="25" customFormat="1" ht="12.75" customHeight="1" x14ac:dyDescent="0.25">
      <c r="C3505" s="310"/>
      <c r="E3505" s="310"/>
      <c r="F3505" s="309"/>
      <c r="G3505" s="309"/>
      <c r="H3505" s="310"/>
      <c r="I3505" s="310"/>
      <c r="L3505" s="309"/>
      <c r="M3505" s="309"/>
      <c r="N3505" s="310"/>
      <c r="P3505" s="310"/>
    </row>
    <row r="3506" spans="3:16" s="25" customFormat="1" ht="12.75" customHeight="1" x14ac:dyDescent="0.25">
      <c r="C3506" s="310"/>
      <c r="E3506" s="310"/>
      <c r="F3506" s="309"/>
      <c r="G3506" s="309"/>
      <c r="H3506" s="310"/>
      <c r="I3506" s="310"/>
      <c r="L3506" s="309"/>
      <c r="M3506" s="309"/>
      <c r="N3506" s="310"/>
      <c r="P3506" s="310"/>
    </row>
    <row r="3507" spans="3:16" s="25" customFormat="1" ht="12.75" customHeight="1" x14ac:dyDescent="0.25">
      <c r="C3507" s="310"/>
      <c r="E3507" s="310"/>
      <c r="F3507" s="309"/>
      <c r="G3507" s="309"/>
      <c r="H3507" s="310"/>
      <c r="I3507" s="310"/>
      <c r="L3507" s="309"/>
      <c r="M3507" s="309"/>
      <c r="N3507" s="310"/>
      <c r="P3507" s="310"/>
    </row>
    <row r="3508" spans="3:16" s="25" customFormat="1" ht="12.75" customHeight="1" x14ac:dyDescent="0.25">
      <c r="C3508" s="310"/>
      <c r="E3508" s="310"/>
      <c r="F3508" s="309"/>
      <c r="G3508" s="309"/>
      <c r="H3508" s="310"/>
      <c r="I3508" s="310"/>
      <c r="L3508" s="309"/>
      <c r="M3508" s="309"/>
      <c r="N3508" s="310"/>
      <c r="P3508" s="310"/>
    </row>
    <row r="3509" spans="3:16" s="25" customFormat="1" ht="12.75" customHeight="1" x14ac:dyDescent="0.25">
      <c r="C3509" s="310"/>
      <c r="E3509" s="310"/>
      <c r="F3509" s="309"/>
      <c r="G3509" s="309"/>
      <c r="H3509" s="310"/>
      <c r="I3509" s="310"/>
      <c r="L3509" s="309"/>
      <c r="M3509" s="309"/>
      <c r="N3509" s="310"/>
      <c r="P3509" s="310"/>
    </row>
    <row r="3510" spans="3:16" s="25" customFormat="1" ht="12.75" customHeight="1" x14ac:dyDescent="0.25">
      <c r="C3510" s="310"/>
      <c r="E3510" s="310"/>
      <c r="F3510" s="309"/>
      <c r="G3510" s="309"/>
      <c r="H3510" s="310"/>
      <c r="I3510" s="310"/>
      <c r="L3510" s="309"/>
      <c r="M3510" s="309"/>
      <c r="N3510" s="310"/>
      <c r="P3510" s="310"/>
    </row>
    <row r="3511" spans="3:16" s="25" customFormat="1" ht="12.75" customHeight="1" x14ac:dyDescent="0.25">
      <c r="C3511" s="310"/>
      <c r="E3511" s="310"/>
      <c r="F3511" s="309"/>
      <c r="G3511" s="309"/>
      <c r="H3511" s="310"/>
      <c r="I3511" s="310"/>
      <c r="L3511" s="309"/>
      <c r="M3511" s="309"/>
      <c r="N3511" s="310"/>
      <c r="P3511" s="310"/>
    </row>
    <row r="3512" spans="3:16" s="25" customFormat="1" ht="12.75" customHeight="1" x14ac:dyDescent="0.25">
      <c r="C3512" s="310"/>
      <c r="E3512" s="310"/>
      <c r="F3512" s="309"/>
      <c r="G3512" s="309"/>
      <c r="H3512" s="310"/>
      <c r="I3512" s="310"/>
      <c r="L3512" s="309"/>
      <c r="M3512" s="309"/>
      <c r="N3512" s="310"/>
      <c r="P3512" s="310"/>
    </row>
    <row r="3513" spans="3:16" s="25" customFormat="1" ht="12.75" customHeight="1" x14ac:dyDescent="0.25">
      <c r="C3513" s="310"/>
      <c r="E3513" s="310"/>
      <c r="F3513" s="309"/>
      <c r="G3513" s="309"/>
      <c r="H3513" s="310"/>
      <c r="I3513" s="310"/>
      <c r="L3513" s="309"/>
      <c r="M3513" s="309"/>
      <c r="N3513" s="310"/>
      <c r="P3513" s="310"/>
    </row>
    <row r="3514" spans="3:16" s="25" customFormat="1" ht="12.75" customHeight="1" x14ac:dyDescent="0.25">
      <c r="C3514" s="310"/>
      <c r="E3514" s="310"/>
      <c r="F3514" s="309"/>
      <c r="G3514" s="309"/>
      <c r="H3514" s="310"/>
      <c r="I3514" s="310"/>
      <c r="L3514" s="309"/>
      <c r="M3514" s="309"/>
      <c r="N3514" s="310"/>
      <c r="P3514" s="310"/>
    </row>
    <row r="3515" spans="3:16" s="25" customFormat="1" ht="12.75" customHeight="1" x14ac:dyDescent="0.25">
      <c r="C3515" s="310"/>
      <c r="E3515" s="310"/>
      <c r="F3515" s="309"/>
      <c r="G3515" s="309"/>
      <c r="H3515" s="310"/>
      <c r="I3515" s="310"/>
      <c r="L3515" s="309"/>
      <c r="M3515" s="309"/>
      <c r="N3515" s="310"/>
      <c r="P3515" s="310"/>
    </row>
    <row r="3516" spans="3:16" s="25" customFormat="1" ht="12.75" customHeight="1" x14ac:dyDescent="0.25">
      <c r="C3516" s="310"/>
      <c r="E3516" s="310"/>
      <c r="F3516" s="309"/>
      <c r="G3516" s="309"/>
      <c r="H3516" s="310"/>
      <c r="I3516" s="310"/>
      <c r="L3516" s="309"/>
      <c r="M3516" s="309"/>
      <c r="N3516" s="310"/>
      <c r="P3516" s="310"/>
    </row>
    <row r="3517" spans="3:16" s="25" customFormat="1" ht="12.75" customHeight="1" x14ac:dyDescent="0.25">
      <c r="C3517" s="310"/>
      <c r="E3517" s="310"/>
      <c r="F3517" s="309"/>
      <c r="G3517" s="309"/>
      <c r="H3517" s="310"/>
      <c r="I3517" s="310"/>
      <c r="L3517" s="309"/>
      <c r="M3517" s="309"/>
      <c r="N3517" s="310"/>
      <c r="P3517" s="310"/>
    </row>
    <row r="3518" spans="3:16" s="25" customFormat="1" ht="12.75" customHeight="1" x14ac:dyDescent="0.25">
      <c r="C3518" s="310"/>
      <c r="E3518" s="310"/>
      <c r="F3518" s="309"/>
      <c r="G3518" s="309"/>
      <c r="H3518" s="310"/>
      <c r="I3518" s="310"/>
      <c r="L3518" s="309"/>
      <c r="M3518" s="309"/>
      <c r="N3518" s="310"/>
      <c r="P3518" s="310"/>
    </row>
    <row r="3519" spans="3:16" s="25" customFormat="1" ht="12.75" customHeight="1" x14ac:dyDescent="0.25">
      <c r="C3519" s="310"/>
      <c r="E3519" s="310"/>
      <c r="F3519" s="309"/>
      <c r="G3519" s="309"/>
      <c r="H3519" s="310"/>
      <c r="I3519" s="310"/>
      <c r="L3519" s="309"/>
      <c r="M3519" s="309"/>
      <c r="N3519" s="310"/>
      <c r="P3519" s="310"/>
    </row>
    <row r="3520" spans="3:16" s="25" customFormat="1" ht="12.75" customHeight="1" x14ac:dyDescent="0.25">
      <c r="C3520" s="310"/>
      <c r="E3520" s="310"/>
      <c r="F3520" s="309"/>
      <c r="G3520" s="309"/>
      <c r="H3520" s="310"/>
      <c r="I3520" s="310"/>
      <c r="L3520" s="309"/>
      <c r="M3520" s="309"/>
      <c r="N3520" s="310"/>
      <c r="P3520" s="310"/>
    </row>
    <row r="3521" spans="3:16" s="25" customFormat="1" ht="12.75" customHeight="1" x14ac:dyDescent="0.25">
      <c r="C3521" s="310"/>
      <c r="E3521" s="310"/>
      <c r="F3521" s="309"/>
      <c r="G3521" s="309"/>
      <c r="H3521" s="310"/>
      <c r="I3521" s="310"/>
      <c r="L3521" s="309"/>
      <c r="M3521" s="309"/>
      <c r="N3521" s="310"/>
      <c r="P3521" s="310"/>
    </row>
    <row r="3522" spans="3:16" s="25" customFormat="1" ht="12.75" customHeight="1" x14ac:dyDescent="0.25">
      <c r="C3522" s="310"/>
      <c r="E3522" s="310"/>
      <c r="F3522" s="309"/>
      <c r="G3522" s="309"/>
      <c r="H3522" s="310"/>
      <c r="I3522" s="310"/>
      <c r="L3522" s="309"/>
      <c r="M3522" s="309"/>
      <c r="N3522" s="310"/>
      <c r="P3522" s="310"/>
    </row>
    <row r="3523" spans="3:16" s="25" customFormat="1" ht="12.75" customHeight="1" x14ac:dyDescent="0.25">
      <c r="C3523" s="310"/>
      <c r="E3523" s="310"/>
      <c r="F3523" s="309"/>
      <c r="G3523" s="309"/>
      <c r="H3523" s="310"/>
      <c r="I3523" s="310"/>
      <c r="L3523" s="309"/>
      <c r="M3523" s="309"/>
      <c r="N3523" s="310"/>
      <c r="P3523" s="310"/>
    </row>
    <row r="3524" spans="3:16" s="25" customFormat="1" ht="12.75" customHeight="1" x14ac:dyDescent="0.25">
      <c r="C3524" s="310"/>
      <c r="E3524" s="310"/>
      <c r="F3524" s="309"/>
      <c r="G3524" s="309"/>
      <c r="H3524" s="310"/>
      <c r="I3524" s="310"/>
      <c r="L3524" s="309"/>
      <c r="M3524" s="309"/>
      <c r="N3524" s="310"/>
      <c r="P3524" s="310"/>
    </row>
    <row r="3525" spans="3:16" s="25" customFormat="1" ht="12.75" customHeight="1" x14ac:dyDescent="0.25">
      <c r="C3525" s="310"/>
      <c r="E3525" s="310"/>
      <c r="F3525" s="309"/>
      <c r="G3525" s="309"/>
      <c r="H3525" s="310"/>
      <c r="I3525" s="310"/>
      <c r="L3525" s="309"/>
      <c r="M3525" s="309"/>
      <c r="N3525" s="310"/>
      <c r="P3525" s="310"/>
    </row>
    <row r="3526" spans="3:16" s="25" customFormat="1" ht="12.75" customHeight="1" x14ac:dyDescent="0.25">
      <c r="C3526" s="310"/>
      <c r="E3526" s="310"/>
      <c r="F3526" s="309"/>
      <c r="G3526" s="309"/>
      <c r="H3526" s="310"/>
      <c r="I3526" s="310"/>
      <c r="L3526" s="309"/>
      <c r="M3526" s="309"/>
      <c r="N3526" s="310"/>
      <c r="P3526" s="310"/>
    </row>
    <row r="3527" spans="3:16" s="25" customFormat="1" ht="12.75" customHeight="1" x14ac:dyDescent="0.25">
      <c r="C3527" s="310"/>
      <c r="E3527" s="310"/>
      <c r="F3527" s="309"/>
      <c r="G3527" s="309"/>
      <c r="H3527" s="310"/>
      <c r="I3527" s="310"/>
      <c r="L3527" s="309"/>
      <c r="M3527" s="309"/>
      <c r="N3527" s="310"/>
      <c r="P3527" s="310"/>
    </row>
    <row r="3528" spans="3:16" s="25" customFormat="1" ht="12.75" customHeight="1" x14ac:dyDescent="0.25">
      <c r="C3528" s="310"/>
      <c r="E3528" s="310"/>
      <c r="F3528" s="309"/>
      <c r="G3528" s="309"/>
      <c r="H3528" s="310"/>
      <c r="I3528" s="310"/>
      <c r="L3528" s="309"/>
      <c r="M3528" s="309"/>
      <c r="N3528" s="310"/>
      <c r="P3528" s="310"/>
    </row>
    <row r="3529" spans="3:16" s="25" customFormat="1" ht="12.75" customHeight="1" x14ac:dyDescent="0.25">
      <c r="C3529" s="310"/>
      <c r="E3529" s="310"/>
      <c r="F3529" s="309"/>
      <c r="G3529" s="309"/>
      <c r="H3529" s="310"/>
      <c r="I3529" s="310"/>
      <c r="L3529" s="309"/>
      <c r="M3529" s="309"/>
      <c r="N3529" s="310"/>
      <c r="P3529" s="310"/>
    </row>
    <row r="3530" spans="3:16" s="25" customFormat="1" ht="12.75" customHeight="1" x14ac:dyDescent="0.25">
      <c r="C3530" s="310"/>
      <c r="E3530" s="310"/>
      <c r="F3530" s="309"/>
      <c r="G3530" s="309"/>
      <c r="H3530" s="310"/>
      <c r="I3530" s="310"/>
      <c r="L3530" s="309"/>
      <c r="M3530" s="309"/>
      <c r="N3530" s="310"/>
      <c r="P3530" s="310"/>
    </row>
    <row r="3531" spans="3:16" s="25" customFormat="1" ht="12.75" customHeight="1" x14ac:dyDescent="0.25">
      <c r="C3531" s="310"/>
      <c r="E3531" s="310"/>
      <c r="F3531" s="309"/>
      <c r="G3531" s="309"/>
      <c r="H3531" s="310"/>
      <c r="I3531" s="310"/>
      <c r="L3531" s="309"/>
      <c r="M3531" s="309"/>
      <c r="N3531" s="310"/>
      <c r="P3531" s="310"/>
    </row>
    <row r="3532" spans="3:16" s="25" customFormat="1" ht="12.75" customHeight="1" x14ac:dyDescent="0.25">
      <c r="C3532" s="310"/>
      <c r="E3532" s="310"/>
      <c r="F3532" s="309"/>
      <c r="G3532" s="309"/>
      <c r="H3532" s="310"/>
      <c r="I3532" s="310"/>
      <c r="L3532" s="309"/>
      <c r="M3532" s="309"/>
      <c r="N3532" s="310"/>
      <c r="P3532" s="310"/>
    </row>
    <row r="3533" spans="3:16" s="25" customFormat="1" ht="12.75" customHeight="1" x14ac:dyDescent="0.25">
      <c r="C3533" s="310"/>
      <c r="E3533" s="310"/>
      <c r="F3533" s="309"/>
      <c r="G3533" s="309"/>
      <c r="H3533" s="310"/>
      <c r="I3533" s="310"/>
      <c r="L3533" s="309"/>
      <c r="M3533" s="309"/>
      <c r="N3533" s="310"/>
      <c r="P3533" s="310"/>
    </row>
    <row r="3534" spans="3:16" s="25" customFormat="1" ht="12.75" customHeight="1" x14ac:dyDescent="0.25">
      <c r="C3534" s="310"/>
      <c r="E3534" s="310"/>
      <c r="F3534" s="309"/>
      <c r="G3534" s="309"/>
      <c r="H3534" s="310"/>
      <c r="I3534" s="310"/>
      <c r="L3534" s="309"/>
      <c r="M3534" s="309"/>
      <c r="N3534" s="310"/>
      <c r="P3534" s="310"/>
    </row>
    <row r="3535" spans="3:16" s="25" customFormat="1" ht="12.75" customHeight="1" x14ac:dyDescent="0.25">
      <c r="C3535" s="310"/>
      <c r="E3535" s="310"/>
      <c r="F3535" s="309"/>
      <c r="G3535" s="309"/>
      <c r="H3535" s="310"/>
      <c r="I3535" s="310"/>
      <c r="L3535" s="309"/>
      <c r="M3535" s="309"/>
      <c r="N3535" s="310"/>
      <c r="P3535" s="310"/>
    </row>
    <row r="3536" spans="3:16" s="25" customFormat="1" ht="12.75" customHeight="1" x14ac:dyDescent="0.25">
      <c r="C3536" s="310"/>
      <c r="E3536" s="310"/>
      <c r="F3536" s="309"/>
      <c r="G3536" s="309"/>
      <c r="H3536" s="310"/>
      <c r="I3536" s="310"/>
      <c r="L3536" s="309"/>
      <c r="M3536" s="309"/>
      <c r="N3536" s="310"/>
      <c r="P3536" s="310"/>
    </row>
    <row r="3537" spans="3:16" s="25" customFormat="1" ht="12.75" customHeight="1" x14ac:dyDescent="0.25">
      <c r="C3537" s="310"/>
      <c r="E3537" s="310"/>
      <c r="F3537" s="309"/>
      <c r="G3537" s="309"/>
      <c r="H3537" s="310"/>
      <c r="I3537" s="310"/>
      <c r="L3537" s="309"/>
      <c r="M3537" s="309"/>
      <c r="N3537" s="310"/>
      <c r="P3537" s="310"/>
    </row>
    <row r="3538" spans="3:16" s="25" customFormat="1" ht="12.75" customHeight="1" x14ac:dyDescent="0.25">
      <c r="C3538" s="310"/>
      <c r="E3538" s="310"/>
      <c r="F3538" s="309"/>
      <c r="G3538" s="309"/>
      <c r="H3538" s="310"/>
      <c r="I3538" s="310"/>
      <c r="L3538" s="309"/>
      <c r="M3538" s="309"/>
      <c r="N3538" s="310"/>
      <c r="P3538" s="310"/>
    </row>
    <row r="3539" spans="3:16" s="25" customFormat="1" ht="12.75" customHeight="1" x14ac:dyDescent="0.25">
      <c r="C3539" s="310"/>
      <c r="E3539" s="310"/>
      <c r="F3539" s="309"/>
      <c r="G3539" s="309"/>
      <c r="H3539" s="310"/>
      <c r="I3539" s="310"/>
      <c r="L3539" s="309"/>
      <c r="M3539" s="309"/>
      <c r="N3539" s="310"/>
      <c r="P3539" s="310"/>
    </row>
    <row r="3540" spans="3:16" s="25" customFormat="1" ht="12.75" customHeight="1" x14ac:dyDescent="0.25">
      <c r="C3540" s="310"/>
      <c r="E3540" s="310"/>
      <c r="F3540" s="309"/>
      <c r="G3540" s="309"/>
      <c r="H3540" s="310"/>
      <c r="I3540" s="310"/>
      <c r="L3540" s="309"/>
      <c r="M3540" s="309"/>
      <c r="N3540" s="310"/>
      <c r="P3540" s="310"/>
    </row>
    <row r="3541" spans="3:16" s="25" customFormat="1" ht="12.75" customHeight="1" x14ac:dyDescent="0.25">
      <c r="C3541" s="310"/>
      <c r="E3541" s="310"/>
      <c r="F3541" s="309"/>
      <c r="G3541" s="309"/>
      <c r="H3541" s="310"/>
      <c r="I3541" s="310"/>
      <c r="L3541" s="309"/>
      <c r="M3541" s="309"/>
      <c r="N3541" s="310"/>
      <c r="P3541" s="310"/>
    </row>
    <row r="3542" spans="3:16" s="25" customFormat="1" ht="12.75" customHeight="1" x14ac:dyDescent="0.25">
      <c r="C3542" s="310"/>
      <c r="E3542" s="310"/>
      <c r="F3542" s="309"/>
      <c r="G3542" s="309"/>
      <c r="H3542" s="310"/>
      <c r="I3542" s="310"/>
      <c r="L3542" s="309"/>
      <c r="M3542" s="309"/>
      <c r="N3542" s="310"/>
      <c r="P3542" s="310"/>
    </row>
    <row r="3543" spans="3:16" s="25" customFormat="1" ht="12.75" customHeight="1" x14ac:dyDescent="0.25">
      <c r="C3543" s="310"/>
      <c r="E3543" s="310"/>
      <c r="F3543" s="309"/>
      <c r="G3543" s="309"/>
      <c r="H3543" s="310"/>
      <c r="I3543" s="310"/>
      <c r="L3543" s="309"/>
      <c r="M3543" s="309"/>
      <c r="N3543" s="310"/>
      <c r="P3543" s="310"/>
    </row>
    <row r="3544" spans="3:16" s="25" customFormat="1" ht="12.75" customHeight="1" x14ac:dyDescent="0.25">
      <c r="C3544" s="310"/>
      <c r="E3544" s="310"/>
      <c r="F3544" s="309"/>
      <c r="G3544" s="309"/>
      <c r="H3544" s="310"/>
      <c r="I3544" s="310"/>
      <c r="L3544" s="309"/>
      <c r="M3544" s="309"/>
      <c r="N3544" s="310"/>
      <c r="P3544" s="310"/>
    </row>
    <row r="3545" spans="3:16" s="25" customFormat="1" ht="12.75" customHeight="1" x14ac:dyDescent="0.25">
      <c r="C3545" s="310"/>
      <c r="E3545" s="310"/>
      <c r="F3545" s="309"/>
      <c r="G3545" s="309"/>
      <c r="H3545" s="310"/>
      <c r="I3545" s="310"/>
      <c r="L3545" s="309"/>
      <c r="M3545" s="309"/>
      <c r="N3545" s="310"/>
      <c r="P3545" s="310"/>
    </row>
    <row r="3546" spans="3:16" s="25" customFormat="1" ht="12.75" customHeight="1" x14ac:dyDescent="0.25">
      <c r="C3546" s="310"/>
      <c r="E3546" s="310"/>
      <c r="F3546" s="309"/>
      <c r="G3546" s="309"/>
      <c r="H3546" s="310"/>
      <c r="I3546" s="310"/>
      <c r="L3546" s="309"/>
      <c r="M3546" s="309"/>
      <c r="N3546" s="310"/>
      <c r="P3546" s="310"/>
    </row>
    <row r="3547" spans="3:16" s="25" customFormat="1" ht="12.75" customHeight="1" x14ac:dyDescent="0.25">
      <c r="C3547" s="310"/>
      <c r="E3547" s="310"/>
      <c r="F3547" s="309"/>
      <c r="G3547" s="309"/>
      <c r="H3547" s="310"/>
      <c r="I3547" s="310"/>
      <c r="L3547" s="309"/>
      <c r="M3547" s="309"/>
      <c r="N3547" s="310"/>
      <c r="P3547" s="310"/>
    </row>
    <row r="3548" spans="3:16" s="25" customFormat="1" ht="12.75" customHeight="1" x14ac:dyDescent="0.25">
      <c r="C3548" s="310"/>
      <c r="E3548" s="310"/>
      <c r="F3548" s="309"/>
      <c r="G3548" s="309"/>
      <c r="H3548" s="310"/>
      <c r="I3548" s="310"/>
      <c r="L3548" s="309"/>
      <c r="M3548" s="309"/>
      <c r="N3548" s="310"/>
      <c r="P3548" s="310"/>
    </row>
    <row r="3549" spans="3:16" s="25" customFormat="1" ht="12.75" customHeight="1" x14ac:dyDescent="0.25">
      <c r="C3549" s="310"/>
      <c r="E3549" s="310"/>
      <c r="F3549" s="309"/>
      <c r="G3549" s="309"/>
      <c r="H3549" s="310"/>
      <c r="I3549" s="310"/>
      <c r="L3549" s="309"/>
      <c r="M3549" s="309"/>
      <c r="N3549" s="310"/>
      <c r="P3549" s="310"/>
    </row>
    <row r="3550" spans="3:16" s="25" customFormat="1" ht="12.75" customHeight="1" x14ac:dyDescent="0.25">
      <c r="C3550" s="310"/>
      <c r="E3550" s="310"/>
      <c r="F3550" s="309"/>
      <c r="G3550" s="309"/>
      <c r="H3550" s="310"/>
      <c r="I3550" s="310"/>
      <c r="L3550" s="309"/>
      <c r="M3550" s="309"/>
      <c r="N3550" s="310"/>
      <c r="P3550" s="310"/>
    </row>
    <row r="3551" spans="3:16" s="25" customFormat="1" ht="12.75" customHeight="1" x14ac:dyDescent="0.25">
      <c r="C3551" s="310"/>
      <c r="E3551" s="310"/>
      <c r="F3551" s="309"/>
      <c r="G3551" s="309"/>
      <c r="H3551" s="310"/>
      <c r="I3551" s="310"/>
      <c r="L3551" s="309"/>
      <c r="M3551" s="309"/>
      <c r="N3551" s="310"/>
      <c r="P3551" s="310"/>
    </row>
    <row r="3552" spans="3:16" s="25" customFormat="1" ht="12.75" customHeight="1" x14ac:dyDescent="0.25">
      <c r="C3552" s="310"/>
      <c r="E3552" s="310"/>
      <c r="F3552" s="309"/>
      <c r="G3552" s="309"/>
      <c r="H3552" s="310"/>
      <c r="I3552" s="310"/>
      <c r="L3552" s="309"/>
      <c r="M3552" s="309"/>
      <c r="N3552" s="310"/>
      <c r="P3552" s="310"/>
    </row>
    <row r="3553" spans="3:16" s="25" customFormat="1" ht="12.75" customHeight="1" x14ac:dyDescent="0.25">
      <c r="C3553" s="310"/>
      <c r="E3553" s="310"/>
      <c r="F3553" s="309"/>
      <c r="G3553" s="309"/>
      <c r="H3553" s="310"/>
      <c r="I3553" s="310"/>
      <c r="L3553" s="309"/>
      <c r="M3553" s="309"/>
      <c r="N3553" s="310"/>
      <c r="P3553" s="310"/>
    </row>
    <row r="3554" spans="3:16" s="25" customFormat="1" ht="12.75" customHeight="1" x14ac:dyDescent="0.25">
      <c r="C3554" s="310"/>
      <c r="E3554" s="310"/>
      <c r="F3554" s="309"/>
      <c r="G3554" s="309"/>
      <c r="H3554" s="310"/>
      <c r="I3554" s="310"/>
      <c r="L3554" s="309"/>
      <c r="M3554" s="309"/>
      <c r="N3554" s="310"/>
      <c r="P3554" s="310"/>
    </row>
    <row r="3555" spans="3:16" s="25" customFormat="1" ht="12.75" customHeight="1" x14ac:dyDescent="0.25">
      <c r="C3555" s="310"/>
      <c r="E3555" s="310"/>
      <c r="F3555" s="309"/>
      <c r="G3555" s="309"/>
      <c r="H3555" s="310"/>
      <c r="I3555" s="310"/>
      <c r="L3555" s="309"/>
      <c r="M3555" s="309"/>
      <c r="N3555" s="310"/>
      <c r="P3555" s="310"/>
    </row>
    <row r="3556" spans="3:16" s="25" customFormat="1" ht="12.75" customHeight="1" x14ac:dyDescent="0.25">
      <c r="C3556" s="310"/>
      <c r="E3556" s="310"/>
      <c r="F3556" s="309"/>
      <c r="G3556" s="309"/>
      <c r="H3556" s="310"/>
      <c r="I3556" s="310"/>
      <c r="L3556" s="309"/>
      <c r="M3556" s="309"/>
      <c r="N3556" s="310"/>
      <c r="P3556" s="310"/>
    </row>
    <row r="3557" spans="3:16" s="25" customFormat="1" ht="12.75" customHeight="1" x14ac:dyDescent="0.25">
      <c r="C3557" s="310"/>
      <c r="E3557" s="310"/>
      <c r="F3557" s="309"/>
      <c r="G3557" s="309"/>
      <c r="H3557" s="310"/>
      <c r="I3557" s="310"/>
      <c r="L3557" s="309"/>
      <c r="M3557" s="309"/>
      <c r="N3557" s="310"/>
      <c r="P3557" s="310"/>
    </row>
    <row r="3558" spans="3:16" s="25" customFormat="1" ht="12.75" customHeight="1" x14ac:dyDescent="0.25">
      <c r="C3558" s="310"/>
      <c r="E3558" s="310"/>
      <c r="F3558" s="309"/>
      <c r="G3558" s="309"/>
      <c r="H3558" s="310"/>
      <c r="I3558" s="310"/>
      <c r="L3558" s="309"/>
      <c r="M3558" s="309"/>
      <c r="N3558" s="310"/>
      <c r="P3558" s="310"/>
    </row>
    <row r="3559" spans="3:16" s="25" customFormat="1" ht="12.75" customHeight="1" x14ac:dyDescent="0.25">
      <c r="C3559" s="310"/>
      <c r="E3559" s="310"/>
      <c r="F3559" s="309"/>
      <c r="G3559" s="309"/>
      <c r="H3559" s="310"/>
      <c r="I3559" s="310"/>
      <c r="L3559" s="309"/>
      <c r="M3559" s="309"/>
      <c r="N3559" s="310"/>
      <c r="P3559" s="310"/>
    </row>
    <row r="3560" spans="3:16" s="25" customFormat="1" ht="12.75" customHeight="1" x14ac:dyDescent="0.25">
      <c r="C3560" s="310"/>
      <c r="E3560" s="310"/>
      <c r="F3560" s="309"/>
      <c r="G3560" s="309"/>
      <c r="H3560" s="310"/>
      <c r="I3560" s="310"/>
      <c r="L3560" s="309"/>
      <c r="M3560" s="309"/>
      <c r="N3560" s="310"/>
      <c r="P3560" s="310"/>
    </row>
    <row r="3561" spans="3:16" s="25" customFormat="1" ht="12.75" customHeight="1" x14ac:dyDescent="0.25">
      <c r="C3561" s="310"/>
      <c r="E3561" s="310"/>
      <c r="F3561" s="309"/>
      <c r="G3561" s="309"/>
      <c r="H3561" s="310"/>
      <c r="I3561" s="310"/>
      <c r="L3561" s="309"/>
      <c r="M3561" s="309"/>
      <c r="N3561" s="310"/>
      <c r="P3561" s="310"/>
    </row>
    <row r="3562" spans="3:16" s="25" customFormat="1" ht="12.75" customHeight="1" x14ac:dyDescent="0.25">
      <c r="C3562" s="310"/>
      <c r="E3562" s="310"/>
      <c r="F3562" s="309"/>
      <c r="G3562" s="309"/>
      <c r="H3562" s="310"/>
      <c r="I3562" s="310"/>
      <c r="L3562" s="309"/>
      <c r="M3562" s="309"/>
      <c r="N3562" s="310"/>
      <c r="P3562" s="310"/>
    </row>
    <row r="3563" spans="3:16" s="25" customFormat="1" ht="12.75" customHeight="1" x14ac:dyDescent="0.25">
      <c r="C3563" s="310"/>
      <c r="E3563" s="310"/>
      <c r="F3563" s="309"/>
      <c r="G3563" s="309"/>
      <c r="H3563" s="310"/>
      <c r="I3563" s="310"/>
      <c r="L3563" s="309"/>
      <c r="M3563" s="309"/>
      <c r="N3563" s="310"/>
      <c r="P3563" s="310"/>
    </row>
    <row r="3564" spans="3:16" s="25" customFormat="1" ht="12.75" customHeight="1" x14ac:dyDescent="0.25">
      <c r="C3564" s="310"/>
      <c r="E3564" s="310"/>
      <c r="F3564" s="309"/>
      <c r="G3564" s="309"/>
      <c r="H3564" s="310"/>
      <c r="I3564" s="310"/>
      <c r="L3564" s="309"/>
      <c r="M3564" s="309"/>
      <c r="N3564" s="310"/>
      <c r="P3564" s="310"/>
    </row>
    <row r="3565" spans="3:16" s="25" customFormat="1" ht="12.75" customHeight="1" x14ac:dyDescent="0.25">
      <c r="C3565" s="310"/>
      <c r="E3565" s="310"/>
      <c r="F3565" s="309"/>
      <c r="G3565" s="309"/>
      <c r="H3565" s="310"/>
      <c r="I3565" s="310"/>
      <c r="L3565" s="309"/>
      <c r="M3565" s="309"/>
      <c r="N3565" s="310"/>
      <c r="P3565" s="310"/>
    </row>
    <row r="3566" spans="3:16" s="25" customFormat="1" ht="12.75" customHeight="1" x14ac:dyDescent="0.25">
      <c r="C3566" s="310"/>
      <c r="E3566" s="310"/>
      <c r="F3566" s="309"/>
      <c r="G3566" s="309"/>
      <c r="H3566" s="310"/>
      <c r="I3566" s="310"/>
      <c r="L3566" s="309"/>
      <c r="M3566" s="309"/>
      <c r="N3566" s="310"/>
      <c r="P3566" s="310"/>
    </row>
    <row r="3567" spans="3:16" s="25" customFormat="1" ht="12.75" customHeight="1" x14ac:dyDescent="0.25">
      <c r="C3567" s="310"/>
      <c r="E3567" s="310"/>
      <c r="F3567" s="309"/>
      <c r="G3567" s="309"/>
      <c r="H3567" s="310"/>
      <c r="I3567" s="310"/>
      <c r="L3567" s="309"/>
      <c r="M3567" s="309"/>
      <c r="N3567" s="310"/>
      <c r="P3567" s="310"/>
    </row>
    <row r="3568" spans="3:16" s="25" customFormat="1" ht="12.75" customHeight="1" x14ac:dyDescent="0.25">
      <c r="C3568" s="310"/>
      <c r="E3568" s="310"/>
      <c r="F3568" s="309"/>
      <c r="G3568" s="309"/>
      <c r="H3568" s="310"/>
      <c r="I3568" s="310"/>
      <c r="L3568" s="309"/>
      <c r="M3568" s="309"/>
      <c r="N3568" s="310"/>
      <c r="P3568" s="310"/>
    </row>
    <row r="3569" spans="3:16" s="25" customFormat="1" ht="12.75" customHeight="1" x14ac:dyDescent="0.25">
      <c r="C3569" s="310"/>
      <c r="E3569" s="310"/>
      <c r="F3569" s="309"/>
      <c r="G3569" s="309"/>
      <c r="H3569" s="310"/>
      <c r="I3569" s="310"/>
      <c r="L3569" s="309"/>
      <c r="M3569" s="309"/>
      <c r="N3569" s="310"/>
      <c r="P3569" s="310"/>
    </row>
    <row r="3570" spans="3:16" s="25" customFormat="1" ht="12.75" customHeight="1" x14ac:dyDescent="0.25">
      <c r="C3570" s="310"/>
      <c r="E3570" s="310"/>
      <c r="F3570" s="309"/>
      <c r="G3570" s="309"/>
      <c r="H3570" s="310"/>
      <c r="I3570" s="310"/>
      <c r="L3570" s="309"/>
      <c r="M3570" s="309"/>
      <c r="N3570" s="310"/>
      <c r="P3570" s="310"/>
    </row>
    <row r="3571" spans="3:16" s="25" customFormat="1" ht="12.75" customHeight="1" x14ac:dyDescent="0.25">
      <c r="C3571" s="310"/>
      <c r="E3571" s="310"/>
      <c r="F3571" s="309"/>
      <c r="G3571" s="309"/>
      <c r="H3571" s="310"/>
      <c r="I3571" s="310"/>
      <c r="L3571" s="309"/>
      <c r="M3571" s="309"/>
      <c r="N3571" s="310"/>
      <c r="P3571" s="310"/>
    </row>
    <row r="3572" spans="3:16" s="25" customFormat="1" ht="12.75" customHeight="1" x14ac:dyDescent="0.25">
      <c r="C3572" s="310"/>
      <c r="E3572" s="310"/>
      <c r="F3572" s="309"/>
      <c r="G3572" s="309"/>
      <c r="H3572" s="310"/>
      <c r="I3572" s="310"/>
      <c r="L3572" s="309"/>
      <c r="M3572" s="309"/>
      <c r="N3572" s="310"/>
      <c r="P3572" s="310"/>
    </row>
    <row r="3573" spans="3:16" s="25" customFormat="1" ht="12.75" customHeight="1" x14ac:dyDescent="0.25">
      <c r="C3573" s="310"/>
      <c r="E3573" s="310"/>
      <c r="F3573" s="309"/>
      <c r="G3573" s="309"/>
      <c r="H3573" s="310"/>
      <c r="I3573" s="310"/>
      <c r="L3573" s="309"/>
      <c r="M3573" s="309"/>
      <c r="N3573" s="310"/>
      <c r="P3573" s="310"/>
    </row>
    <row r="3574" spans="3:16" s="25" customFormat="1" ht="12.75" customHeight="1" x14ac:dyDescent="0.25">
      <c r="C3574" s="310"/>
      <c r="E3574" s="310"/>
      <c r="F3574" s="309"/>
      <c r="G3574" s="309"/>
      <c r="H3574" s="310"/>
      <c r="I3574" s="310"/>
      <c r="L3574" s="309"/>
      <c r="M3574" s="309"/>
      <c r="N3574" s="310"/>
      <c r="P3574" s="310"/>
    </row>
    <row r="3575" spans="3:16" s="25" customFormat="1" ht="12.75" customHeight="1" x14ac:dyDescent="0.25">
      <c r="C3575" s="310"/>
      <c r="E3575" s="310"/>
      <c r="F3575" s="309"/>
      <c r="G3575" s="309"/>
      <c r="H3575" s="310"/>
      <c r="I3575" s="310"/>
      <c r="L3575" s="309"/>
      <c r="M3575" s="309"/>
      <c r="N3575" s="310"/>
      <c r="P3575" s="310"/>
    </row>
    <row r="3576" spans="3:16" s="25" customFormat="1" ht="12.75" customHeight="1" x14ac:dyDescent="0.25">
      <c r="C3576" s="310"/>
      <c r="E3576" s="310"/>
      <c r="F3576" s="309"/>
      <c r="G3576" s="309"/>
      <c r="H3576" s="310"/>
      <c r="I3576" s="310"/>
      <c r="L3576" s="309"/>
      <c r="M3576" s="309"/>
      <c r="N3576" s="310"/>
      <c r="P3576" s="310"/>
    </row>
    <row r="3577" spans="3:16" s="25" customFormat="1" ht="12.75" customHeight="1" x14ac:dyDescent="0.25">
      <c r="C3577" s="310"/>
      <c r="E3577" s="310"/>
      <c r="F3577" s="309"/>
      <c r="G3577" s="309"/>
      <c r="H3577" s="310"/>
      <c r="I3577" s="310"/>
      <c r="L3577" s="309"/>
      <c r="M3577" s="309"/>
      <c r="N3577" s="310"/>
      <c r="P3577" s="310"/>
    </row>
    <row r="3578" spans="3:16" s="25" customFormat="1" ht="12.75" customHeight="1" x14ac:dyDescent="0.25">
      <c r="C3578" s="310"/>
      <c r="E3578" s="310"/>
      <c r="F3578" s="309"/>
      <c r="G3578" s="309"/>
      <c r="H3578" s="310"/>
      <c r="I3578" s="310"/>
      <c r="L3578" s="309"/>
      <c r="M3578" s="309"/>
      <c r="N3578" s="310"/>
      <c r="P3578" s="310"/>
    </row>
    <row r="3579" spans="3:16" s="25" customFormat="1" ht="12.75" customHeight="1" x14ac:dyDescent="0.25">
      <c r="C3579" s="310"/>
      <c r="E3579" s="310"/>
      <c r="F3579" s="309"/>
      <c r="G3579" s="309"/>
      <c r="H3579" s="310"/>
      <c r="I3579" s="310"/>
      <c r="L3579" s="309"/>
      <c r="M3579" s="309"/>
      <c r="N3579" s="310"/>
      <c r="P3579" s="310"/>
    </row>
    <row r="3580" spans="3:16" s="25" customFormat="1" ht="12.75" customHeight="1" x14ac:dyDescent="0.25">
      <c r="C3580" s="310"/>
      <c r="E3580" s="310"/>
      <c r="F3580" s="309"/>
      <c r="G3580" s="309"/>
      <c r="H3580" s="310"/>
      <c r="I3580" s="310"/>
      <c r="L3580" s="309"/>
      <c r="M3580" s="309"/>
      <c r="N3580" s="310"/>
      <c r="P3580" s="310"/>
    </row>
    <row r="3581" spans="3:16" s="25" customFormat="1" ht="12.75" customHeight="1" x14ac:dyDescent="0.25">
      <c r="C3581" s="310"/>
      <c r="E3581" s="310"/>
      <c r="F3581" s="309"/>
      <c r="G3581" s="309"/>
      <c r="H3581" s="310"/>
      <c r="I3581" s="310"/>
      <c r="L3581" s="309"/>
      <c r="M3581" s="309"/>
      <c r="N3581" s="310"/>
      <c r="P3581" s="310"/>
    </row>
    <row r="3582" spans="3:16" s="25" customFormat="1" ht="12.75" customHeight="1" x14ac:dyDescent="0.25">
      <c r="C3582" s="310"/>
      <c r="E3582" s="310"/>
      <c r="F3582" s="309"/>
      <c r="G3582" s="309"/>
      <c r="H3582" s="310"/>
      <c r="I3582" s="310"/>
      <c r="L3582" s="309"/>
      <c r="M3582" s="309"/>
      <c r="N3582" s="310"/>
      <c r="P3582" s="310"/>
    </row>
    <row r="3583" spans="3:16" s="25" customFormat="1" ht="12.75" customHeight="1" x14ac:dyDescent="0.25">
      <c r="C3583" s="310"/>
      <c r="E3583" s="310"/>
      <c r="F3583" s="309"/>
      <c r="G3583" s="309"/>
      <c r="H3583" s="310"/>
      <c r="I3583" s="310"/>
      <c r="L3583" s="309"/>
      <c r="M3583" s="309"/>
      <c r="N3583" s="310"/>
      <c r="P3583" s="310"/>
    </row>
    <row r="3584" spans="3:16" s="25" customFormat="1" ht="12.75" customHeight="1" x14ac:dyDescent="0.25">
      <c r="C3584" s="310"/>
      <c r="E3584" s="310"/>
      <c r="F3584" s="309"/>
      <c r="G3584" s="309"/>
      <c r="H3584" s="310"/>
      <c r="I3584" s="310"/>
      <c r="L3584" s="309"/>
      <c r="M3584" s="309"/>
      <c r="N3584" s="310"/>
      <c r="P3584" s="310"/>
    </row>
    <row r="3585" spans="3:16" s="25" customFormat="1" ht="12.75" customHeight="1" x14ac:dyDescent="0.25">
      <c r="C3585" s="310"/>
      <c r="E3585" s="310"/>
      <c r="F3585" s="309"/>
      <c r="G3585" s="309"/>
      <c r="H3585" s="310"/>
      <c r="I3585" s="310"/>
      <c r="L3585" s="309"/>
      <c r="M3585" s="309"/>
      <c r="N3585" s="310"/>
      <c r="P3585" s="310"/>
    </row>
    <row r="3586" spans="3:16" s="25" customFormat="1" ht="12.75" customHeight="1" x14ac:dyDescent="0.25">
      <c r="C3586" s="310"/>
      <c r="E3586" s="310"/>
      <c r="F3586" s="309"/>
      <c r="G3586" s="309"/>
      <c r="H3586" s="310"/>
      <c r="I3586" s="310"/>
      <c r="L3586" s="309"/>
      <c r="M3586" s="309"/>
      <c r="N3586" s="310"/>
      <c r="P3586" s="310"/>
    </row>
    <row r="3587" spans="3:16" s="25" customFormat="1" ht="12.75" customHeight="1" x14ac:dyDescent="0.25">
      <c r="C3587" s="310"/>
      <c r="E3587" s="310"/>
      <c r="F3587" s="309"/>
      <c r="G3587" s="309"/>
      <c r="H3587" s="310"/>
      <c r="I3587" s="310"/>
      <c r="L3587" s="309"/>
      <c r="M3587" s="309"/>
      <c r="N3587" s="310"/>
      <c r="P3587" s="310"/>
    </row>
    <row r="3588" spans="3:16" s="25" customFormat="1" ht="12.75" customHeight="1" x14ac:dyDescent="0.25">
      <c r="C3588" s="310"/>
      <c r="E3588" s="310"/>
      <c r="F3588" s="309"/>
      <c r="G3588" s="309"/>
      <c r="H3588" s="310"/>
      <c r="I3588" s="310"/>
      <c r="L3588" s="309"/>
      <c r="M3588" s="309"/>
      <c r="N3588" s="310"/>
      <c r="P3588" s="310"/>
    </row>
    <row r="3589" spans="3:16" s="25" customFormat="1" ht="12.75" customHeight="1" x14ac:dyDescent="0.25">
      <c r="C3589" s="310"/>
      <c r="E3589" s="310"/>
      <c r="F3589" s="309"/>
      <c r="G3589" s="309"/>
      <c r="H3589" s="310"/>
      <c r="I3589" s="310"/>
      <c r="L3589" s="309"/>
      <c r="M3589" s="309"/>
      <c r="N3589" s="310"/>
      <c r="P3589" s="310"/>
    </row>
    <row r="3590" spans="3:16" s="25" customFormat="1" ht="12.75" customHeight="1" x14ac:dyDescent="0.25">
      <c r="C3590" s="310"/>
      <c r="E3590" s="310"/>
      <c r="F3590" s="309"/>
      <c r="G3590" s="309"/>
      <c r="H3590" s="310"/>
      <c r="I3590" s="310"/>
      <c r="L3590" s="309"/>
      <c r="M3590" s="309"/>
      <c r="N3590" s="310"/>
      <c r="P3590" s="310"/>
    </row>
    <row r="3591" spans="3:16" s="25" customFormat="1" ht="12.75" customHeight="1" x14ac:dyDescent="0.25">
      <c r="C3591" s="310"/>
      <c r="E3591" s="310"/>
      <c r="F3591" s="309"/>
      <c r="G3591" s="309"/>
      <c r="H3591" s="310"/>
      <c r="I3591" s="310"/>
      <c r="L3591" s="309"/>
      <c r="M3591" s="309"/>
      <c r="N3591" s="310"/>
      <c r="P3591" s="310"/>
    </row>
    <row r="3592" spans="3:16" s="25" customFormat="1" ht="12.75" customHeight="1" x14ac:dyDescent="0.25">
      <c r="C3592" s="310"/>
      <c r="E3592" s="310"/>
      <c r="F3592" s="309"/>
      <c r="G3592" s="309"/>
      <c r="H3592" s="310"/>
      <c r="I3592" s="310"/>
      <c r="L3592" s="309"/>
      <c r="M3592" s="309"/>
      <c r="N3592" s="310"/>
      <c r="P3592" s="310"/>
    </row>
    <row r="3593" spans="3:16" s="25" customFormat="1" ht="12.75" customHeight="1" x14ac:dyDescent="0.25">
      <c r="C3593" s="310"/>
      <c r="E3593" s="310"/>
      <c r="F3593" s="309"/>
      <c r="G3593" s="309"/>
      <c r="H3593" s="310"/>
      <c r="I3593" s="310"/>
      <c r="L3593" s="309"/>
      <c r="M3593" s="309"/>
      <c r="N3593" s="310"/>
      <c r="P3593" s="310"/>
    </row>
    <row r="3594" spans="3:16" s="25" customFormat="1" ht="12.75" customHeight="1" x14ac:dyDescent="0.25">
      <c r="C3594" s="310"/>
      <c r="E3594" s="310"/>
      <c r="F3594" s="309"/>
      <c r="G3594" s="309"/>
      <c r="H3594" s="310"/>
      <c r="I3594" s="310"/>
      <c r="L3594" s="309"/>
      <c r="M3594" s="309"/>
      <c r="N3594" s="310"/>
      <c r="P3594" s="310"/>
    </row>
    <row r="3595" spans="3:16" s="25" customFormat="1" ht="12.75" customHeight="1" x14ac:dyDescent="0.25">
      <c r="C3595" s="310"/>
      <c r="E3595" s="310"/>
      <c r="F3595" s="309"/>
      <c r="G3595" s="309"/>
      <c r="H3595" s="310"/>
      <c r="I3595" s="310"/>
      <c r="L3595" s="309"/>
      <c r="M3595" s="309"/>
      <c r="N3595" s="310"/>
      <c r="P3595" s="310"/>
    </row>
    <row r="3596" spans="3:16" s="25" customFormat="1" ht="12.75" customHeight="1" x14ac:dyDescent="0.25">
      <c r="C3596" s="310"/>
      <c r="E3596" s="310"/>
      <c r="F3596" s="309"/>
      <c r="G3596" s="309"/>
      <c r="H3596" s="310"/>
      <c r="I3596" s="310"/>
      <c r="L3596" s="309"/>
      <c r="M3596" s="309"/>
      <c r="N3596" s="310"/>
      <c r="P3596" s="310"/>
    </row>
    <row r="3597" spans="3:16" s="25" customFormat="1" ht="12.75" customHeight="1" x14ac:dyDescent="0.25">
      <c r="C3597" s="310"/>
      <c r="E3597" s="310"/>
      <c r="F3597" s="309"/>
      <c r="G3597" s="309"/>
      <c r="H3597" s="310"/>
      <c r="I3597" s="310"/>
      <c r="L3597" s="309"/>
      <c r="M3597" s="309"/>
      <c r="N3597" s="310"/>
      <c r="P3597" s="310"/>
    </row>
    <row r="3598" spans="3:16" s="25" customFormat="1" ht="12.75" customHeight="1" x14ac:dyDescent="0.25">
      <c r="C3598" s="310"/>
      <c r="E3598" s="310"/>
      <c r="F3598" s="309"/>
      <c r="G3598" s="309"/>
      <c r="H3598" s="310"/>
      <c r="I3598" s="310"/>
      <c r="L3598" s="309"/>
      <c r="M3598" s="309"/>
      <c r="N3598" s="310"/>
      <c r="P3598" s="310"/>
    </row>
    <row r="3599" spans="3:16" s="25" customFormat="1" ht="12.75" customHeight="1" x14ac:dyDescent="0.25">
      <c r="C3599" s="310"/>
      <c r="E3599" s="310"/>
      <c r="F3599" s="309"/>
      <c r="G3599" s="309"/>
      <c r="H3599" s="310"/>
      <c r="I3599" s="310"/>
      <c r="L3599" s="309"/>
      <c r="M3599" s="309"/>
      <c r="N3599" s="310"/>
      <c r="P3599" s="310"/>
    </row>
    <row r="3600" spans="3:16" s="25" customFormat="1" ht="12.75" customHeight="1" x14ac:dyDescent="0.25">
      <c r="C3600" s="310"/>
      <c r="E3600" s="310"/>
      <c r="F3600" s="309"/>
      <c r="G3600" s="309"/>
      <c r="H3600" s="310"/>
      <c r="I3600" s="310"/>
      <c r="L3600" s="309"/>
      <c r="M3600" s="309"/>
      <c r="N3600" s="310"/>
      <c r="P3600" s="310"/>
    </row>
    <row r="3601" spans="3:16" s="25" customFormat="1" ht="12.75" customHeight="1" x14ac:dyDescent="0.25">
      <c r="C3601" s="310"/>
      <c r="E3601" s="310"/>
      <c r="F3601" s="309"/>
      <c r="G3601" s="309"/>
      <c r="H3601" s="310"/>
      <c r="I3601" s="310"/>
      <c r="L3601" s="309"/>
      <c r="M3601" s="309"/>
      <c r="N3601" s="310"/>
      <c r="P3601" s="310"/>
    </row>
    <row r="3602" spans="3:16" s="25" customFormat="1" ht="12.75" customHeight="1" x14ac:dyDescent="0.25">
      <c r="C3602" s="310"/>
      <c r="E3602" s="310"/>
      <c r="F3602" s="309"/>
      <c r="G3602" s="309"/>
      <c r="H3602" s="310"/>
      <c r="I3602" s="310"/>
      <c r="L3602" s="309"/>
      <c r="M3602" s="309"/>
      <c r="N3602" s="310"/>
      <c r="P3602" s="310"/>
    </row>
    <row r="3603" spans="3:16" s="25" customFormat="1" ht="12.75" customHeight="1" x14ac:dyDescent="0.25">
      <c r="C3603" s="310"/>
      <c r="E3603" s="310"/>
      <c r="F3603" s="309"/>
      <c r="G3603" s="309"/>
      <c r="H3603" s="310"/>
      <c r="I3603" s="310"/>
      <c r="L3603" s="309"/>
      <c r="M3603" s="309"/>
      <c r="N3603" s="310"/>
      <c r="P3603" s="310"/>
    </row>
    <row r="3604" spans="3:16" s="25" customFormat="1" ht="12.75" customHeight="1" x14ac:dyDescent="0.25">
      <c r="C3604" s="310"/>
      <c r="E3604" s="310"/>
      <c r="F3604" s="309"/>
      <c r="G3604" s="309"/>
      <c r="H3604" s="310"/>
      <c r="I3604" s="310"/>
      <c r="L3604" s="309"/>
      <c r="M3604" s="309"/>
      <c r="N3604" s="310"/>
      <c r="P3604" s="310"/>
    </row>
    <row r="3605" spans="3:16" s="25" customFormat="1" ht="12.75" customHeight="1" x14ac:dyDescent="0.25">
      <c r="C3605" s="310"/>
      <c r="E3605" s="310"/>
      <c r="F3605" s="309"/>
      <c r="G3605" s="309"/>
      <c r="H3605" s="310"/>
      <c r="I3605" s="310"/>
      <c r="L3605" s="309"/>
      <c r="M3605" s="309"/>
      <c r="N3605" s="310"/>
      <c r="P3605" s="310"/>
    </row>
    <row r="3606" spans="3:16" s="25" customFormat="1" ht="12.75" customHeight="1" x14ac:dyDescent="0.25">
      <c r="C3606" s="310"/>
      <c r="E3606" s="310"/>
      <c r="F3606" s="309"/>
      <c r="G3606" s="309"/>
      <c r="H3606" s="310"/>
      <c r="I3606" s="310"/>
      <c r="L3606" s="309"/>
      <c r="M3606" s="309"/>
      <c r="N3606" s="310"/>
      <c r="P3606" s="310"/>
    </row>
    <row r="3607" spans="3:16" s="25" customFormat="1" ht="12.75" customHeight="1" x14ac:dyDescent="0.25">
      <c r="C3607" s="310"/>
      <c r="E3607" s="310"/>
      <c r="F3607" s="309"/>
      <c r="G3607" s="309"/>
      <c r="H3607" s="310"/>
      <c r="I3607" s="310"/>
      <c r="L3607" s="309"/>
      <c r="M3607" s="309"/>
      <c r="N3607" s="310"/>
      <c r="P3607" s="310"/>
    </row>
    <row r="3608" spans="3:16" s="25" customFormat="1" ht="12.75" customHeight="1" x14ac:dyDescent="0.25">
      <c r="C3608" s="310"/>
      <c r="E3608" s="310"/>
      <c r="F3608" s="309"/>
      <c r="G3608" s="309"/>
      <c r="H3608" s="310"/>
      <c r="I3608" s="310"/>
      <c r="L3608" s="309"/>
      <c r="M3608" s="309"/>
      <c r="N3608" s="310"/>
      <c r="P3608" s="310"/>
    </row>
    <row r="3609" spans="3:16" s="25" customFormat="1" ht="12.75" customHeight="1" x14ac:dyDescent="0.25">
      <c r="C3609" s="310"/>
      <c r="E3609" s="310"/>
      <c r="F3609" s="309"/>
      <c r="G3609" s="309"/>
      <c r="H3609" s="310"/>
      <c r="I3609" s="310"/>
      <c r="L3609" s="309"/>
      <c r="M3609" s="309"/>
      <c r="N3609" s="310"/>
      <c r="P3609" s="310"/>
    </row>
    <row r="3610" spans="3:16" s="25" customFormat="1" ht="12.75" customHeight="1" x14ac:dyDescent="0.25">
      <c r="C3610" s="310"/>
      <c r="E3610" s="310"/>
      <c r="F3610" s="309"/>
      <c r="G3610" s="309"/>
      <c r="H3610" s="310"/>
      <c r="I3610" s="310"/>
      <c r="L3610" s="309"/>
      <c r="M3610" s="309"/>
      <c r="N3610" s="310"/>
      <c r="P3610" s="310"/>
    </row>
    <row r="3611" spans="3:16" s="25" customFormat="1" ht="12.75" customHeight="1" x14ac:dyDescent="0.25">
      <c r="C3611" s="310"/>
      <c r="E3611" s="310"/>
      <c r="F3611" s="309"/>
      <c r="G3611" s="309"/>
      <c r="H3611" s="310"/>
      <c r="I3611" s="310"/>
      <c r="L3611" s="309"/>
      <c r="M3611" s="309"/>
      <c r="N3611" s="310"/>
      <c r="P3611" s="310"/>
    </row>
    <row r="3612" spans="3:16" s="25" customFormat="1" ht="12.75" customHeight="1" x14ac:dyDescent="0.25">
      <c r="C3612" s="310"/>
      <c r="E3612" s="310"/>
      <c r="F3612" s="309"/>
      <c r="G3612" s="309"/>
      <c r="H3612" s="310"/>
      <c r="I3612" s="310"/>
      <c r="L3612" s="309"/>
      <c r="M3612" s="309"/>
      <c r="N3612" s="310"/>
      <c r="P3612" s="310"/>
    </row>
    <row r="3613" spans="3:16" s="25" customFormat="1" ht="12.75" customHeight="1" x14ac:dyDescent="0.25">
      <c r="C3613" s="310"/>
      <c r="E3613" s="310"/>
      <c r="F3613" s="309"/>
      <c r="G3613" s="309"/>
      <c r="H3613" s="310"/>
      <c r="I3613" s="310"/>
      <c r="L3613" s="309"/>
      <c r="M3613" s="309"/>
      <c r="N3613" s="310"/>
      <c r="P3613" s="310"/>
    </row>
    <row r="3614" spans="3:16" s="25" customFormat="1" ht="12.75" customHeight="1" x14ac:dyDescent="0.25">
      <c r="C3614" s="310"/>
      <c r="E3614" s="310"/>
      <c r="F3614" s="309"/>
      <c r="G3614" s="309"/>
      <c r="H3614" s="310"/>
      <c r="I3614" s="310"/>
      <c r="L3614" s="309"/>
      <c r="M3614" s="309"/>
      <c r="N3614" s="310"/>
      <c r="P3614" s="310"/>
    </row>
    <row r="3615" spans="3:16" s="25" customFormat="1" ht="12.75" customHeight="1" x14ac:dyDescent="0.25">
      <c r="C3615" s="310"/>
      <c r="E3615" s="310"/>
      <c r="F3615" s="309"/>
      <c r="G3615" s="309"/>
      <c r="H3615" s="310"/>
      <c r="I3615" s="310"/>
      <c r="L3615" s="309"/>
      <c r="M3615" s="309"/>
      <c r="N3615" s="310"/>
      <c r="P3615" s="310"/>
    </row>
    <row r="3616" spans="3:16" s="25" customFormat="1" ht="12.75" customHeight="1" x14ac:dyDescent="0.25">
      <c r="C3616" s="310"/>
      <c r="E3616" s="310"/>
      <c r="F3616" s="309"/>
      <c r="G3616" s="309"/>
      <c r="H3616" s="310"/>
      <c r="I3616" s="310"/>
      <c r="L3616" s="309"/>
      <c r="M3616" s="309"/>
      <c r="N3616" s="310"/>
      <c r="P3616" s="310"/>
    </row>
    <row r="3617" spans="3:16" s="25" customFormat="1" ht="12.75" customHeight="1" x14ac:dyDescent="0.25">
      <c r="C3617" s="310"/>
      <c r="E3617" s="310"/>
      <c r="F3617" s="309"/>
      <c r="G3617" s="309"/>
      <c r="H3617" s="310"/>
      <c r="I3617" s="310"/>
      <c r="L3617" s="309"/>
      <c r="M3617" s="309"/>
      <c r="N3617" s="310"/>
      <c r="P3617" s="310"/>
    </row>
    <row r="3618" spans="3:16" s="25" customFormat="1" ht="12.75" customHeight="1" x14ac:dyDescent="0.25">
      <c r="C3618" s="310"/>
      <c r="E3618" s="310"/>
      <c r="F3618" s="309"/>
      <c r="G3618" s="309"/>
      <c r="H3618" s="310"/>
      <c r="I3618" s="310"/>
      <c r="L3618" s="309"/>
      <c r="M3618" s="309"/>
      <c r="N3618" s="310"/>
      <c r="P3618" s="310"/>
    </row>
    <row r="3619" spans="3:16" s="25" customFormat="1" ht="12.75" customHeight="1" x14ac:dyDescent="0.25">
      <c r="C3619" s="310"/>
      <c r="E3619" s="310"/>
      <c r="F3619" s="309"/>
      <c r="G3619" s="309"/>
      <c r="H3619" s="310"/>
      <c r="I3619" s="310"/>
      <c r="L3619" s="309"/>
      <c r="M3619" s="309"/>
      <c r="N3619" s="310"/>
      <c r="P3619" s="310"/>
    </row>
    <row r="3620" spans="3:16" s="25" customFormat="1" ht="12.75" customHeight="1" x14ac:dyDescent="0.25">
      <c r="C3620" s="310"/>
      <c r="E3620" s="310"/>
      <c r="F3620" s="309"/>
      <c r="G3620" s="309"/>
      <c r="H3620" s="310"/>
      <c r="I3620" s="310"/>
      <c r="L3620" s="309"/>
      <c r="M3620" s="309"/>
      <c r="N3620" s="310"/>
      <c r="P3620" s="310"/>
    </row>
    <row r="3621" spans="3:16" s="25" customFormat="1" ht="12.75" customHeight="1" x14ac:dyDescent="0.25">
      <c r="C3621" s="310"/>
      <c r="E3621" s="310"/>
      <c r="F3621" s="309"/>
      <c r="G3621" s="309"/>
      <c r="H3621" s="310"/>
      <c r="I3621" s="310"/>
      <c r="L3621" s="309"/>
      <c r="M3621" s="309"/>
      <c r="N3621" s="310"/>
      <c r="P3621" s="310"/>
    </row>
    <row r="3622" spans="3:16" s="25" customFormat="1" ht="12.75" customHeight="1" x14ac:dyDescent="0.25">
      <c r="C3622" s="310"/>
      <c r="E3622" s="310"/>
      <c r="F3622" s="309"/>
      <c r="G3622" s="309"/>
      <c r="H3622" s="310"/>
      <c r="I3622" s="310"/>
      <c r="L3622" s="309"/>
      <c r="M3622" s="309"/>
      <c r="N3622" s="310"/>
      <c r="P3622" s="310"/>
    </row>
    <row r="3623" spans="3:16" s="25" customFormat="1" ht="12.75" customHeight="1" x14ac:dyDescent="0.25">
      <c r="C3623" s="310"/>
      <c r="E3623" s="310"/>
      <c r="F3623" s="309"/>
      <c r="G3623" s="309"/>
      <c r="H3623" s="310"/>
      <c r="I3623" s="310"/>
      <c r="L3623" s="309"/>
      <c r="M3623" s="309"/>
      <c r="N3623" s="310"/>
      <c r="P3623" s="310"/>
    </row>
    <row r="3624" spans="3:16" s="25" customFormat="1" ht="12.75" customHeight="1" x14ac:dyDescent="0.25">
      <c r="C3624" s="310"/>
      <c r="E3624" s="310"/>
      <c r="F3624" s="309"/>
      <c r="G3624" s="309"/>
      <c r="H3624" s="310"/>
      <c r="I3624" s="310"/>
      <c r="L3624" s="309"/>
      <c r="M3624" s="309"/>
      <c r="N3624" s="310"/>
      <c r="P3624" s="310"/>
    </row>
    <row r="3625" spans="3:16" s="25" customFormat="1" ht="12.75" customHeight="1" x14ac:dyDescent="0.25">
      <c r="C3625" s="310"/>
      <c r="E3625" s="310"/>
      <c r="F3625" s="309"/>
      <c r="G3625" s="309"/>
      <c r="H3625" s="310"/>
      <c r="I3625" s="310"/>
      <c r="L3625" s="309"/>
      <c r="M3625" s="309"/>
      <c r="N3625" s="310"/>
      <c r="P3625" s="310"/>
    </row>
    <row r="3626" spans="3:16" s="25" customFormat="1" ht="12.75" customHeight="1" x14ac:dyDescent="0.25">
      <c r="C3626" s="310"/>
      <c r="E3626" s="310"/>
      <c r="F3626" s="309"/>
      <c r="G3626" s="309"/>
      <c r="H3626" s="310"/>
      <c r="I3626" s="310"/>
      <c r="L3626" s="309"/>
      <c r="M3626" s="309"/>
      <c r="N3626" s="310"/>
      <c r="P3626" s="310"/>
    </row>
    <row r="3627" spans="3:16" s="25" customFormat="1" ht="12.75" customHeight="1" x14ac:dyDescent="0.25">
      <c r="C3627" s="310"/>
      <c r="E3627" s="310"/>
      <c r="F3627" s="309"/>
      <c r="G3627" s="309"/>
      <c r="H3627" s="310"/>
      <c r="I3627" s="310"/>
      <c r="L3627" s="309"/>
      <c r="M3627" s="309"/>
      <c r="N3627" s="310"/>
      <c r="P3627" s="310"/>
    </row>
    <row r="3628" spans="3:16" s="25" customFormat="1" ht="12.75" customHeight="1" x14ac:dyDescent="0.25">
      <c r="C3628" s="310"/>
      <c r="E3628" s="310"/>
      <c r="F3628" s="309"/>
      <c r="G3628" s="309"/>
      <c r="H3628" s="310"/>
      <c r="I3628" s="310"/>
      <c r="L3628" s="309"/>
      <c r="M3628" s="309"/>
      <c r="N3628" s="310"/>
      <c r="P3628" s="310"/>
    </row>
    <row r="3629" spans="3:16" s="25" customFormat="1" ht="12.75" customHeight="1" x14ac:dyDescent="0.25">
      <c r="C3629" s="310"/>
      <c r="E3629" s="310"/>
      <c r="F3629" s="309"/>
      <c r="G3629" s="309"/>
      <c r="H3629" s="310"/>
      <c r="I3629" s="310"/>
      <c r="L3629" s="309"/>
      <c r="M3629" s="309"/>
      <c r="N3629" s="310"/>
      <c r="P3629" s="310"/>
    </row>
    <row r="3630" spans="3:16" s="25" customFormat="1" ht="12.75" customHeight="1" x14ac:dyDescent="0.25">
      <c r="C3630" s="310"/>
      <c r="E3630" s="310"/>
      <c r="F3630" s="309"/>
      <c r="G3630" s="309"/>
      <c r="H3630" s="310"/>
      <c r="I3630" s="310"/>
      <c r="L3630" s="309"/>
      <c r="M3630" s="309"/>
      <c r="N3630" s="310"/>
      <c r="P3630" s="310"/>
    </row>
    <row r="3631" spans="3:16" s="25" customFormat="1" ht="12.75" customHeight="1" x14ac:dyDescent="0.25">
      <c r="C3631" s="310"/>
      <c r="E3631" s="310"/>
      <c r="F3631" s="309"/>
      <c r="G3631" s="309"/>
      <c r="H3631" s="310"/>
      <c r="I3631" s="310"/>
      <c r="L3631" s="309"/>
      <c r="M3631" s="309"/>
      <c r="N3631" s="310"/>
      <c r="P3631" s="310"/>
    </row>
    <row r="3632" spans="3:16" s="25" customFormat="1" ht="12.75" customHeight="1" x14ac:dyDescent="0.25">
      <c r="C3632" s="310"/>
      <c r="E3632" s="310"/>
      <c r="F3632" s="309"/>
      <c r="G3632" s="309"/>
      <c r="H3632" s="310"/>
      <c r="I3632" s="310"/>
      <c r="L3632" s="309"/>
      <c r="M3632" s="309"/>
      <c r="N3632" s="310"/>
      <c r="P3632" s="310"/>
    </row>
    <row r="3633" spans="3:16" s="25" customFormat="1" ht="12.75" customHeight="1" x14ac:dyDescent="0.25">
      <c r="C3633" s="310"/>
      <c r="E3633" s="310"/>
      <c r="F3633" s="309"/>
      <c r="G3633" s="309"/>
      <c r="H3633" s="310"/>
      <c r="I3633" s="310"/>
      <c r="L3633" s="309"/>
      <c r="M3633" s="309"/>
      <c r="N3633" s="310"/>
      <c r="P3633" s="310"/>
    </row>
    <row r="3634" spans="3:16" s="25" customFormat="1" ht="12.75" customHeight="1" x14ac:dyDescent="0.25">
      <c r="C3634" s="310"/>
      <c r="E3634" s="310"/>
      <c r="F3634" s="309"/>
      <c r="G3634" s="309"/>
      <c r="H3634" s="310"/>
      <c r="I3634" s="310"/>
      <c r="L3634" s="309"/>
      <c r="M3634" s="309"/>
      <c r="N3634" s="310"/>
      <c r="P3634" s="310"/>
    </row>
    <row r="3635" spans="3:16" s="25" customFormat="1" ht="12.75" customHeight="1" x14ac:dyDescent="0.25">
      <c r="C3635" s="310"/>
      <c r="E3635" s="310"/>
      <c r="F3635" s="309"/>
      <c r="G3635" s="309"/>
      <c r="H3635" s="310"/>
      <c r="I3635" s="310"/>
      <c r="L3635" s="309"/>
      <c r="M3635" s="309"/>
      <c r="N3635" s="310"/>
      <c r="P3635" s="310"/>
    </row>
    <row r="3636" spans="3:16" s="25" customFormat="1" ht="12.75" customHeight="1" x14ac:dyDescent="0.25">
      <c r="C3636" s="310"/>
      <c r="E3636" s="310"/>
      <c r="F3636" s="309"/>
      <c r="G3636" s="309"/>
      <c r="H3636" s="310"/>
      <c r="I3636" s="310"/>
      <c r="L3636" s="309"/>
      <c r="M3636" s="309"/>
      <c r="N3636" s="310"/>
      <c r="P3636" s="310"/>
    </row>
    <row r="3637" spans="3:16" s="25" customFormat="1" ht="12.75" customHeight="1" x14ac:dyDescent="0.25">
      <c r="C3637" s="310"/>
      <c r="E3637" s="310"/>
      <c r="F3637" s="309"/>
      <c r="G3637" s="309"/>
      <c r="H3637" s="310"/>
      <c r="I3637" s="310"/>
      <c r="L3637" s="309"/>
      <c r="M3637" s="309"/>
      <c r="N3637" s="310"/>
      <c r="P3637" s="310"/>
    </row>
    <row r="3638" spans="3:16" s="25" customFormat="1" ht="12.75" customHeight="1" x14ac:dyDescent="0.25">
      <c r="C3638" s="310"/>
      <c r="E3638" s="310"/>
      <c r="F3638" s="309"/>
      <c r="G3638" s="309"/>
      <c r="H3638" s="310"/>
      <c r="I3638" s="310"/>
      <c r="L3638" s="309"/>
      <c r="M3638" s="309"/>
      <c r="N3638" s="310"/>
      <c r="P3638" s="310"/>
    </row>
    <row r="3639" spans="3:16" s="25" customFormat="1" ht="12.75" customHeight="1" x14ac:dyDescent="0.25">
      <c r="C3639" s="310"/>
      <c r="E3639" s="310"/>
      <c r="F3639" s="309"/>
      <c r="G3639" s="309"/>
      <c r="H3639" s="310"/>
      <c r="I3639" s="310"/>
      <c r="L3639" s="309"/>
      <c r="M3639" s="309"/>
      <c r="N3639" s="310"/>
      <c r="P3639" s="310"/>
    </row>
    <row r="3640" spans="3:16" s="25" customFormat="1" ht="12.75" customHeight="1" x14ac:dyDescent="0.25">
      <c r="C3640" s="310"/>
      <c r="E3640" s="310"/>
      <c r="F3640" s="309"/>
      <c r="G3640" s="309"/>
      <c r="H3640" s="310"/>
      <c r="I3640" s="310"/>
      <c r="L3640" s="309"/>
      <c r="M3640" s="309"/>
      <c r="N3640" s="310"/>
      <c r="P3640" s="310"/>
    </row>
    <row r="3641" spans="3:16" s="25" customFormat="1" ht="12.75" customHeight="1" x14ac:dyDescent="0.25">
      <c r="C3641" s="310"/>
      <c r="E3641" s="310"/>
      <c r="F3641" s="309"/>
      <c r="G3641" s="309"/>
      <c r="H3641" s="310"/>
      <c r="I3641" s="310"/>
      <c r="L3641" s="309"/>
      <c r="M3641" s="309"/>
      <c r="N3641" s="310"/>
      <c r="P3641" s="310"/>
    </row>
    <row r="3642" spans="3:16" s="25" customFormat="1" ht="12.75" customHeight="1" x14ac:dyDescent="0.25">
      <c r="C3642" s="310"/>
      <c r="E3642" s="310"/>
      <c r="F3642" s="309"/>
      <c r="G3642" s="309"/>
      <c r="H3642" s="310"/>
      <c r="I3642" s="310"/>
      <c r="L3642" s="309"/>
      <c r="M3642" s="309"/>
      <c r="N3642" s="310"/>
      <c r="P3642" s="310"/>
    </row>
    <row r="3643" spans="3:16" s="25" customFormat="1" ht="12.75" customHeight="1" x14ac:dyDescent="0.25">
      <c r="C3643" s="310"/>
      <c r="E3643" s="310"/>
      <c r="F3643" s="309"/>
      <c r="G3643" s="309"/>
      <c r="H3643" s="310"/>
      <c r="I3643" s="310"/>
      <c r="L3643" s="309"/>
      <c r="M3643" s="309"/>
      <c r="N3643" s="310"/>
      <c r="P3643" s="310"/>
    </row>
    <row r="3644" spans="3:16" s="25" customFormat="1" ht="12.75" customHeight="1" x14ac:dyDescent="0.25">
      <c r="C3644" s="310"/>
      <c r="E3644" s="310"/>
      <c r="F3644" s="309"/>
      <c r="G3644" s="309"/>
      <c r="H3644" s="310"/>
      <c r="I3644" s="310"/>
      <c r="L3644" s="309"/>
      <c r="M3644" s="309"/>
      <c r="N3644" s="310"/>
      <c r="P3644" s="310"/>
    </row>
    <row r="3645" spans="3:16" s="25" customFormat="1" ht="12.75" customHeight="1" x14ac:dyDescent="0.25">
      <c r="C3645" s="310"/>
      <c r="E3645" s="310"/>
      <c r="F3645" s="309"/>
      <c r="G3645" s="309"/>
      <c r="H3645" s="310"/>
      <c r="I3645" s="310"/>
      <c r="L3645" s="309"/>
      <c r="M3645" s="309"/>
      <c r="N3645" s="310"/>
      <c r="P3645" s="310"/>
    </row>
    <row r="3646" spans="3:16" s="25" customFormat="1" ht="12.75" customHeight="1" x14ac:dyDescent="0.25">
      <c r="C3646" s="310"/>
      <c r="E3646" s="310"/>
      <c r="F3646" s="309"/>
      <c r="G3646" s="309"/>
      <c r="H3646" s="310"/>
      <c r="I3646" s="310"/>
      <c r="L3646" s="309"/>
      <c r="M3646" s="309"/>
      <c r="N3646" s="310"/>
      <c r="P3646" s="310"/>
    </row>
    <row r="3647" spans="3:16" s="25" customFormat="1" ht="12.75" customHeight="1" x14ac:dyDescent="0.25">
      <c r="C3647" s="310"/>
      <c r="E3647" s="310"/>
      <c r="F3647" s="309"/>
      <c r="G3647" s="309"/>
      <c r="H3647" s="310"/>
      <c r="I3647" s="310"/>
      <c r="L3647" s="309"/>
      <c r="M3647" s="309"/>
      <c r="N3647" s="310"/>
      <c r="P3647" s="310"/>
    </row>
    <row r="3648" spans="3:16" s="25" customFormat="1" ht="12.75" customHeight="1" x14ac:dyDescent="0.25">
      <c r="C3648" s="310"/>
      <c r="E3648" s="310"/>
      <c r="F3648" s="309"/>
      <c r="G3648" s="309"/>
      <c r="H3648" s="310"/>
      <c r="I3648" s="310"/>
      <c r="L3648" s="309"/>
      <c r="M3648" s="309"/>
      <c r="N3648" s="310"/>
      <c r="P3648" s="310"/>
    </row>
    <row r="3649" spans="3:16" s="25" customFormat="1" ht="12.75" customHeight="1" x14ac:dyDescent="0.25">
      <c r="C3649" s="310"/>
      <c r="E3649" s="310"/>
      <c r="F3649" s="309"/>
      <c r="G3649" s="309"/>
      <c r="H3649" s="310"/>
      <c r="I3649" s="310"/>
      <c r="L3649" s="309"/>
      <c r="M3649" s="309"/>
      <c r="N3649" s="310"/>
      <c r="P3649" s="310"/>
    </row>
    <row r="3650" spans="3:16" s="25" customFormat="1" ht="12.75" customHeight="1" x14ac:dyDescent="0.25">
      <c r="C3650" s="310"/>
      <c r="E3650" s="310"/>
      <c r="F3650" s="309"/>
      <c r="G3650" s="309"/>
      <c r="H3650" s="310"/>
      <c r="I3650" s="310"/>
      <c r="L3650" s="309"/>
      <c r="M3650" s="309"/>
      <c r="N3650" s="310"/>
      <c r="P3650" s="310"/>
    </row>
    <row r="3651" spans="3:16" s="25" customFormat="1" ht="12.75" customHeight="1" x14ac:dyDescent="0.25">
      <c r="C3651" s="310"/>
      <c r="E3651" s="310"/>
      <c r="F3651" s="309"/>
      <c r="G3651" s="309"/>
      <c r="H3651" s="310"/>
      <c r="I3651" s="310"/>
      <c r="L3651" s="309"/>
      <c r="M3651" s="309"/>
      <c r="N3651" s="310"/>
      <c r="P3651" s="310"/>
    </row>
    <row r="3652" spans="3:16" s="25" customFormat="1" ht="12.75" customHeight="1" x14ac:dyDescent="0.25">
      <c r="C3652" s="310"/>
      <c r="E3652" s="310"/>
      <c r="F3652" s="309"/>
      <c r="G3652" s="309"/>
      <c r="H3652" s="310"/>
      <c r="I3652" s="310"/>
      <c r="L3652" s="309"/>
      <c r="M3652" s="309"/>
      <c r="N3652" s="310"/>
      <c r="P3652" s="310"/>
    </row>
    <row r="3653" spans="3:16" s="25" customFormat="1" ht="12.75" customHeight="1" x14ac:dyDescent="0.25">
      <c r="C3653" s="310"/>
      <c r="E3653" s="310"/>
      <c r="F3653" s="309"/>
      <c r="G3653" s="309"/>
      <c r="H3653" s="310"/>
      <c r="I3653" s="310"/>
      <c r="L3653" s="309"/>
      <c r="M3653" s="309"/>
      <c r="N3653" s="310"/>
      <c r="P3653" s="310"/>
    </row>
    <row r="3654" spans="3:16" s="25" customFormat="1" ht="12.75" customHeight="1" x14ac:dyDescent="0.25">
      <c r="C3654" s="310"/>
      <c r="E3654" s="310"/>
      <c r="F3654" s="309"/>
      <c r="G3654" s="309"/>
      <c r="H3654" s="310"/>
      <c r="I3654" s="310"/>
      <c r="L3654" s="309"/>
      <c r="M3654" s="309"/>
      <c r="N3654" s="310"/>
      <c r="P3654" s="310"/>
    </row>
    <row r="3655" spans="3:16" s="25" customFormat="1" ht="12.75" customHeight="1" x14ac:dyDescent="0.25">
      <c r="C3655" s="310"/>
      <c r="E3655" s="310"/>
      <c r="F3655" s="309"/>
      <c r="G3655" s="309"/>
      <c r="H3655" s="310"/>
      <c r="I3655" s="310"/>
      <c r="L3655" s="309"/>
      <c r="M3655" s="309"/>
      <c r="N3655" s="310"/>
      <c r="P3655" s="310"/>
    </row>
    <row r="3656" spans="3:16" s="25" customFormat="1" ht="12.75" customHeight="1" x14ac:dyDescent="0.25">
      <c r="C3656" s="310"/>
      <c r="E3656" s="310"/>
      <c r="F3656" s="309"/>
      <c r="G3656" s="309"/>
      <c r="H3656" s="310"/>
      <c r="I3656" s="310"/>
      <c r="L3656" s="309"/>
      <c r="M3656" s="309"/>
      <c r="N3656" s="310"/>
      <c r="P3656" s="310"/>
    </row>
    <row r="3657" spans="3:16" s="25" customFormat="1" ht="12.75" customHeight="1" x14ac:dyDescent="0.25">
      <c r="C3657" s="310"/>
      <c r="E3657" s="310"/>
      <c r="F3657" s="309"/>
      <c r="G3657" s="309"/>
      <c r="H3657" s="310"/>
      <c r="I3657" s="310"/>
      <c r="L3657" s="309"/>
      <c r="M3657" s="309"/>
      <c r="N3657" s="310"/>
      <c r="P3657" s="310"/>
    </row>
    <row r="3658" spans="3:16" s="25" customFormat="1" ht="12.75" customHeight="1" x14ac:dyDescent="0.25">
      <c r="C3658" s="310"/>
      <c r="E3658" s="310"/>
      <c r="F3658" s="309"/>
      <c r="G3658" s="309"/>
      <c r="H3658" s="310"/>
      <c r="I3658" s="310"/>
      <c r="L3658" s="309"/>
      <c r="M3658" s="309"/>
      <c r="N3658" s="310"/>
      <c r="P3658" s="310"/>
    </row>
    <row r="3659" spans="3:16" s="25" customFormat="1" ht="12.75" customHeight="1" x14ac:dyDescent="0.25">
      <c r="C3659" s="310"/>
      <c r="E3659" s="310"/>
      <c r="F3659" s="309"/>
      <c r="G3659" s="309"/>
      <c r="H3659" s="310"/>
      <c r="I3659" s="310"/>
      <c r="L3659" s="309"/>
      <c r="M3659" s="309"/>
      <c r="N3659" s="310"/>
      <c r="P3659" s="310"/>
    </row>
    <row r="3660" spans="3:16" s="25" customFormat="1" ht="12.75" customHeight="1" x14ac:dyDescent="0.25">
      <c r="C3660" s="310"/>
      <c r="E3660" s="310"/>
      <c r="F3660" s="309"/>
      <c r="G3660" s="309"/>
      <c r="H3660" s="310"/>
      <c r="I3660" s="310"/>
      <c r="L3660" s="309"/>
      <c r="M3660" s="309"/>
      <c r="N3660" s="310"/>
      <c r="P3660" s="310"/>
    </row>
    <row r="3661" spans="3:16" s="25" customFormat="1" ht="12.75" customHeight="1" x14ac:dyDescent="0.25">
      <c r="C3661" s="310"/>
      <c r="E3661" s="310"/>
      <c r="F3661" s="309"/>
      <c r="G3661" s="309"/>
      <c r="H3661" s="310"/>
      <c r="I3661" s="310"/>
      <c r="L3661" s="309"/>
      <c r="M3661" s="309"/>
      <c r="N3661" s="310"/>
      <c r="P3661" s="310"/>
    </row>
    <row r="3662" spans="3:16" s="25" customFormat="1" ht="12.75" customHeight="1" x14ac:dyDescent="0.25">
      <c r="C3662" s="310"/>
      <c r="E3662" s="310"/>
      <c r="F3662" s="309"/>
      <c r="G3662" s="309"/>
      <c r="H3662" s="310"/>
      <c r="I3662" s="310"/>
      <c r="L3662" s="309"/>
      <c r="M3662" s="309"/>
      <c r="N3662" s="310"/>
      <c r="P3662" s="310"/>
    </row>
    <row r="3663" spans="3:16" s="25" customFormat="1" ht="12.75" customHeight="1" x14ac:dyDescent="0.25">
      <c r="C3663" s="310"/>
      <c r="E3663" s="310"/>
      <c r="F3663" s="309"/>
      <c r="G3663" s="309"/>
      <c r="H3663" s="310"/>
      <c r="I3663" s="310"/>
      <c r="L3663" s="309"/>
      <c r="M3663" s="309"/>
      <c r="N3663" s="310"/>
      <c r="P3663" s="310"/>
    </row>
    <row r="3664" spans="3:16" s="25" customFormat="1" ht="12.75" customHeight="1" x14ac:dyDescent="0.25">
      <c r="C3664" s="310"/>
      <c r="E3664" s="310"/>
      <c r="F3664" s="309"/>
      <c r="G3664" s="309"/>
      <c r="H3664" s="310"/>
      <c r="I3664" s="310"/>
      <c r="L3664" s="309"/>
      <c r="M3664" s="309"/>
      <c r="N3664" s="310"/>
      <c r="P3664" s="310"/>
    </row>
    <row r="3665" spans="3:16" s="25" customFormat="1" ht="12.75" customHeight="1" x14ac:dyDescent="0.25">
      <c r="C3665" s="310"/>
      <c r="E3665" s="310"/>
      <c r="F3665" s="309"/>
      <c r="G3665" s="309"/>
      <c r="H3665" s="310"/>
      <c r="I3665" s="310"/>
      <c r="L3665" s="309"/>
      <c r="M3665" s="309"/>
      <c r="N3665" s="310"/>
      <c r="P3665" s="310"/>
    </row>
    <row r="3666" spans="3:16" s="25" customFormat="1" ht="12.75" customHeight="1" x14ac:dyDescent="0.25">
      <c r="C3666" s="310"/>
      <c r="E3666" s="310"/>
      <c r="F3666" s="309"/>
      <c r="G3666" s="309"/>
      <c r="H3666" s="310"/>
      <c r="I3666" s="310"/>
      <c r="L3666" s="309"/>
      <c r="M3666" s="309"/>
      <c r="N3666" s="310"/>
      <c r="P3666" s="310"/>
    </row>
    <row r="3667" spans="3:16" s="25" customFormat="1" ht="12.75" customHeight="1" x14ac:dyDescent="0.25">
      <c r="C3667" s="310"/>
      <c r="E3667" s="310"/>
      <c r="F3667" s="309"/>
      <c r="G3667" s="309"/>
      <c r="H3667" s="310"/>
      <c r="I3667" s="310"/>
      <c r="L3667" s="309"/>
      <c r="M3667" s="309"/>
      <c r="N3667" s="310"/>
      <c r="P3667" s="310"/>
    </row>
    <row r="3668" spans="3:16" s="25" customFormat="1" ht="12.75" customHeight="1" x14ac:dyDescent="0.25">
      <c r="C3668" s="310"/>
      <c r="E3668" s="310"/>
      <c r="F3668" s="309"/>
      <c r="G3668" s="309"/>
      <c r="H3668" s="310"/>
      <c r="I3668" s="310"/>
      <c r="L3668" s="309"/>
      <c r="M3668" s="309"/>
      <c r="N3668" s="310"/>
      <c r="P3668" s="310"/>
    </row>
    <row r="3669" spans="3:16" s="25" customFormat="1" ht="12.75" customHeight="1" x14ac:dyDescent="0.25">
      <c r="C3669" s="310"/>
      <c r="E3669" s="310"/>
      <c r="F3669" s="309"/>
      <c r="G3669" s="309"/>
      <c r="H3669" s="310"/>
      <c r="I3669" s="310"/>
      <c r="L3669" s="309"/>
      <c r="M3669" s="309"/>
      <c r="N3669" s="310"/>
      <c r="P3669" s="310"/>
    </row>
    <row r="3670" spans="3:16" s="25" customFormat="1" ht="12.75" customHeight="1" x14ac:dyDescent="0.25">
      <c r="C3670" s="310"/>
      <c r="E3670" s="310"/>
      <c r="F3670" s="309"/>
      <c r="G3670" s="309"/>
      <c r="H3670" s="310"/>
      <c r="I3670" s="310"/>
      <c r="L3670" s="309"/>
      <c r="M3670" s="309"/>
      <c r="N3670" s="310"/>
      <c r="P3670" s="310"/>
    </row>
    <row r="3671" spans="3:16" s="25" customFormat="1" ht="12.75" customHeight="1" x14ac:dyDescent="0.25">
      <c r="C3671" s="310"/>
      <c r="E3671" s="310"/>
      <c r="F3671" s="309"/>
      <c r="G3671" s="309"/>
      <c r="H3671" s="310"/>
      <c r="I3671" s="310"/>
      <c r="L3671" s="309"/>
      <c r="M3671" s="309"/>
      <c r="N3671" s="310"/>
      <c r="P3671" s="310"/>
    </row>
    <row r="3672" spans="3:16" s="25" customFormat="1" ht="12.75" customHeight="1" x14ac:dyDescent="0.25">
      <c r="C3672" s="310"/>
      <c r="E3672" s="310"/>
      <c r="F3672" s="309"/>
      <c r="G3672" s="309"/>
      <c r="H3672" s="310"/>
      <c r="I3672" s="310"/>
      <c r="L3672" s="309"/>
      <c r="M3672" s="309"/>
      <c r="N3672" s="310"/>
      <c r="P3672" s="310"/>
    </row>
    <row r="3673" spans="3:16" s="25" customFormat="1" ht="12.75" customHeight="1" x14ac:dyDescent="0.25">
      <c r="C3673" s="310"/>
      <c r="E3673" s="310"/>
      <c r="F3673" s="309"/>
      <c r="G3673" s="309"/>
      <c r="H3673" s="310"/>
      <c r="I3673" s="310"/>
      <c r="L3673" s="309"/>
      <c r="M3673" s="309"/>
      <c r="N3673" s="310"/>
      <c r="P3673" s="310"/>
    </row>
    <row r="3674" spans="3:16" s="25" customFormat="1" ht="12.75" customHeight="1" x14ac:dyDescent="0.25">
      <c r="C3674" s="310"/>
      <c r="E3674" s="310"/>
      <c r="F3674" s="309"/>
      <c r="G3674" s="309"/>
      <c r="H3674" s="310"/>
      <c r="I3674" s="310"/>
      <c r="L3674" s="309"/>
      <c r="M3674" s="309"/>
      <c r="N3674" s="310"/>
      <c r="P3674" s="310"/>
    </row>
    <row r="3675" spans="3:16" s="25" customFormat="1" ht="12.75" customHeight="1" x14ac:dyDescent="0.25">
      <c r="C3675" s="310"/>
      <c r="E3675" s="310"/>
      <c r="F3675" s="309"/>
      <c r="G3675" s="309"/>
      <c r="H3675" s="310"/>
      <c r="I3675" s="310"/>
      <c r="L3675" s="309"/>
      <c r="M3675" s="309"/>
      <c r="N3675" s="310"/>
      <c r="P3675" s="310"/>
    </row>
    <row r="3676" spans="3:16" s="25" customFormat="1" ht="12.75" customHeight="1" x14ac:dyDescent="0.25">
      <c r="C3676" s="310"/>
      <c r="E3676" s="310"/>
      <c r="F3676" s="309"/>
      <c r="G3676" s="309"/>
      <c r="H3676" s="310"/>
      <c r="I3676" s="310"/>
      <c r="L3676" s="309"/>
      <c r="M3676" s="309"/>
      <c r="N3676" s="310"/>
      <c r="P3676" s="310"/>
    </row>
    <row r="3677" spans="3:16" s="25" customFormat="1" ht="12.75" customHeight="1" x14ac:dyDescent="0.25">
      <c r="C3677" s="310"/>
      <c r="E3677" s="310"/>
      <c r="F3677" s="309"/>
      <c r="G3677" s="309"/>
      <c r="H3677" s="310"/>
      <c r="I3677" s="310"/>
      <c r="L3677" s="309"/>
      <c r="M3677" s="309"/>
      <c r="N3677" s="310"/>
      <c r="P3677" s="310"/>
    </row>
    <row r="3678" spans="3:16" s="25" customFormat="1" ht="12.75" customHeight="1" x14ac:dyDescent="0.25">
      <c r="C3678" s="310"/>
      <c r="E3678" s="310"/>
      <c r="F3678" s="309"/>
      <c r="G3678" s="309"/>
      <c r="H3678" s="310"/>
      <c r="I3678" s="310"/>
      <c r="L3678" s="309"/>
      <c r="M3678" s="309"/>
      <c r="N3678" s="310"/>
      <c r="P3678" s="310"/>
    </row>
    <row r="3679" spans="3:16" s="25" customFormat="1" ht="12.75" customHeight="1" x14ac:dyDescent="0.25">
      <c r="C3679" s="310"/>
      <c r="E3679" s="310"/>
      <c r="F3679" s="309"/>
      <c r="G3679" s="309"/>
      <c r="H3679" s="310"/>
      <c r="I3679" s="310"/>
      <c r="L3679" s="309"/>
      <c r="M3679" s="309"/>
      <c r="N3679" s="310"/>
      <c r="P3679" s="310"/>
    </row>
    <row r="3680" spans="3:16" s="25" customFormat="1" ht="12.75" customHeight="1" x14ac:dyDescent="0.25">
      <c r="C3680" s="310"/>
      <c r="E3680" s="310"/>
      <c r="F3680" s="309"/>
      <c r="G3680" s="309"/>
      <c r="H3680" s="310"/>
      <c r="I3680" s="310"/>
      <c r="L3680" s="309"/>
      <c r="M3680" s="309"/>
      <c r="N3680" s="310"/>
      <c r="P3680" s="310"/>
    </row>
    <row r="3681" spans="3:16" s="25" customFormat="1" ht="12.75" customHeight="1" x14ac:dyDescent="0.25">
      <c r="C3681" s="310"/>
      <c r="E3681" s="310"/>
      <c r="F3681" s="309"/>
      <c r="G3681" s="309"/>
      <c r="H3681" s="310"/>
      <c r="I3681" s="310"/>
      <c r="L3681" s="309"/>
      <c r="M3681" s="309"/>
      <c r="N3681" s="310"/>
      <c r="P3681" s="310"/>
    </row>
    <row r="3682" spans="3:16" s="25" customFormat="1" ht="12.75" customHeight="1" x14ac:dyDescent="0.25">
      <c r="C3682" s="310"/>
      <c r="E3682" s="310"/>
      <c r="F3682" s="309"/>
      <c r="G3682" s="309"/>
      <c r="H3682" s="310"/>
      <c r="I3682" s="310"/>
      <c r="L3682" s="309"/>
      <c r="M3682" s="309"/>
      <c r="N3682" s="310"/>
      <c r="P3682" s="310"/>
    </row>
    <row r="3683" spans="3:16" s="25" customFormat="1" ht="12.75" customHeight="1" x14ac:dyDescent="0.25">
      <c r="C3683" s="310"/>
      <c r="E3683" s="310"/>
      <c r="F3683" s="309"/>
      <c r="G3683" s="309"/>
      <c r="H3683" s="310"/>
      <c r="I3683" s="310"/>
      <c r="L3683" s="309"/>
      <c r="M3683" s="309"/>
      <c r="N3683" s="310"/>
      <c r="P3683" s="310"/>
    </row>
    <row r="3684" spans="3:16" s="25" customFormat="1" ht="12.75" customHeight="1" x14ac:dyDescent="0.25">
      <c r="C3684" s="310"/>
      <c r="E3684" s="310"/>
      <c r="F3684" s="309"/>
      <c r="G3684" s="309"/>
      <c r="H3684" s="310"/>
      <c r="I3684" s="310"/>
      <c r="L3684" s="309"/>
      <c r="M3684" s="309"/>
      <c r="N3684" s="310"/>
      <c r="P3684" s="310"/>
    </row>
    <row r="3685" spans="3:16" s="25" customFormat="1" ht="12.75" customHeight="1" x14ac:dyDescent="0.25">
      <c r="C3685" s="310"/>
      <c r="E3685" s="310"/>
      <c r="F3685" s="309"/>
      <c r="G3685" s="309"/>
      <c r="H3685" s="310"/>
      <c r="I3685" s="310"/>
      <c r="L3685" s="309"/>
      <c r="M3685" s="309"/>
      <c r="N3685" s="310"/>
      <c r="P3685" s="310"/>
    </row>
    <row r="3686" spans="3:16" s="25" customFormat="1" ht="12.75" customHeight="1" x14ac:dyDescent="0.25">
      <c r="C3686" s="310"/>
      <c r="E3686" s="310"/>
      <c r="F3686" s="309"/>
      <c r="G3686" s="309"/>
      <c r="H3686" s="310"/>
      <c r="I3686" s="310"/>
      <c r="L3686" s="309"/>
      <c r="M3686" s="309"/>
      <c r="N3686" s="310"/>
      <c r="P3686" s="310"/>
    </row>
    <row r="3687" spans="3:16" s="25" customFormat="1" ht="12.75" customHeight="1" x14ac:dyDescent="0.25">
      <c r="C3687" s="310"/>
      <c r="E3687" s="310"/>
      <c r="F3687" s="309"/>
      <c r="G3687" s="309"/>
      <c r="H3687" s="310"/>
      <c r="I3687" s="310"/>
      <c r="L3687" s="309"/>
      <c r="M3687" s="309"/>
      <c r="N3687" s="310"/>
      <c r="P3687" s="310"/>
    </row>
    <row r="3688" spans="3:16" s="25" customFormat="1" ht="12.75" customHeight="1" x14ac:dyDescent="0.25">
      <c r="C3688" s="310"/>
      <c r="E3688" s="310"/>
      <c r="F3688" s="309"/>
      <c r="G3688" s="309"/>
      <c r="H3688" s="310"/>
      <c r="I3688" s="310"/>
      <c r="L3688" s="309"/>
      <c r="M3688" s="309"/>
      <c r="N3688" s="310"/>
      <c r="P3688" s="310"/>
    </row>
    <row r="3689" spans="3:16" s="25" customFormat="1" ht="12.75" customHeight="1" x14ac:dyDescent="0.25">
      <c r="C3689" s="310"/>
      <c r="E3689" s="310"/>
      <c r="F3689" s="309"/>
      <c r="G3689" s="309"/>
      <c r="H3689" s="310"/>
      <c r="I3689" s="310"/>
      <c r="L3689" s="309"/>
      <c r="M3689" s="309"/>
      <c r="N3689" s="310"/>
      <c r="P3689" s="310"/>
    </row>
    <row r="3690" spans="3:16" s="25" customFormat="1" ht="12.75" customHeight="1" x14ac:dyDescent="0.25">
      <c r="C3690" s="310"/>
      <c r="E3690" s="310"/>
      <c r="F3690" s="309"/>
      <c r="G3690" s="309"/>
      <c r="H3690" s="310"/>
      <c r="I3690" s="310"/>
      <c r="L3690" s="309"/>
      <c r="M3690" s="309"/>
      <c r="N3690" s="310"/>
      <c r="P3690" s="310"/>
    </row>
    <row r="3691" spans="3:16" s="25" customFormat="1" ht="12.75" customHeight="1" x14ac:dyDescent="0.25">
      <c r="C3691" s="310"/>
      <c r="E3691" s="310"/>
      <c r="F3691" s="309"/>
      <c r="G3691" s="309"/>
      <c r="H3691" s="310"/>
      <c r="I3691" s="310"/>
      <c r="L3691" s="309"/>
      <c r="M3691" s="309"/>
      <c r="N3691" s="310"/>
      <c r="P3691" s="310"/>
    </row>
    <row r="3692" spans="3:16" s="25" customFormat="1" ht="12.75" customHeight="1" x14ac:dyDescent="0.25">
      <c r="C3692" s="310"/>
      <c r="E3692" s="310"/>
      <c r="F3692" s="309"/>
      <c r="G3692" s="309"/>
      <c r="H3692" s="310"/>
      <c r="I3692" s="310"/>
      <c r="L3692" s="309"/>
      <c r="M3692" s="309"/>
      <c r="N3692" s="310"/>
      <c r="P3692" s="310"/>
    </row>
    <row r="3693" spans="3:16" s="25" customFormat="1" ht="12.75" customHeight="1" x14ac:dyDescent="0.25">
      <c r="C3693" s="310"/>
      <c r="E3693" s="310"/>
      <c r="F3693" s="309"/>
      <c r="G3693" s="309"/>
      <c r="H3693" s="310"/>
      <c r="I3693" s="310"/>
      <c r="L3693" s="309"/>
      <c r="M3693" s="309"/>
      <c r="N3693" s="310"/>
      <c r="P3693" s="310"/>
    </row>
    <row r="3694" spans="3:16" s="25" customFormat="1" ht="12.75" customHeight="1" x14ac:dyDescent="0.25">
      <c r="C3694" s="310"/>
      <c r="E3694" s="310"/>
      <c r="F3694" s="309"/>
      <c r="G3694" s="309"/>
      <c r="H3694" s="310"/>
      <c r="I3694" s="310"/>
      <c r="L3694" s="309"/>
      <c r="M3694" s="309"/>
      <c r="N3694" s="310"/>
      <c r="P3694" s="310"/>
    </row>
    <row r="3695" spans="3:16" s="25" customFormat="1" ht="12.75" customHeight="1" x14ac:dyDescent="0.25">
      <c r="C3695" s="310"/>
      <c r="E3695" s="310"/>
      <c r="F3695" s="309"/>
      <c r="G3695" s="309"/>
      <c r="H3695" s="310"/>
      <c r="I3695" s="310"/>
      <c r="L3695" s="309"/>
      <c r="M3695" s="309"/>
      <c r="N3695" s="310"/>
      <c r="P3695" s="310"/>
    </row>
    <row r="3696" spans="3:16" s="25" customFormat="1" ht="12.75" customHeight="1" x14ac:dyDescent="0.25">
      <c r="C3696" s="310"/>
      <c r="E3696" s="310"/>
      <c r="F3696" s="309"/>
      <c r="G3696" s="309"/>
      <c r="H3696" s="310"/>
      <c r="I3696" s="310"/>
      <c r="L3696" s="309"/>
      <c r="M3696" s="309"/>
      <c r="N3696" s="310"/>
      <c r="P3696" s="310"/>
    </row>
    <row r="3697" spans="3:16" s="25" customFormat="1" ht="12.75" customHeight="1" x14ac:dyDescent="0.25">
      <c r="C3697" s="310"/>
      <c r="E3697" s="310"/>
      <c r="F3697" s="309"/>
      <c r="G3697" s="309"/>
      <c r="H3697" s="310"/>
      <c r="I3697" s="310"/>
      <c r="L3697" s="309"/>
      <c r="M3697" s="309"/>
      <c r="N3697" s="310"/>
      <c r="P3697" s="310"/>
    </row>
    <row r="3698" spans="3:16" s="25" customFormat="1" ht="12.75" customHeight="1" x14ac:dyDescent="0.25">
      <c r="C3698" s="310"/>
      <c r="E3698" s="310"/>
      <c r="F3698" s="309"/>
      <c r="G3698" s="309"/>
      <c r="H3698" s="310"/>
      <c r="I3698" s="310"/>
      <c r="L3698" s="309"/>
      <c r="M3698" s="309"/>
      <c r="N3698" s="310"/>
      <c r="P3698" s="310"/>
    </row>
    <row r="3699" spans="3:16" s="25" customFormat="1" ht="12.75" customHeight="1" x14ac:dyDescent="0.25">
      <c r="C3699" s="310"/>
      <c r="E3699" s="310"/>
      <c r="F3699" s="309"/>
      <c r="G3699" s="309"/>
      <c r="H3699" s="310"/>
      <c r="I3699" s="310"/>
      <c r="L3699" s="309"/>
      <c r="M3699" s="309"/>
      <c r="N3699" s="310"/>
      <c r="P3699" s="310"/>
    </row>
    <row r="3700" spans="3:16" s="25" customFormat="1" ht="12.75" customHeight="1" x14ac:dyDescent="0.25">
      <c r="C3700" s="310"/>
      <c r="E3700" s="310"/>
      <c r="F3700" s="309"/>
      <c r="G3700" s="309"/>
      <c r="H3700" s="310"/>
      <c r="I3700" s="310"/>
      <c r="L3700" s="309"/>
      <c r="M3700" s="309"/>
      <c r="N3700" s="310"/>
      <c r="P3700" s="310"/>
    </row>
    <row r="3701" spans="3:16" s="25" customFormat="1" ht="12.75" customHeight="1" x14ac:dyDescent="0.25">
      <c r="C3701" s="310"/>
      <c r="E3701" s="310"/>
      <c r="F3701" s="309"/>
      <c r="G3701" s="309"/>
      <c r="H3701" s="310"/>
      <c r="I3701" s="310"/>
      <c r="L3701" s="309"/>
      <c r="M3701" s="309"/>
      <c r="N3701" s="310"/>
      <c r="P3701" s="310"/>
    </row>
    <row r="3702" spans="3:16" s="25" customFormat="1" ht="12.75" customHeight="1" x14ac:dyDescent="0.25">
      <c r="C3702" s="310"/>
      <c r="E3702" s="310"/>
      <c r="F3702" s="309"/>
      <c r="G3702" s="309"/>
      <c r="H3702" s="310"/>
      <c r="I3702" s="310"/>
      <c r="L3702" s="309"/>
      <c r="M3702" s="309"/>
      <c r="N3702" s="310"/>
      <c r="P3702" s="310"/>
    </row>
    <row r="3703" spans="3:16" s="25" customFormat="1" ht="12.75" customHeight="1" x14ac:dyDescent="0.25">
      <c r="C3703" s="310"/>
      <c r="E3703" s="310"/>
      <c r="F3703" s="309"/>
      <c r="G3703" s="309"/>
      <c r="H3703" s="310"/>
      <c r="I3703" s="310"/>
      <c r="L3703" s="309"/>
      <c r="M3703" s="309"/>
      <c r="N3703" s="310"/>
      <c r="P3703" s="310"/>
    </row>
    <row r="3704" spans="3:16" s="25" customFormat="1" ht="12.75" customHeight="1" x14ac:dyDescent="0.25">
      <c r="C3704" s="310"/>
      <c r="E3704" s="310"/>
      <c r="F3704" s="309"/>
      <c r="G3704" s="309"/>
      <c r="H3704" s="310"/>
      <c r="I3704" s="310"/>
      <c r="L3704" s="309"/>
      <c r="M3704" s="309"/>
      <c r="N3704" s="310"/>
      <c r="P3704" s="310"/>
    </row>
    <row r="3705" spans="3:16" s="25" customFormat="1" ht="12.75" customHeight="1" x14ac:dyDescent="0.25">
      <c r="C3705" s="310"/>
      <c r="E3705" s="310"/>
      <c r="F3705" s="309"/>
      <c r="G3705" s="309"/>
      <c r="H3705" s="310"/>
      <c r="I3705" s="310"/>
      <c r="L3705" s="309"/>
      <c r="M3705" s="309"/>
      <c r="N3705" s="310"/>
      <c r="P3705" s="310"/>
    </row>
    <row r="3706" spans="3:16" s="25" customFormat="1" ht="12.75" customHeight="1" x14ac:dyDescent="0.25">
      <c r="C3706" s="310"/>
      <c r="E3706" s="310"/>
      <c r="F3706" s="309"/>
      <c r="G3706" s="309"/>
      <c r="H3706" s="310"/>
      <c r="I3706" s="310"/>
      <c r="L3706" s="309"/>
      <c r="M3706" s="309"/>
      <c r="N3706" s="310"/>
      <c r="P3706" s="310"/>
    </row>
    <row r="3707" spans="3:16" s="25" customFormat="1" ht="12.75" customHeight="1" x14ac:dyDescent="0.25">
      <c r="C3707" s="310"/>
      <c r="E3707" s="310"/>
      <c r="F3707" s="309"/>
      <c r="G3707" s="309"/>
      <c r="H3707" s="310"/>
      <c r="I3707" s="310"/>
      <c r="L3707" s="309"/>
      <c r="M3707" s="309"/>
      <c r="N3707" s="310"/>
      <c r="P3707" s="310"/>
    </row>
    <row r="3708" spans="3:16" s="25" customFormat="1" ht="12.75" customHeight="1" x14ac:dyDescent="0.25">
      <c r="C3708" s="310"/>
      <c r="E3708" s="310"/>
      <c r="F3708" s="309"/>
      <c r="G3708" s="309"/>
      <c r="H3708" s="310"/>
      <c r="I3708" s="310"/>
      <c r="L3708" s="309"/>
      <c r="M3708" s="309"/>
      <c r="N3708" s="310"/>
      <c r="P3708" s="310"/>
    </row>
    <row r="3709" spans="3:16" s="25" customFormat="1" ht="12.75" customHeight="1" x14ac:dyDescent="0.25">
      <c r="C3709" s="310"/>
      <c r="E3709" s="310"/>
      <c r="F3709" s="309"/>
      <c r="G3709" s="309"/>
      <c r="H3709" s="310"/>
      <c r="I3709" s="310"/>
      <c r="L3709" s="309"/>
      <c r="M3709" s="309"/>
      <c r="N3709" s="310"/>
      <c r="P3709" s="310"/>
    </row>
    <row r="3710" spans="3:16" s="25" customFormat="1" ht="12.75" customHeight="1" x14ac:dyDescent="0.25">
      <c r="C3710" s="310"/>
      <c r="E3710" s="310"/>
      <c r="F3710" s="309"/>
      <c r="G3710" s="309"/>
      <c r="H3710" s="310"/>
      <c r="I3710" s="310"/>
      <c r="L3710" s="309"/>
      <c r="M3710" s="309"/>
      <c r="N3710" s="310"/>
      <c r="P3710" s="310"/>
    </row>
    <row r="3711" spans="3:16" s="25" customFormat="1" ht="12.75" customHeight="1" x14ac:dyDescent="0.25">
      <c r="C3711" s="310"/>
      <c r="E3711" s="310"/>
      <c r="F3711" s="309"/>
      <c r="G3711" s="309"/>
      <c r="H3711" s="310"/>
      <c r="I3711" s="310"/>
      <c r="L3711" s="309"/>
      <c r="M3711" s="309"/>
      <c r="N3711" s="310"/>
      <c r="P3711" s="310"/>
    </row>
    <row r="3712" spans="3:16" s="25" customFormat="1" ht="12.75" customHeight="1" x14ac:dyDescent="0.25">
      <c r="C3712" s="310"/>
      <c r="E3712" s="310"/>
      <c r="F3712" s="309"/>
      <c r="G3712" s="309"/>
      <c r="H3712" s="310"/>
      <c r="I3712" s="310"/>
      <c r="L3712" s="309"/>
      <c r="M3712" s="309"/>
      <c r="N3712" s="310"/>
      <c r="P3712" s="310"/>
    </row>
    <row r="3713" spans="3:16" s="25" customFormat="1" ht="12.75" customHeight="1" x14ac:dyDescent="0.25">
      <c r="C3713" s="310"/>
      <c r="E3713" s="310"/>
      <c r="F3713" s="309"/>
      <c r="G3713" s="309"/>
      <c r="H3713" s="310"/>
      <c r="I3713" s="310"/>
      <c r="L3713" s="309"/>
      <c r="M3713" s="309"/>
      <c r="N3713" s="310"/>
      <c r="P3713" s="310"/>
    </row>
    <row r="3714" spans="3:16" s="25" customFormat="1" ht="12.75" customHeight="1" x14ac:dyDescent="0.25">
      <c r="C3714" s="310"/>
      <c r="E3714" s="310"/>
      <c r="F3714" s="309"/>
      <c r="G3714" s="309"/>
      <c r="H3714" s="310"/>
      <c r="I3714" s="310"/>
      <c r="L3714" s="309"/>
      <c r="M3714" s="309"/>
      <c r="N3714" s="310"/>
      <c r="P3714" s="310"/>
    </row>
    <row r="3715" spans="3:16" s="25" customFormat="1" ht="12.75" customHeight="1" x14ac:dyDescent="0.25">
      <c r="C3715" s="310"/>
      <c r="E3715" s="310"/>
      <c r="F3715" s="309"/>
      <c r="G3715" s="309"/>
      <c r="H3715" s="310"/>
      <c r="I3715" s="310"/>
      <c r="L3715" s="309"/>
      <c r="M3715" s="309"/>
      <c r="N3715" s="310"/>
      <c r="P3715" s="310"/>
    </row>
    <row r="3716" spans="3:16" s="25" customFormat="1" ht="12.75" customHeight="1" x14ac:dyDescent="0.25">
      <c r="C3716" s="310"/>
      <c r="E3716" s="310"/>
      <c r="F3716" s="309"/>
      <c r="G3716" s="309"/>
      <c r="H3716" s="310"/>
      <c r="I3716" s="310"/>
      <c r="L3716" s="309"/>
      <c r="M3716" s="309"/>
      <c r="N3716" s="310"/>
      <c r="P3716" s="310"/>
    </row>
    <row r="3717" spans="3:16" s="25" customFormat="1" ht="12.75" customHeight="1" x14ac:dyDescent="0.25">
      <c r="C3717" s="310"/>
      <c r="E3717" s="310"/>
      <c r="F3717" s="309"/>
      <c r="G3717" s="309"/>
      <c r="H3717" s="310"/>
      <c r="I3717" s="310"/>
      <c r="L3717" s="309"/>
      <c r="M3717" s="309"/>
      <c r="N3717" s="310"/>
      <c r="P3717" s="310"/>
    </row>
    <row r="3718" spans="3:16" s="25" customFormat="1" ht="12.75" customHeight="1" x14ac:dyDescent="0.25">
      <c r="C3718" s="310"/>
      <c r="E3718" s="310"/>
      <c r="F3718" s="309"/>
      <c r="G3718" s="309"/>
      <c r="H3718" s="310"/>
      <c r="I3718" s="310"/>
      <c r="L3718" s="309"/>
      <c r="M3718" s="309"/>
      <c r="N3718" s="310"/>
      <c r="P3718" s="310"/>
    </row>
    <row r="3719" spans="3:16" s="25" customFormat="1" ht="12.75" customHeight="1" x14ac:dyDescent="0.25">
      <c r="C3719" s="310"/>
      <c r="E3719" s="310"/>
      <c r="F3719" s="309"/>
      <c r="G3719" s="309"/>
      <c r="H3719" s="310"/>
      <c r="I3719" s="310"/>
      <c r="L3719" s="309"/>
      <c r="M3719" s="309"/>
      <c r="N3719" s="310"/>
      <c r="P3719" s="310"/>
    </row>
    <row r="3720" spans="3:16" s="25" customFormat="1" ht="12.75" customHeight="1" x14ac:dyDescent="0.25">
      <c r="C3720" s="310"/>
      <c r="E3720" s="310"/>
      <c r="F3720" s="309"/>
      <c r="G3720" s="309"/>
      <c r="H3720" s="310"/>
      <c r="I3720" s="310"/>
      <c r="L3720" s="309"/>
      <c r="M3720" s="309"/>
      <c r="N3720" s="310"/>
      <c r="P3720" s="310"/>
    </row>
    <row r="3721" spans="3:16" s="25" customFormat="1" ht="12.75" customHeight="1" x14ac:dyDescent="0.25">
      <c r="C3721" s="310"/>
      <c r="E3721" s="310"/>
      <c r="F3721" s="309"/>
      <c r="G3721" s="309"/>
      <c r="H3721" s="310"/>
      <c r="I3721" s="310"/>
      <c r="L3721" s="309"/>
      <c r="M3721" s="309"/>
      <c r="N3721" s="310"/>
      <c r="P3721" s="310"/>
    </row>
    <row r="3722" spans="3:16" s="25" customFormat="1" ht="12.75" customHeight="1" x14ac:dyDescent="0.25">
      <c r="C3722" s="310"/>
      <c r="E3722" s="310"/>
      <c r="F3722" s="309"/>
      <c r="G3722" s="309"/>
      <c r="H3722" s="310"/>
      <c r="I3722" s="310"/>
      <c r="L3722" s="309"/>
      <c r="M3722" s="309"/>
      <c r="N3722" s="310"/>
      <c r="P3722" s="310"/>
    </row>
    <row r="3723" spans="3:16" s="25" customFormat="1" ht="12.75" customHeight="1" x14ac:dyDescent="0.25">
      <c r="C3723" s="310"/>
      <c r="E3723" s="310"/>
      <c r="F3723" s="309"/>
      <c r="G3723" s="309"/>
      <c r="H3723" s="310"/>
      <c r="I3723" s="310"/>
      <c r="L3723" s="309"/>
      <c r="M3723" s="309"/>
      <c r="N3723" s="310"/>
      <c r="P3723" s="310"/>
    </row>
    <row r="3724" spans="3:16" s="25" customFormat="1" ht="12.75" customHeight="1" x14ac:dyDescent="0.25">
      <c r="C3724" s="310"/>
      <c r="E3724" s="310"/>
      <c r="F3724" s="309"/>
      <c r="G3724" s="309"/>
      <c r="H3724" s="310"/>
      <c r="I3724" s="310"/>
      <c r="L3724" s="309"/>
      <c r="M3724" s="309"/>
      <c r="N3724" s="310"/>
      <c r="P3724" s="310"/>
    </row>
    <row r="3725" spans="3:16" s="25" customFormat="1" ht="12.75" customHeight="1" x14ac:dyDescent="0.25">
      <c r="C3725" s="310"/>
      <c r="E3725" s="310"/>
      <c r="F3725" s="309"/>
      <c r="G3725" s="309"/>
      <c r="H3725" s="310"/>
      <c r="I3725" s="310"/>
      <c r="L3725" s="309"/>
      <c r="M3725" s="309"/>
      <c r="N3725" s="310"/>
      <c r="P3725" s="310"/>
    </row>
    <row r="3726" spans="3:16" s="25" customFormat="1" ht="12.75" customHeight="1" x14ac:dyDescent="0.25">
      <c r="C3726" s="310"/>
      <c r="E3726" s="310"/>
      <c r="F3726" s="309"/>
      <c r="G3726" s="309"/>
      <c r="H3726" s="310"/>
      <c r="I3726" s="310"/>
      <c r="L3726" s="309"/>
      <c r="M3726" s="309"/>
      <c r="N3726" s="310"/>
      <c r="P3726" s="310"/>
    </row>
    <row r="3727" spans="3:16" s="25" customFormat="1" ht="12.75" customHeight="1" x14ac:dyDescent="0.25">
      <c r="C3727" s="310"/>
      <c r="E3727" s="310"/>
      <c r="F3727" s="309"/>
      <c r="G3727" s="309"/>
      <c r="H3727" s="310"/>
      <c r="I3727" s="310"/>
      <c r="L3727" s="309"/>
      <c r="M3727" s="309"/>
      <c r="N3727" s="310"/>
      <c r="P3727" s="310"/>
    </row>
    <row r="3728" spans="3:16" s="25" customFormat="1" ht="12.75" customHeight="1" x14ac:dyDescent="0.25">
      <c r="C3728" s="310"/>
      <c r="E3728" s="310"/>
      <c r="F3728" s="309"/>
      <c r="G3728" s="309"/>
      <c r="H3728" s="310"/>
      <c r="I3728" s="310"/>
      <c r="L3728" s="309"/>
      <c r="M3728" s="309"/>
      <c r="N3728" s="310"/>
      <c r="P3728" s="310"/>
    </row>
    <row r="3729" spans="3:16" s="25" customFormat="1" ht="12.75" customHeight="1" x14ac:dyDescent="0.25">
      <c r="C3729" s="310"/>
      <c r="E3729" s="310"/>
      <c r="F3729" s="309"/>
      <c r="G3729" s="309"/>
      <c r="H3729" s="310"/>
      <c r="I3729" s="310"/>
      <c r="L3729" s="309"/>
      <c r="M3729" s="309"/>
      <c r="N3729" s="310"/>
      <c r="P3729" s="310"/>
    </row>
    <row r="3730" spans="3:16" s="25" customFormat="1" ht="12.75" customHeight="1" x14ac:dyDescent="0.25">
      <c r="C3730" s="310"/>
      <c r="E3730" s="310"/>
      <c r="F3730" s="309"/>
      <c r="G3730" s="309"/>
      <c r="H3730" s="310"/>
      <c r="I3730" s="310"/>
      <c r="L3730" s="309"/>
      <c r="M3730" s="309"/>
      <c r="N3730" s="310"/>
      <c r="P3730" s="310"/>
    </row>
    <row r="3731" spans="3:16" s="25" customFormat="1" ht="12.75" customHeight="1" x14ac:dyDescent="0.25">
      <c r="C3731" s="310"/>
      <c r="E3731" s="310"/>
      <c r="F3731" s="309"/>
      <c r="G3731" s="309"/>
      <c r="H3731" s="310"/>
      <c r="I3731" s="310"/>
      <c r="L3731" s="309"/>
      <c r="M3731" s="309"/>
      <c r="N3731" s="310"/>
      <c r="P3731" s="310"/>
    </row>
    <row r="3732" spans="3:16" s="25" customFormat="1" ht="12.75" customHeight="1" x14ac:dyDescent="0.25">
      <c r="C3732" s="310"/>
      <c r="E3732" s="310"/>
      <c r="F3732" s="309"/>
      <c r="G3732" s="309"/>
      <c r="H3732" s="310"/>
      <c r="I3732" s="310"/>
      <c r="L3732" s="309"/>
      <c r="M3732" s="309"/>
      <c r="N3732" s="310"/>
      <c r="P3732" s="310"/>
    </row>
    <row r="3733" spans="3:16" s="25" customFormat="1" ht="12.75" customHeight="1" x14ac:dyDescent="0.25">
      <c r="C3733" s="310"/>
      <c r="E3733" s="310"/>
      <c r="F3733" s="309"/>
      <c r="G3733" s="309"/>
      <c r="H3733" s="310"/>
      <c r="I3733" s="310"/>
      <c r="L3733" s="309"/>
      <c r="M3733" s="309"/>
      <c r="N3733" s="310"/>
      <c r="P3733" s="310"/>
    </row>
    <row r="3734" spans="3:16" s="25" customFormat="1" ht="12.75" customHeight="1" x14ac:dyDescent="0.25">
      <c r="C3734" s="310"/>
      <c r="E3734" s="310"/>
      <c r="F3734" s="309"/>
      <c r="G3734" s="309"/>
      <c r="H3734" s="310"/>
      <c r="I3734" s="310"/>
      <c r="L3734" s="309"/>
      <c r="M3734" s="309"/>
      <c r="N3734" s="310"/>
      <c r="P3734" s="310"/>
    </row>
    <row r="3735" spans="3:16" s="25" customFormat="1" ht="12.75" customHeight="1" x14ac:dyDescent="0.25">
      <c r="C3735" s="310"/>
      <c r="E3735" s="310"/>
      <c r="F3735" s="309"/>
      <c r="G3735" s="309"/>
      <c r="H3735" s="310"/>
      <c r="I3735" s="310"/>
      <c r="L3735" s="309"/>
      <c r="M3735" s="309"/>
      <c r="N3735" s="310"/>
      <c r="P3735" s="310"/>
    </row>
    <row r="3736" spans="3:16" s="25" customFormat="1" ht="12.75" customHeight="1" x14ac:dyDescent="0.25">
      <c r="C3736" s="310"/>
      <c r="E3736" s="310"/>
      <c r="F3736" s="309"/>
      <c r="G3736" s="309"/>
      <c r="H3736" s="310"/>
      <c r="I3736" s="310"/>
      <c r="L3736" s="309"/>
      <c r="M3736" s="309"/>
      <c r="N3736" s="310"/>
      <c r="P3736" s="310"/>
    </row>
    <row r="3737" spans="3:16" s="25" customFormat="1" ht="12.75" customHeight="1" x14ac:dyDescent="0.25">
      <c r="C3737" s="310"/>
      <c r="E3737" s="310"/>
      <c r="F3737" s="309"/>
      <c r="G3737" s="309"/>
      <c r="H3737" s="310"/>
      <c r="I3737" s="310"/>
      <c r="L3737" s="309"/>
      <c r="M3737" s="309"/>
      <c r="N3737" s="310"/>
      <c r="P3737" s="310"/>
    </row>
    <row r="3738" spans="3:16" s="25" customFormat="1" ht="12.75" customHeight="1" x14ac:dyDescent="0.25">
      <c r="C3738" s="310"/>
      <c r="E3738" s="310"/>
      <c r="F3738" s="309"/>
      <c r="G3738" s="309"/>
      <c r="H3738" s="310"/>
      <c r="I3738" s="310"/>
      <c r="L3738" s="309"/>
      <c r="M3738" s="309"/>
      <c r="N3738" s="310"/>
      <c r="P3738" s="310"/>
    </row>
    <row r="3739" spans="3:16" s="25" customFormat="1" ht="12.75" customHeight="1" x14ac:dyDescent="0.25">
      <c r="C3739" s="310"/>
      <c r="E3739" s="310"/>
      <c r="F3739" s="309"/>
      <c r="G3739" s="309"/>
      <c r="H3739" s="310"/>
      <c r="I3739" s="310"/>
      <c r="L3739" s="309"/>
      <c r="M3739" s="309"/>
      <c r="N3739" s="310"/>
      <c r="P3739" s="310"/>
    </row>
    <row r="3740" spans="3:16" s="25" customFormat="1" ht="12.75" customHeight="1" x14ac:dyDescent="0.25">
      <c r="C3740" s="310"/>
      <c r="E3740" s="310"/>
      <c r="F3740" s="309"/>
      <c r="G3740" s="309"/>
      <c r="H3740" s="310"/>
      <c r="I3740" s="310"/>
      <c r="L3740" s="309"/>
      <c r="M3740" s="309"/>
      <c r="N3740" s="310"/>
      <c r="P3740" s="310"/>
    </row>
    <row r="3741" spans="3:16" s="25" customFormat="1" ht="12.75" customHeight="1" x14ac:dyDescent="0.25">
      <c r="C3741" s="310"/>
      <c r="E3741" s="310"/>
      <c r="F3741" s="309"/>
      <c r="G3741" s="309"/>
      <c r="H3741" s="310"/>
      <c r="I3741" s="310"/>
      <c r="L3741" s="309"/>
      <c r="M3741" s="309"/>
      <c r="N3741" s="310"/>
      <c r="P3741" s="310"/>
    </row>
    <row r="3742" spans="3:16" s="25" customFormat="1" ht="12.75" customHeight="1" x14ac:dyDescent="0.25">
      <c r="C3742" s="310"/>
      <c r="E3742" s="310"/>
      <c r="F3742" s="309"/>
      <c r="G3742" s="309"/>
      <c r="H3742" s="310"/>
      <c r="I3742" s="310"/>
      <c r="L3742" s="309"/>
      <c r="M3742" s="309"/>
      <c r="N3742" s="310"/>
      <c r="P3742" s="310"/>
    </row>
    <row r="3743" spans="3:16" s="25" customFormat="1" ht="12.75" customHeight="1" x14ac:dyDescent="0.25">
      <c r="C3743" s="310"/>
      <c r="E3743" s="310"/>
      <c r="F3743" s="309"/>
      <c r="G3743" s="309"/>
      <c r="H3743" s="310"/>
      <c r="I3743" s="310"/>
      <c r="L3743" s="309"/>
      <c r="M3743" s="309"/>
      <c r="N3743" s="310"/>
      <c r="P3743" s="310"/>
    </row>
    <row r="3744" spans="3:16" s="25" customFormat="1" ht="12.75" customHeight="1" x14ac:dyDescent="0.25">
      <c r="C3744" s="310"/>
      <c r="E3744" s="310"/>
      <c r="F3744" s="309"/>
      <c r="G3744" s="309"/>
      <c r="H3744" s="310"/>
      <c r="I3744" s="310"/>
      <c r="L3744" s="309"/>
      <c r="M3744" s="309"/>
      <c r="N3744" s="310"/>
      <c r="P3744" s="310"/>
    </row>
    <row r="3745" spans="3:16" s="25" customFormat="1" ht="12.75" customHeight="1" x14ac:dyDescent="0.25">
      <c r="C3745" s="310"/>
      <c r="E3745" s="310"/>
      <c r="F3745" s="309"/>
      <c r="G3745" s="309"/>
      <c r="H3745" s="310"/>
      <c r="I3745" s="310"/>
      <c r="L3745" s="309"/>
      <c r="M3745" s="309"/>
      <c r="N3745" s="310"/>
      <c r="P3745" s="310"/>
    </row>
    <row r="3746" spans="3:16" s="25" customFormat="1" ht="12.75" customHeight="1" x14ac:dyDescent="0.25">
      <c r="C3746" s="310"/>
      <c r="E3746" s="310"/>
      <c r="F3746" s="309"/>
      <c r="G3746" s="309"/>
      <c r="H3746" s="310"/>
      <c r="I3746" s="310"/>
      <c r="L3746" s="309"/>
      <c r="M3746" s="309"/>
      <c r="N3746" s="310"/>
      <c r="P3746" s="310"/>
    </row>
    <row r="3747" spans="3:16" s="25" customFormat="1" ht="12.75" customHeight="1" x14ac:dyDescent="0.25">
      <c r="C3747" s="310"/>
      <c r="E3747" s="310"/>
      <c r="F3747" s="309"/>
      <c r="G3747" s="309"/>
      <c r="H3747" s="310"/>
      <c r="I3747" s="310"/>
      <c r="L3747" s="309"/>
      <c r="M3747" s="309"/>
      <c r="N3747" s="310"/>
      <c r="P3747" s="310"/>
    </row>
    <row r="3748" spans="3:16" s="25" customFormat="1" ht="12.75" customHeight="1" x14ac:dyDescent="0.25">
      <c r="C3748" s="310"/>
      <c r="E3748" s="310"/>
      <c r="F3748" s="309"/>
      <c r="G3748" s="309"/>
      <c r="H3748" s="310"/>
      <c r="I3748" s="310"/>
      <c r="L3748" s="309"/>
      <c r="M3748" s="309"/>
      <c r="N3748" s="310"/>
      <c r="P3748" s="310"/>
    </row>
    <row r="3749" spans="3:16" s="25" customFormat="1" ht="12.75" customHeight="1" x14ac:dyDescent="0.25">
      <c r="C3749" s="310"/>
      <c r="E3749" s="310"/>
      <c r="F3749" s="309"/>
      <c r="G3749" s="309"/>
      <c r="H3749" s="310"/>
      <c r="I3749" s="310"/>
      <c r="L3749" s="309"/>
      <c r="M3749" s="309"/>
      <c r="N3749" s="310"/>
      <c r="P3749" s="310"/>
    </row>
    <row r="3750" spans="3:16" s="25" customFormat="1" ht="12.75" customHeight="1" x14ac:dyDescent="0.25">
      <c r="C3750" s="310"/>
      <c r="E3750" s="310"/>
      <c r="F3750" s="309"/>
      <c r="G3750" s="309"/>
      <c r="H3750" s="310"/>
      <c r="I3750" s="310"/>
      <c r="L3750" s="309"/>
      <c r="M3750" s="309"/>
      <c r="N3750" s="310"/>
      <c r="P3750" s="310"/>
    </row>
    <row r="3751" spans="3:16" s="25" customFormat="1" ht="12.75" customHeight="1" x14ac:dyDescent="0.25">
      <c r="C3751" s="310"/>
      <c r="E3751" s="310"/>
      <c r="F3751" s="309"/>
      <c r="G3751" s="309"/>
      <c r="H3751" s="310"/>
      <c r="I3751" s="310"/>
      <c r="L3751" s="309"/>
      <c r="M3751" s="309"/>
      <c r="N3751" s="310"/>
      <c r="P3751" s="310"/>
    </row>
    <row r="3752" spans="3:16" s="25" customFormat="1" ht="12.75" customHeight="1" x14ac:dyDescent="0.25">
      <c r="C3752" s="310"/>
      <c r="E3752" s="310"/>
      <c r="F3752" s="309"/>
      <c r="G3752" s="309"/>
      <c r="H3752" s="310"/>
      <c r="I3752" s="310"/>
      <c r="L3752" s="309"/>
      <c r="M3752" s="309"/>
      <c r="N3752" s="310"/>
      <c r="P3752" s="310"/>
    </row>
    <row r="3753" spans="3:16" s="25" customFormat="1" ht="12.75" customHeight="1" x14ac:dyDescent="0.25">
      <c r="C3753" s="310"/>
      <c r="E3753" s="310"/>
      <c r="F3753" s="309"/>
      <c r="G3753" s="309"/>
      <c r="H3753" s="310"/>
      <c r="I3753" s="310"/>
      <c r="L3753" s="309"/>
      <c r="M3753" s="309"/>
      <c r="N3753" s="310"/>
      <c r="P3753" s="310"/>
    </row>
    <row r="3754" spans="3:16" s="25" customFormat="1" ht="12.75" customHeight="1" x14ac:dyDescent="0.25">
      <c r="C3754" s="310"/>
      <c r="E3754" s="310"/>
      <c r="F3754" s="309"/>
      <c r="G3754" s="309"/>
      <c r="H3754" s="310"/>
      <c r="I3754" s="310"/>
      <c r="L3754" s="309"/>
      <c r="M3754" s="309"/>
      <c r="N3754" s="310"/>
      <c r="P3754" s="310"/>
    </row>
    <row r="3755" spans="3:16" s="25" customFormat="1" ht="12.75" customHeight="1" x14ac:dyDescent="0.25">
      <c r="C3755" s="310"/>
      <c r="E3755" s="310"/>
      <c r="F3755" s="309"/>
      <c r="G3755" s="309"/>
      <c r="H3755" s="310"/>
      <c r="I3755" s="310"/>
      <c r="L3755" s="309"/>
      <c r="M3755" s="309"/>
      <c r="N3755" s="310"/>
      <c r="P3755" s="310"/>
    </row>
    <row r="3756" spans="3:16" s="25" customFormat="1" ht="12.75" customHeight="1" x14ac:dyDescent="0.25">
      <c r="C3756" s="310"/>
      <c r="E3756" s="310"/>
      <c r="F3756" s="309"/>
      <c r="G3756" s="309"/>
      <c r="H3756" s="310"/>
      <c r="I3756" s="310"/>
      <c r="L3756" s="309"/>
      <c r="M3756" s="309"/>
      <c r="N3756" s="310"/>
      <c r="P3756" s="310"/>
    </row>
    <row r="3757" spans="3:16" s="25" customFormat="1" ht="12.75" customHeight="1" x14ac:dyDescent="0.25">
      <c r="C3757" s="310"/>
      <c r="E3757" s="310"/>
      <c r="F3757" s="309"/>
      <c r="G3757" s="309"/>
      <c r="H3757" s="310"/>
      <c r="I3757" s="310"/>
      <c r="L3757" s="309"/>
      <c r="M3757" s="309"/>
      <c r="N3757" s="310"/>
      <c r="P3757" s="310"/>
    </row>
    <row r="3758" spans="3:16" s="25" customFormat="1" ht="12.75" customHeight="1" x14ac:dyDescent="0.25">
      <c r="C3758" s="310"/>
      <c r="E3758" s="310"/>
      <c r="F3758" s="309"/>
      <c r="G3758" s="309"/>
      <c r="H3758" s="310"/>
      <c r="I3758" s="310"/>
      <c r="L3758" s="309"/>
      <c r="M3758" s="309"/>
      <c r="N3758" s="310"/>
      <c r="P3758" s="310"/>
    </row>
    <row r="3759" spans="3:16" s="25" customFormat="1" ht="12.75" customHeight="1" x14ac:dyDescent="0.25">
      <c r="C3759" s="310"/>
      <c r="E3759" s="310"/>
      <c r="F3759" s="309"/>
      <c r="G3759" s="309"/>
      <c r="H3759" s="310"/>
      <c r="I3759" s="310"/>
      <c r="L3759" s="309"/>
      <c r="M3759" s="309"/>
      <c r="N3759" s="310"/>
      <c r="P3759" s="310"/>
    </row>
    <row r="3760" spans="3:16" s="25" customFormat="1" ht="12.75" customHeight="1" x14ac:dyDescent="0.25">
      <c r="C3760" s="310"/>
      <c r="E3760" s="310"/>
      <c r="F3760" s="309"/>
      <c r="G3760" s="309"/>
      <c r="H3760" s="310"/>
      <c r="I3760" s="310"/>
      <c r="L3760" s="309"/>
      <c r="M3760" s="309"/>
      <c r="N3760" s="310"/>
      <c r="P3760" s="310"/>
    </row>
    <row r="3761" spans="3:16" s="25" customFormat="1" ht="12.75" customHeight="1" x14ac:dyDescent="0.25">
      <c r="C3761" s="310"/>
      <c r="E3761" s="310"/>
      <c r="F3761" s="309"/>
      <c r="G3761" s="309"/>
      <c r="H3761" s="310"/>
      <c r="I3761" s="310"/>
      <c r="L3761" s="309"/>
      <c r="M3761" s="309"/>
      <c r="N3761" s="310"/>
      <c r="P3761" s="310"/>
    </row>
    <row r="3762" spans="3:16" s="25" customFormat="1" ht="12.75" customHeight="1" x14ac:dyDescent="0.25">
      <c r="C3762" s="310"/>
      <c r="E3762" s="310"/>
      <c r="F3762" s="309"/>
      <c r="G3762" s="309"/>
      <c r="H3762" s="310"/>
      <c r="I3762" s="310"/>
      <c r="L3762" s="309"/>
      <c r="M3762" s="309"/>
      <c r="N3762" s="310"/>
      <c r="P3762" s="310"/>
    </row>
    <row r="3763" spans="3:16" s="25" customFormat="1" ht="12.75" customHeight="1" x14ac:dyDescent="0.25">
      <c r="C3763" s="310"/>
      <c r="E3763" s="310"/>
      <c r="F3763" s="309"/>
      <c r="G3763" s="309"/>
      <c r="H3763" s="310"/>
      <c r="I3763" s="310"/>
      <c r="L3763" s="309"/>
      <c r="M3763" s="309"/>
      <c r="N3763" s="310"/>
      <c r="P3763" s="310"/>
    </row>
    <row r="3764" spans="3:16" s="25" customFormat="1" ht="12.75" customHeight="1" x14ac:dyDescent="0.25">
      <c r="C3764" s="310"/>
      <c r="E3764" s="310"/>
      <c r="F3764" s="309"/>
      <c r="G3764" s="309"/>
      <c r="H3764" s="310"/>
      <c r="I3764" s="310"/>
      <c r="L3764" s="309"/>
      <c r="M3764" s="309"/>
      <c r="N3764" s="310"/>
      <c r="P3764" s="310"/>
    </row>
    <row r="3765" spans="3:16" s="25" customFormat="1" ht="12.75" customHeight="1" x14ac:dyDescent="0.25">
      <c r="C3765" s="310"/>
      <c r="E3765" s="310"/>
      <c r="F3765" s="309"/>
      <c r="G3765" s="309"/>
      <c r="H3765" s="310"/>
      <c r="I3765" s="310"/>
      <c r="L3765" s="309"/>
      <c r="M3765" s="309"/>
      <c r="N3765" s="310"/>
      <c r="P3765" s="310"/>
    </row>
    <row r="3766" spans="3:16" s="25" customFormat="1" ht="12.75" customHeight="1" x14ac:dyDescent="0.25">
      <c r="C3766" s="310"/>
      <c r="E3766" s="310"/>
      <c r="F3766" s="309"/>
      <c r="G3766" s="309"/>
      <c r="H3766" s="310"/>
      <c r="I3766" s="310"/>
      <c r="L3766" s="309"/>
      <c r="M3766" s="309"/>
      <c r="N3766" s="310"/>
      <c r="P3766" s="310"/>
    </row>
    <row r="3767" spans="3:16" s="25" customFormat="1" ht="12.75" customHeight="1" x14ac:dyDescent="0.25">
      <c r="C3767" s="310"/>
      <c r="E3767" s="310"/>
      <c r="F3767" s="309"/>
      <c r="G3767" s="309"/>
      <c r="H3767" s="310"/>
      <c r="I3767" s="310"/>
      <c r="L3767" s="309"/>
      <c r="M3767" s="309"/>
      <c r="N3767" s="310"/>
      <c r="P3767" s="310"/>
    </row>
    <row r="3768" spans="3:16" s="25" customFormat="1" ht="12.75" customHeight="1" x14ac:dyDescent="0.25">
      <c r="C3768" s="310"/>
      <c r="E3768" s="310"/>
      <c r="F3768" s="309"/>
      <c r="G3768" s="309"/>
      <c r="H3768" s="310"/>
      <c r="I3768" s="310"/>
      <c r="L3768" s="309"/>
      <c r="M3768" s="309"/>
      <c r="N3768" s="310"/>
      <c r="P3768" s="310"/>
    </row>
    <row r="3769" spans="3:16" s="25" customFormat="1" ht="12.75" customHeight="1" x14ac:dyDescent="0.25">
      <c r="C3769" s="310"/>
      <c r="E3769" s="310"/>
      <c r="F3769" s="309"/>
      <c r="G3769" s="309"/>
      <c r="H3769" s="310"/>
      <c r="I3769" s="310"/>
      <c r="L3769" s="309"/>
      <c r="M3769" s="309"/>
      <c r="N3769" s="310"/>
      <c r="P3769" s="310"/>
    </row>
    <row r="3770" spans="3:16" s="25" customFormat="1" ht="12.75" customHeight="1" x14ac:dyDescent="0.25">
      <c r="C3770" s="310"/>
      <c r="E3770" s="310"/>
      <c r="F3770" s="309"/>
      <c r="G3770" s="309"/>
      <c r="H3770" s="310"/>
      <c r="I3770" s="310"/>
      <c r="L3770" s="309"/>
      <c r="M3770" s="309"/>
      <c r="N3770" s="310"/>
      <c r="P3770" s="310"/>
    </row>
    <row r="3771" spans="3:16" s="25" customFormat="1" ht="12.75" customHeight="1" x14ac:dyDescent="0.25">
      <c r="C3771" s="310"/>
      <c r="E3771" s="310"/>
      <c r="F3771" s="309"/>
      <c r="G3771" s="309"/>
      <c r="H3771" s="310"/>
      <c r="I3771" s="310"/>
      <c r="L3771" s="309"/>
      <c r="M3771" s="309"/>
      <c r="N3771" s="310"/>
      <c r="P3771" s="310"/>
    </row>
    <row r="3772" spans="3:16" s="25" customFormat="1" ht="12.75" customHeight="1" x14ac:dyDescent="0.25">
      <c r="C3772" s="310"/>
      <c r="E3772" s="310"/>
      <c r="F3772" s="309"/>
      <c r="G3772" s="309"/>
      <c r="H3772" s="310"/>
      <c r="I3772" s="310"/>
      <c r="L3772" s="309"/>
      <c r="M3772" s="309"/>
      <c r="N3772" s="310"/>
      <c r="P3772" s="310"/>
    </row>
    <row r="3773" spans="3:16" s="25" customFormat="1" ht="12.75" customHeight="1" x14ac:dyDescent="0.25">
      <c r="C3773" s="310"/>
      <c r="E3773" s="310"/>
      <c r="F3773" s="309"/>
      <c r="G3773" s="309"/>
      <c r="H3773" s="310"/>
      <c r="I3773" s="310"/>
      <c r="L3773" s="309"/>
      <c r="M3773" s="309"/>
      <c r="N3773" s="310"/>
      <c r="P3773" s="310"/>
    </row>
    <row r="3774" spans="3:16" s="25" customFormat="1" ht="12.75" customHeight="1" x14ac:dyDescent="0.25">
      <c r="C3774" s="310"/>
      <c r="E3774" s="310"/>
      <c r="F3774" s="309"/>
      <c r="G3774" s="309"/>
      <c r="H3774" s="310"/>
      <c r="I3774" s="310"/>
      <c r="L3774" s="309"/>
      <c r="M3774" s="309"/>
      <c r="N3774" s="310"/>
      <c r="P3774" s="310"/>
    </row>
    <row r="3775" spans="3:16" s="25" customFormat="1" ht="12.75" customHeight="1" x14ac:dyDescent="0.25">
      <c r="C3775" s="310"/>
      <c r="E3775" s="310"/>
      <c r="F3775" s="309"/>
      <c r="G3775" s="309"/>
      <c r="H3775" s="310"/>
      <c r="I3775" s="310"/>
      <c r="L3775" s="309"/>
      <c r="M3775" s="309"/>
      <c r="N3775" s="310"/>
      <c r="P3775" s="310"/>
    </row>
    <row r="3776" spans="3:16" s="25" customFormat="1" ht="12.75" customHeight="1" x14ac:dyDescent="0.25">
      <c r="C3776" s="310"/>
      <c r="E3776" s="310"/>
      <c r="F3776" s="309"/>
      <c r="G3776" s="309"/>
      <c r="H3776" s="310"/>
      <c r="I3776" s="310"/>
      <c r="L3776" s="309"/>
      <c r="M3776" s="309"/>
      <c r="N3776" s="310"/>
      <c r="P3776" s="310"/>
    </row>
    <row r="3777" spans="3:16" s="25" customFormat="1" ht="12.75" customHeight="1" x14ac:dyDescent="0.25">
      <c r="C3777" s="310"/>
      <c r="E3777" s="310"/>
      <c r="F3777" s="309"/>
      <c r="G3777" s="309"/>
      <c r="H3777" s="310"/>
      <c r="I3777" s="310"/>
      <c r="L3777" s="309"/>
      <c r="M3777" s="309"/>
      <c r="N3777" s="310"/>
      <c r="P3777" s="310"/>
    </row>
    <row r="3778" spans="3:16" s="25" customFormat="1" ht="12.75" customHeight="1" x14ac:dyDescent="0.25">
      <c r="C3778" s="310"/>
      <c r="E3778" s="310"/>
      <c r="F3778" s="309"/>
      <c r="G3778" s="309"/>
      <c r="H3778" s="310"/>
      <c r="I3778" s="310"/>
      <c r="L3778" s="309"/>
      <c r="M3778" s="309"/>
      <c r="N3778" s="310"/>
      <c r="P3778" s="310"/>
    </row>
    <row r="3779" spans="3:16" s="25" customFormat="1" ht="12.75" customHeight="1" x14ac:dyDescent="0.25">
      <c r="C3779" s="310"/>
      <c r="E3779" s="310"/>
      <c r="F3779" s="309"/>
      <c r="G3779" s="309"/>
      <c r="H3779" s="310"/>
      <c r="I3779" s="310"/>
      <c r="L3779" s="309"/>
      <c r="M3779" s="309"/>
      <c r="N3779" s="310"/>
      <c r="P3779" s="310"/>
    </row>
    <row r="3780" spans="3:16" s="25" customFormat="1" ht="12.75" customHeight="1" x14ac:dyDescent="0.25">
      <c r="C3780" s="310"/>
      <c r="E3780" s="310"/>
      <c r="F3780" s="309"/>
      <c r="G3780" s="309"/>
      <c r="H3780" s="310"/>
      <c r="I3780" s="310"/>
      <c r="L3780" s="309"/>
      <c r="M3780" s="309"/>
      <c r="N3780" s="310"/>
      <c r="P3780" s="310"/>
    </row>
    <row r="3781" spans="3:16" s="25" customFormat="1" ht="12.75" customHeight="1" x14ac:dyDescent="0.25">
      <c r="C3781" s="310"/>
      <c r="E3781" s="310"/>
      <c r="F3781" s="309"/>
      <c r="G3781" s="309"/>
      <c r="H3781" s="310"/>
      <c r="I3781" s="310"/>
      <c r="L3781" s="309"/>
      <c r="M3781" s="309"/>
      <c r="N3781" s="310"/>
      <c r="P3781" s="310"/>
    </row>
    <row r="3782" spans="3:16" s="25" customFormat="1" ht="12.75" customHeight="1" x14ac:dyDescent="0.25">
      <c r="C3782" s="310"/>
      <c r="E3782" s="310"/>
      <c r="F3782" s="309"/>
      <c r="G3782" s="309"/>
      <c r="H3782" s="310"/>
      <c r="I3782" s="310"/>
      <c r="L3782" s="309"/>
      <c r="M3782" s="309"/>
      <c r="N3782" s="310"/>
      <c r="P3782" s="310"/>
    </row>
    <row r="3783" spans="3:16" s="25" customFormat="1" ht="12.75" customHeight="1" x14ac:dyDescent="0.25">
      <c r="C3783" s="310"/>
      <c r="E3783" s="310"/>
      <c r="F3783" s="309"/>
      <c r="G3783" s="309"/>
      <c r="H3783" s="310"/>
      <c r="I3783" s="310"/>
      <c r="L3783" s="309"/>
      <c r="M3783" s="309"/>
      <c r="N3783" s="310"/>
      <c r="P3783" s="310"/>
    </row>
    <row r="3784" spans="3:16" s="25" customFormat="1" ht="12.75" customHeight="1" x14ac:dyDescent="0.25">
      <c r="C3784" s="310"/>
      <c r="E3784" s="310"/>
      <c r="F3784" s="309"/>
      <c r="G3784" s="309"/>
      <c r="H3784" s="310"/>
      <c r="I3784" s="310"/>
      <c r="L3784" s="309"/>
      <c r="M3784" s="309"/>
      <c r="N3784" s="310"/>
      <c r="P3784" s="310"/>
    </row>
    <row r="3785" spans="3:16" s="25" customFormat="1" ht="12.75" customHeight="1" x14ac:dyDescent="0.25">
      <c r="C3785" s="310"/>
      <c r="E3785" s="310"/>
      <c r="F3785" s="309"/>
      <c r="G3785" s="309"/>
      <c r="H3785" s="310"/>
      <c r="I3785" s="310"/>
      <c r="L3785" s="309"/>
      <c r="M3785" s="309"/>
      <c r="N3785" s="310"/>
      <c r="P3785" s="310"/>
    </row>
    <row r="3786" spans="3:16" s="25" customFormat="1" ht="12.75" customHeight="1" x14ac:dyDescent="0.25">
      <c r="C3786" s="310"/>
      <c r="E3786" s="310"/>
      <c r="F3786" s="309"/>
      <c r="G3786" s="309"/>
      <c r="H3786" s="310"/>
      <c r="I3786" s="310"/>
      <c r="L3786" s="309"/>
      <c r="M3786" s="309"/>
      <c r="N3786" s="310"/>
      <c r="P3786" s="310"/>
    </row>
    <row r="3787" spans="3:16" s="25" customFormat="1" ht="12.75" customHeight="1" x14ac:dyDescent="0.25">
      <c r="C3787" s="310"/>
      <c r="E3787" s="310"/>
      <c r="F3787" s="309"/>
      <c r="G3787" s="309"/>
      <c r="H3787" s="310"/>
      <c r="I3787" s="310"/>
      <c r="L3787" s="309"/>
      <c r="M3787" s="309"/>
      <c r="N3787" s="310"/>
      <c r="P3787" s="310"/>
    </row>
    <row r="3788" spans="3:16" s="25" customFormat="1" ht="12.75" customHeight="1" x14ac:dyDescent="0.25">
      <c r="C3788" s="310"/>
      <c r="E3788" s="310"/>
      <c r="F3788" s="309"/>
      <c r="G3788" s="309"/>
      <c r="H3788" s="310"/>
      <c r="I3788" s="310"/>
      <c r="L3788" s="309"/>
      <c r="M3788" s="309"/>
      <c r="N3788" s="310"/>
      <c r="P3788" s="310"/>
    </row>
    <row r="3789" spans="3:16" s="25" customFormat="1" ht="12.75" customHeight="1" x14ac:dyDescent="0.25">
      <c r="C3789" s="310"/>
      <c r="E3789" s="310"/>
      <c r="F3789" s="309"/>
      <c r="G3789" s="309"/>
      <c r="H3789" s="310"/>
      <c r="I3789" s="310"/>
      <c r="L3789" s="309"/>
      <c r="M3789" s="309"/>
      <c r="N3789" s="310"/>
      <c r="P3789" s="310"/>
    </row>
    <row r="3790" spans="3:16" s="25" customFormat="1" ht="12.75" customHeight="1" x14ac:dyDescent="0.25">
      <c r="C3790" s="310"/>
      <c r="E3790" s="310"/>
      <c r="F3790" s="309"/>
      <c r="G3790" s="309"/>
      <c r="H3790" s="310"/>
      <c r="I3790" s="310"/>
      <c r="L3790" s="309"/>
      <c r="M3790" s="309"/>
      <c r="N3790" s="310"/>
      <c r="P3790" s="310"/>
    </row>
    <row r="3791" spans="3:16" s="25" customFormat="1" ht="12.75" customHeight="1" x14ac:dyDescent="0.25">
      <c r="C3791" s="310"/>
      <c r="E3791" s="310"/>
      <c r="F3791" s="309"/>
      <c r="G3791" s="309"/>
      <c r="H3791" s="310"/>
      <c r="I3791" s="310"/>
      <c r="L3791" s="309"/>
      <c r="M3791" s="309"/>
      <c r="N3791" s="310"/>
      <c r="P3791" s="310"/>
    </row>
    <row r="3792" spans="3:16" s="25" customFormat="1" ht="12.75" customHeight="1" x14ac:dyDescent="0.25">
      <c r="C3792" s="310"/>
      <c r="E3792" s="310"/>
      <c r="F3792" s="309"/>
      <c r="G3792" s="309"/>
      <c r="H3792" s="310"/>
      <c r="I3792" s="310"/>
      <c r="L3792" s="309"/>
      <c r="M3792" s="309"/>
      <c r="N3792" s="310"/>
      <c r="P3792" s="310"/>
    </row>
    <row r="3793" spans="3:16" s="25" customFormat="1" ht="12.75" customHeight="1" x14ac:dyDescent="0.25">
      <c r="C3793" s="310"/>
      <c r="E3793" s="310"/>
      <c r="F3793" s="309"/>
      <c r="G3793" s="309"/>
      <c r="H3793" s="310"/>
      <c r="I3793" s="310"/>
      <c r="L3793" s="309"/>
      <c r="M3793" s="309"/>
      <c r="N3793" s="310"/>
      <c r="P3793" s="310"/>
    </row>
    <row r="3794" spans="3:16" s="25" customFormat="1" ht="12.75" customHeight="1" x14ac:dyDescent="0.25">
      <c r="C3794" s="310"/>
      <c r="E3794" s="310"/>
      <c r="F3794" s="309"/>
      <c r="G3794" s="309"/>
      <c r="H3794" s="310"/>
      <c r="I3794" s="310"/>
      <c r="L3794" s="309"/>
      <c r="M3794" s="309"/>
      <c r="N3794" s="310"/>
      <c r="P3794" s="310"/>
    </row>
    <row r="3795" spans="3:16" s="25" customFormat="1" ht="12.75" customHeight="1" x14ac:dyDescent="0.25">
      <c r="C3795" s="310"/>
      <c r="E3795" s="310"/>
      <c r="F3795" s="309"/>
      <c r="G3795" s="309"/>
      <c r="H3795" s="310"/>
      <c r="I3795" s="310"/>
      <c r="L3795" s="309"/>
      <c r="M3795" s="309"/>
      <c r="N3795" s="310"/>
      <c r="P3795" s="310"/>
    </row>
    <row r="3796" spans="3:16" s="25" customFormat="1" ht="12.75" customHeight="1" x14ac:dyDescent="0.25">
      <c r="C3796" s="310"/>
      <c r="E3796" s="310"/>
      <c r="F3796" s="309"/>
      <c r="G3796" s="309"/>
      <c r="H3796" s="310"/>
      <c r="I3796" s="310"/>
      <c r="L3796" s="309"/>
      <c r="M3796" s="309"/>
      <c r="N3796" s="310"/>
      <c r="P3796" s="310"/>
    </row>
    <row r="3797" spans="3:16" s="25" customFormat="1" ht="12.75" customHeight="1" x14ac:dyDescent="0.25">
      <c r="C3797" s="310"/>
      <c r="E3797" s="310"/>
      <c r="F3797" s="309"/>
      <c r="G3797" s="309"/>
      <c r="H3797" s="310"/>
      <c r="I3797" s="310"/>
      <c r="L3797" s="309"/>
      <c r="M3797" s="309"/>
      <c r="N3797" s="310"/>
      <c r="P3797" s="310"/>
    </row>
    <row r="3798" spans="3:16" s="25" customFormat="1" ht="12.75" customHeight="1" x14ac:dyDescent="0.25">
      <c r="C3798" s="310"/>
      <c r="E3798" s="310"/>
      <c r="F3798" s="309"/>
      <c r="G3798" s="309"/>
      <c r="H3798" s="310"/>
      <c r="I3798" s="310"/>
      <c r="L3798" s="309"/>
      <c r="M3798" s="309"/>
      <c r="N3798" s="310"/>
      <c r="P3798" s="310"/>
    </row>
    <row r="3799" spans="3:16" s="25" customFormat="1" ht="12.75" customHeight="1" x14ac:dyDescent="0.25">
      <c r="C3799" s="310"/>
      <c r="E3799" s="310"/>
      <c r="F3799" s="309"/>
      <c r="G3799" s="309"/>
      <c r="H3799" s="310"/>
      <c r="I3799" s="310"/>
      <c r="L3799" s="309"/>
      <c r="M3799" s="309"/>
      <c r="N3799" s="310"/>
      <c r="P3799" s="310"/>
    </row>
    <row r="3800" spans="3:16" s="25" customFormat="1" ht="12.75" customHeight="1" x14ac:dyDescent="0.25">
      <c r="C3800" s="310"/>
      <c r="E3800" s="310"/>
      <c r="F3800" s="309"/>
      <c r="G3800" s="309"/>
      <c r="H3800" s="310"/>
      <c r="I3800" s="310"/>
      <c r="L3800" s="309"/>
      <c r="M3800" s="309"/>
      <c r="N3800" s="310"/>
      <c r="P3800" s="310"/>
    </row>
    <row r="3801" spans="3:16" s="25" customFormat="1" ht="12.75" customHeight="1" x14ac:dyDescent="0.25">
      <c r="C3801" s="310"/>
      <c r="E3801" s="310"/>
      <c r="F3801" s="309"/>
      <c r="G3801" s="309"/>
      <c r="H3801" s="310"/>
      <c r="I3801" s="310"/>
      <c r="L3801" s="309"/>
      <c r="M3801" s="309"/>
      <c r="N3801" s="310"/>
      <c r="P3801" s="310"/>
    </row>
    <row r="3802" spans="3:16" s="25" customFormat="1" ht="12.75" customHeight="1" x14ac:dyDescent="0.25">
      <c r="C3802" s="310"/>
      <c r="E3802" s="310"/>
      <c r="F3802" s="309"/>
      <c r="G3802" s="309"/>
      <c r="H3802" s="310"/>
      <c r="I3802" s="310"/>
      <c r="L3802" s="309"/>
      <c r="M3802" s="309"/>
      <c r="N3802" s="310"/>
      <c r="P3802" s="310"/>
    </row>
    <row r="3803" spans="3:16" s="25" customFormat="1" ht="12.75" customHeight="1" x14ac:dyDescent="0.25">
      <c r="C3803" s="310"/>
      <c r="E3803" s="310"/>
      <c r="F3803" s="309"/>
      <c r="G3803" s="309"/>
      <c r="H3803" s="310"/>
      <c r="I3803" s="310"/>
      <c r="L3803" s="309"/>
      <c r="M3803" s="309"/>
      <c r="N3803" s="310"/>
      <c r="P3803" s="310"/>
    </row>
    <row r="3804" spans="3:16" s="25" customFormat="1" ht="12.75" customHeight="1" x14ac:dyDescent="0.25">
      <c r="C3804" s="310"/>
      <c r="E3804" s="310"/>
      <c r="F3804" s="309"/>
      <c r="G3804" s="309"/>
      <c r="H3804" s="310"/>
      <c r="I3804" s="310"/>
      <c r="L3804" s="309"/>
      <c r="M3804" s="309"/>
      <c r="N3804" s="310"/>
      <c r="P3804" s="310"/>
    </row>
    <row r="3805" spans="3:16" s="25" customFormat="1" ht="12.75" customHeight="1" x14ac:dyDescent="0.25">
      <c r="C3805" s="310"/>
      <c r="E3805" s="310"/>
      <c r="F3805" s="309"/>
      <c r="G3805" s="309"/>
      <c r="H3805" s="310"/>
      <c r="I3805" s="310"/>
      <c r="L3805" s="309"/>
      <c r="M3805" s="309"/>
      <c r="N3805" s="310"/>
      <c r="P3805" s="310"/>
    </row>
    <row r="3806" spans="3:16" s="25" customFormat="1" ht="12.75" customHeight="1" x14ac:dyDescent="0.25">
      <c r="C3806" s="310"/>
      <c r="E3806" s="310"/>
      <c r="F3806" s="309"/>
      <c r="G3806" s="309"/>
      <c r="H3806" s="310"/>
      <c r="I3806" s="310"/>
      <c r="L3806" s="309"/>
      <c r="M3806" s="309"/>
      <c r="N3806" s="310"/>
      <c r="P3806" s="310"/>
    </row>
    <row r="3807" spans="3:16" s="25" customFormat="1" ht="12.75" customHeight="1" x14ac:dyDescent="0.25">
      <c r="C3807" s="310"/>
      <c r="E3807" s="310"/>
      <c r="F3807" s="309"/>
      <c r="G3807" s="309"/>
      <c r="H3807" s="310"/>
      <c r="I3807" s="310"/>
      <c r="L3807" s="309"/>
      <c r="M3807" s="309"/>
      <c r="N3807" s="310"/>
      <c r="P3807" s="310"/>
    </row>
    <row r="3808" spans="3:16" s="25" customFormat="1" ht="12.75" customHeight="1" x14ac:dyDescent="0.25">
      <c r="C3808" s="310"/>
      <c r="E3808" s="310"/>
      <c r="F3808" s="309"/>
      <c r="G3808" s="309"/>
      <c r="H3808" s="310"/>
      <c r="I3808" s="310"/>
      <c r="L3808" s="309"/>
      <c r="M3808" s="309"/>
      <c r="N3808" s="310"/>
      <c r="P3808" s="310"/>
    </row>
    <row r="3809" spans="3:16" s="25" customFormat="1" ht="12.75" customHeight="1" x14ac:dyDescent="0.25">
      <c r="C3809" s="310"/>
      <c r="E3809" s="310"/>
      <c r="F3809" s="309"/>
      <c r="G3809" s="309"/>
      <c r="H3809" s="310"/>
      <c r="I3809" s="310"/>
      <c r="L3809" s="309"/>
      <c r="M3809" s="309"/>
      <c r="N3809" s="310"/>
      <c r="P3809" s="310"/>
    </row>
    <row r="3810" spans="3:16" s="25" customFormat="1" ht="12.75" customHeight="1" x14ac:dyDescent="0.25">
      <c r="C3810" s="310"/>
      <c r="E3810" s="310"/>
      <c r="F3810" s="309"/>
      <c r="G3810" s="309"/>
      <c r="H3810" s="310"/>
      <c r="I3810" s="310"/>
      <c r="L3810" s="309"/>
      <c r="M3810" s="309"/>
      <c r="N3810" s="310"/>
      <c r="P3810" s="310"/>
    </row>
    <row r="3811" spans="3:16" s="25" customFormat="1" ht="12.75" customHeight="1" x14ac:dyDescent="0.25">
      <c r="C3811" s="310"/>
      <c r="E3811" s="310"/>
      <c r="F3811" s="309"/>
      <c r="G3811" s="309"/>
      <c r="H3811" s="310"/>
      <c r="I3811" s="310"/>
      <c r="L3811" s="309"/>
      <c r="M3811" s="309"/>
      <c r="N3811" s="310"/>
      <c r="P3811" s="310"/>
    </row>
    <row r="3812" spans="3:16" s="25" customFormat="1" ht="12.75" customHeight="1" x14ac:dyDescent="0.25">
      <c r="C3812" s="310"/>
      <c r="E3812" s="310"/>
      <c r="F3812" s="309"/>
      <c r="G3812" s="309"/>
      <c r="H3812" s="310"/>
      <c r="I3812" s="310"/>
      <c r="L3812" s="309"/>
      <c r="M3812" s="309"/>
      <c r="N3812" s="310"/>
      <c r="P3812" s="310"/>
    </row>
    <row r="3813" spans="3:16" s="25" customFormat="1" ht="12.75" customHeight="1" x14ac:dyDescent="0.25">
      <c r="C3813" s="310"/>
      <c r="E3813" s="310"/>
      <c r="F3813" s="309"/>
      <c r="G3813" s="309"/>
      <c r="H3813" s="310"/>
      <c r="I3813" s="310"/>
      <c r="L3813" s="309"/>
      <c r="M3813" s="309"/>
      <c r="N3813" s="310"/>
      <c r="P3813" s="310"/>
    </row>
    <row r="3814" spans="3:16" s="25" customFormat="1" ht="12.75" customHeight="1" x14ac:dyDescent="0.25">
      <c r="C3814" s="310"/>
      <c r="E3814" s="310"/>
      <c r="F3814" s="309"/>
      <c r="G3814" s="309"/>
      <c r="H3814" s="310"/>
      <c r="I3814" s="310"/>
      <c r="L3814" s="309"/>
      <c r="M3814" s="309"/>
      <c r="N3814" s="310"/>
      <c r="P3814" s="310"/>
    </row>
    <row r="3815" spans="3:16" s="25" customFormat="1" ht="12.75" customHeight="1" x14ac:dyDescent="0.25">
      <c r="C3815" s="310"/>
      <c r="E3815" s="310"/>
      <c r="F3815" s="309"/>
      <c r="G3815" s="309"/>
      <c r="H3815" s="310"/>
      <c r="I3815" s="310"/>
      <c r="L3815" s="309"/>
      <c r="M3815" s="309"/>
      <c r="N3815" s="310"/>
      <c r="P3815" s="310"/>
    </row>
    <row r="3816" spans="3:16" s="25" customFormat="1" ht="12.75" customHeight="1" x14ac:dyDescent="0.25">
      <c r="C3816" s="310"/>
      <c r="E3816" s="310"/>
      <c r="F3816" s="309"/>
      <c r="G3816" s="309"/>
      <c r="H3816" s="310"/>
      <c r="I3816" s="310"/>
      <c r="L3816" s="309"/>
      <c r="M3816" s="309"/>
      <c r="N3816" s="310"/>
      <c r="P3816" s="310"/>
    </row>
    <row r="3817" spans="3:16" s="25" customFormat="1" ht="12.75" customHeight="1" x14ac:dyDescent="0.25">
      <c r="C3817" s="310"/>
      <c r="E3817" s="310"/>
      <c r="F3817" s="309"/>
      <c r="G3817" s="309"/>
      <c r="H3817" s="310"/>
      <c r="I3817" s="310"/>
      <c r="L3817" s="309"/>
      <c r="M3817" s="309"/>
      <c r="N3817" s="310"/>
      <c r="P3817" s="310"/>
    </row>
    <row r="3818" spans="3:16" s="25" customFormat="1" ht="12.75" customHeight="1" x14ac:dyDescent="0.25">
      <c r="C3818" s="310"/>
      <c r="E3818" s="310"/>
      <c r="F3818" s="309"/>
      <c r="G3818" s="309"/>
      <c r="H3818" s="310"/>
      <c r="I3818" s="310"/>
      <c r="L3818" s="309"/>
      <c r="M3818" s="309"/>
      <c r="N3818" s="310"/>
      <c r="P3818" s="310"/>
    </row>
    <row r="3819" spans="3:16" s="25" customFormat="1" ht="12.75" customHeight="1" x14ac:dyDescent="0.25">
      <c r="C3819" s="310"/>
      <c r="E3819" s="310"/>
      <c r="F3819" s="309"/>
      <c r="G3819" s="309"/>
      <c r="H3819" s="310"/>
      <c r="I3819" s="310"/>
      <c r="L3819" s="309"/>
      <c r="M3819" s="309"/>
      <c r="N3819" s="310"/>
      <c r="P3819" s="310"/>
    </row>
    <row r="3820" spans="3:16" s="25" customFormat="1" ht="12.75" customHeight="1" x14ac:dyDescent="0.25">
      <c r="C3820" s="310"/>
      <c r="E3820" s="310"/>
      <c r="F3820" s="309"/>
      <c r="G3820" s="309"/>
      <c r="H3820" s="310"/>
      <c r="I3820" s="310"/>
      <c r="L3820" s="309"/>
      <c r="M3820" s="309"/>
      <c r="N3820" s="310"/>
      <c r="P3820" s="310"/>
    </row>
    <row r="3821" spans="3:16" s="25" customFormat="1" ht="12.75" customHeight="1" x14ac:dyDescent="0.25">
      <c r="C3821" s="310"/>
      <c r="E3821" s="310"/>
      <c r="F3821" s="309"/>
      <c r="G3821" s="309"/>
      <c r="H3821" s="310"/>
      <c r="I3821" s="310"/>
      <c r="L3821" s="309"/>
      <c r="M3821" s="309"/>
      <c r="N3821" s="310"/>
      <c r="P3821" s="310"/>
    </row>
    <row r="3822" spans="3:16" s="25" customFormat="1" ht="12.75" customHeight="1" x14ac:dyDescent="0.25">
      <c r="C3822" s="310"/>
      <c r="E3822" s="310"/>
      <c r="F3822" s="309"/>
      <c r="G3822" s="309"/>
      <c r="H3822" s="310"/>
      <c r="I3822" s="310"/>
      <c r="L3822" s="309"/>
      <c r="M3822" s="309"/>
      <c r="N3822" s="310"/>
      <c r="P3822" s="310"/>
    </row>
    <row r="3823" spans="3:16" s="25" customFormat="1" ht="12.75" customHeight="1" x14ac:dyDescent="0.25">
      <c r="C3823" s="310"/>
      <c r="E3823" s="310"/>
      <c r="F3823" s="309"/>
      <c r="G3823" s="309"/>
      <c r="H3823" s="310"/>
      <c r="I3823" s="310"/>
      <c r="L3823" s="309"/>
      <c r="M3823" s="309"/>
      <c r="N3823" s="310"/>
      <c r="P3823" s="310"/>
    </row>
    <row r="3824" spans="3:16" s="25" customFormat="1" ht="12.75" customHeight="1" x14ac:dyDescent="0.25">
      <c r="C3824" s="310"/>
      <c r="E3824" s="310"/>
      <c r="F3824" s="309"/>
      <c r="G3824" s="309"/>
      <c r="H3824" s="310"/>
      <c r="I3824" s="310"/>
      <c r="L3824" s="309"/>
      <c r="M3824" s="309"/>
      <c r="N3824" s="310"/>
      <c r="P3824" s="310"/>
    </row>
    <row r="3825" spans="3:16" s="25" customFormat="1" ht="12.75" customHeight="1" x14ac:dyDescent="0.25">
      <c r="C3825" s="310"/>
      <c r="E3825" s="310"/>
      <c r="F3825" s="309"/>
      <c r="G3825" s="309"/>
      <c r="H3825" s="310"/>
      <c r="I3825" s="310"/>
      <c r="L3825" s="309"/>
      <c r="M3825" s="309"/>
      <c r="N3825" s="310"/>
      <c r="P3825" s="310"/>
    </row>
    <row r="3826" spans="3:16" s="25" customFormat="1" ht="12.75" customHeight="1" x14ac:dyDescent="0.25">
      <c r="C3826" s="310"/>
      <c r="E3826" s="310"/>
      <c r="F3826" s="309"/>
      <c r="G3826" s="309"/>
      <c r="H3826" s="310"/>
      <c r="I3826" s="310"/>
      <c r="L3826" s="309"/>
      <c r="M3826" s="309"/>
      <c r="N3826" s="310"/>
      <c r="P3826" s="310"/>
    </row>
    <row r="3827" spans="3:16" s="25" customFormat="1" ht="12.75" customHeight="1" x14ac:dyDescent="0.25">
      <c r="C3827" s="310"/>
      <c r="E3827" s="310"/>
      <c r="F3827" s="309"/>
      <c r="G3827" s="309"/>
      <c r="H3827" s="310"/>
      <c r="I3827" s="310"/>
      <c r="L3827" s="309"/>
      <c r="M3827" s="309"/>
      <c r="N3827" s="310"/>
      <c r="P3827" s="310"/>
    </row>
    <row r="3828" spans="3:16" s="25" customFormat="1" ht="12.75" customHeight="1" x14ac:dyDescent="0.25">
      <c r="C3828" s="310"/>
      <c r="E3828" s="310"/>
      <c r="F3828" s="309"/>
      <c r="G3828" s="309"/>
      <c r="H3828" s="310"/>
      <c r="I3828" s="310"/>
      <c r="L3828" s="309"/>
      <c r="M3828" s="309"/>
      <c r="N3828" s="310"/>
      <c r="P3828" s="310"/>
    </row>
    <row r="3829" spans="3:16" s="25" customFormat="1" ht="12.75" customHeight="1" x14ac:dyDescent="0.25">
      <c r="C3829" s="310"/>
      <c r="E3829" s="310"/>
      <c r="F3829" s="309"/>
      <c r="G3829" s="309"/>
      <c r="H3829" s="310"/>
      <c r="I3829" s="310"/>
      <c r="L3829" s="309"/>
      <c r="M3829" s="309"/>
      <c r="N3829" s="310"/>
      <c r="P3829" s="310"/>
    </row>
    <row r="3830" spans="3:16" s="25" customFormat="1" ht="12.75" customHeight="1" x14ac:dyDescent="0.25">
      <c r="C3830" s="310"/>
      <c r="E3830" s="310"/>
      <c r="F3830" s="309"/>
      <c r="G3830" s="309"/>
      <c r="H3830" s="310"/>
      <c r="I3830" s="310"/>
      <c r="L3830" s="309"/>
      <c r="M3830" s="309"/>
      <c r="N3830" s="310"/>
      <c r="P3830" s="310"/>
    </row>
    <row r="3831" spans="3:16" s="25" customFormat="1" ht="12.75" customHeight="1" x14ac:dyDescent="0.25">
      <c r="C3831" s="310"/>
      <c r="E3831" s="310"/>
      <c r="F3831" s="309"/>
      <c r="G3831" s="309"/>
      <c r="H3831" s="310"/>
      <c r="I3831" s="310"/>
      <c r="L3831" s="309"/>
      <c r="M3831" s="309"/>
      <c r="N3831" s="310"/>
      <c r="P3831" s="310"/>
    </row>
    <row r="3832" spans="3:16" s="25" customFormat="1" ht="12.75" customHeight="1" x14ac:dyDescent="0.25">
      <c r="C3832" s="310"/>
      <c r="E3832" s="310"/>
      <c r="F3832" s="309"/>
      <c r="G3832" s="309"/>
      <c r="H3832" s="310"/>
      <c r="I3832" s="310"/>
      <c r="L3832" s="309"/>
      <c r="M3832" s="309"/>
      <c r="N3832" s="310"/>
      <c r="P3832" s="310"/>
    </row>
    <row r="3833" spans="3:16" s="25" customFormat="1" ht="12.75" customHeight="1" x14ac:dyDescent="0.25">
      <c r="C3833" s="310"/>
      <c r="E3833" s="310"/>
      <c r="F3833" s="309"/>
      <c r="G3833" s="309"/>
      <c r="H3833" s="310"/>
      <c r="I3833" s="310"/>
      <c r="L3833" s="309"/>
      <c r="M3833" s="309"/>
      <c r="N3833" s="310"/>
      <c r="P3833" s="310"/>
    </row>
    <row r="3834" spans="3:16" s="25" customFormat="1" ht="12.75" customHeight="1" x14ac:dyDescent="0.25">
      <c r="C3834" s="310"/>
      <c r="E3834" s="310"/>
      <c r="F3834" s="309"/>
      <c r="G3834" s="309"/>
      <c r="H3834" s="310"/>
      <c r="I3834" s="310"/>
      <c r="L3834" s="309"/>
      <c r="M3834" s="309"/>
      <c r="N3834" s="310"/>
      <c r="P3834" s="310"/>
    </row>
    <row r="3835" spans="3:16" s="25" customFormat="1" ht="12.75" customHeight="1" x14ac:dyDescent="0.25">
      <c r="C3835" s="310"/>
      <c r="E3835" s="310"/>
      <c r="F3835" s="309"/>
      <c r="G3835" s="309"/>
      <c r="H3835" s="310"/>
      <c r="I3835" s="310"/>
      <c r="L3835" s="309"/>
      <c r="M3835" s="309"/>
      <c r="N3835" s="310"/>
      <c r="P3835" s="310"/>
    </row>
    <row r="3836" spans="3:16" s="25" customFormat="1" ht="12.75" customHeight="1" x14ac:dyDescent="0.25">
      <c r="C3836" s="310"/>
      <c r="E3836" s="310"/>
      <c r="F3836" s="309"/>
      <c r="G3836" s="309"/>
      <c r="H3836" s="310"/>
      <c r="I3836" s="310"/>
      <c r="L3836" s="309"/>
      <c r="M3836" s="309"/>
      <c r="N3836" s="310"/>
      <c r="P3836" s="310"/>
    </row>
    <row r="3837" spans="3:16" s="25" customFormat="1" ht="12.75" customHeight="1" x14ac:dyDescent="0.25">
      <c r="C3837" s="310"/>
      <c r="E3837" s="310"/>
      <c r="F3837" s="309"/>
      <c r="G3837" s="309"/>
      <c r="H3837" s="310"/>
      <c r="I3837" s="310"/>
      <c r="L3837" s="309"/>
      <c r="M3837" s="309"/>
      <c r="N3837" s="310"/>
      <c r="P3837" s="310"/>
    </row>
    <row r="3838" spans="3:16" s="25" customFormat="1" ht="12.75" customHeight="1" x14ac:dyDescent="0.25">
      <c r="C3838" s="310"/>
      <c r="E3838" s="310"/>
      <c r="F3838" s="309"/>
      <c r="G3838" s="309"/>
      <c r="H3838" s="310"/>
      <c r="I3838" s="310"/>
      <c r="L3838" s="309"/>
      <c r="M3838" s="309"/>
      <c r="N3838" s="310"/>
      <c r="P3838" s="310"/>
    </row>
    <row r="3839" spans="3:16" s="25" customFormat="1" ht="12.75" customHeight="1" x14ac:dyDescent="0.25">
      <c r="C3839" s="310"/>
      <c r="E3839" s="310"/>
      <c r="F3839" s="309"/>
      <c r="G3839" s="309"/>
      <c r="H3839" s="310"/>
      <c r="I3839" s="310"/>
      <c r="L3839" s="309"/>
      <c r="M3839" s="309"/>
      <c r="N3839" s="310"/>
      <c r="P3839" s="310"/>
    </row>
    <row r="3840" spans="3:16" s="25" customFormat="1" ht="12.75" customHeight="1" x14ac:dyDescent="0.25">
      <c r="C3840" s="310"/>
      <c r="E3840" s="310"/>
      <c r="F3840" s="309"/>
      <c r="G3840" s="309"/>
      <c r="H3840" s="310"/>
      <c r="I3840" s="310"/>
      <c r="L3840" s="309"/>
      <c r="M3840" s="309"/>
      <c r="N3840" s="310"/>
      <c r="P3840" s="310"/>
    </row>
    <row r="3841" spans="3:16" s="25" customFormat="1" ht="12.75" customHeight="1" x14ac:dyDescent="0.25">
      <c r="C3841" s="310"/>
      <c r="E3841" s="310"/>
      <c r="F3841" s="309"/>
      <c r="G3841" s="309"/>
      <c r="H3841" s="310"/>
      <c r="I3841" s="310"/>
      <c r="L3841" s="309"/>
      <c r="M3841" s="309"/>
      <c r="N3841" s="310"/>
      <c r="P3841" s="310"/>
    </row>
    <row r="3842" spans="3:16" s="25" customFormat="1" ht="12.75" customHeight="1" x14ac:dyDescent="0.25">
      <c r="C3842" s="310"/>
      <c r="E3842" s="310"/>
      <c r="F3842" s="309"/>
      <c r="G3842" s="309"/>
      <c r="H3842" s="310"/>
      <c r="I3842" s="310"/>
      <c r="L3842" s="309"/>
      <c r="M3842" s="309"/>
      <c r="N3842" s="310"/>
      <c r="P3842" s="310"/>
    </row>
    <row r="3843" spans="3:16" s="25" customFormat="1" ht="12.75" customHeight="1" x14ac:dyDescent="0.25">
      <c r="C3843" s="310"/>
      <c r="E3843" s="310"/>
      <c r="F3843" s="309"/>
      <c r="G3843" s="309"/>
      <c r="H3843" s="310"/>
      <c r="I3843" s="310"/>
      <c r="L3843" s="309"/>
      <c r="M3843" s="309"/>
      <c r="N3843" s="310"/>
      <c r="P3843" s="310"/>
    </row>
    <row r="3844" spans="3:16" s="25" customFormat="1" ht="12.75" customHeight="1" x14ac:dyDescent="0.25">
      <c r="C3844" s="310"/>
      <c r="E3844" s="310"/>
      <c r="F3844" s="309"/>
      <c r="G3844" s="309"/>
      <c r="H3844" s="310"/>
      <c r="I3844" s="310"/>
      <c r="L3844" s="309"/>
      <c r="M3844" s="309"/>
      <c r="N3844" s="310"/>
      <c r="P3844" s="310"/>
    </row>
    <row r="3845" spans="3:16" s="25" customFormat="1" ht="12.75" customHeight="1" x14ac:dyDescent="0.25">
      <c r="C3845" s="310"/>
      <c r="E3845" s="310"/>
      <c r="F3845" s="309"/>
      <c r="G3845" s="309"/>
      <c r="H3845" s="310"/>
      <c r="I3845" s="310"/>
      <c r="L3845" s="309"/>
      <c r="M3845" s="309"/>
      <c r="N3845" s="310"/>
      <c r="P3845" s="310"/>
    </row>
    <row r="3846" spans="3:16" s="25" customFormat="1" ht="12.75" customHeight="1" x14ac:dyDescent="0.25">
      <c r="C3846" s="310"/>
      <c r="E3846" s="310"/>
      <c r="F3846" s="309"/>
      <c r="G3846" s="309"/>
      <c r="H3846" s="310"/>
      <c r="I3846" s="310"/>
      <c r="L3846" s="309"/>
      <c r="M3846" s="309"/>
      <c r="N3846" s="310"/>
      <c r="P3846" s="310"/>
    </row>
    <row r="3847" spans="3:16" s="25" customFormat="1" ht="12.75" customHeight="1" x14ac:dyDescent="0.25">
      <c r="C3847" s="310"/>
      <c r="E3847" s="310"/>
      <c r="F3847" s="309"/>
      <c r="G3847" s="309"/>
      <c r="H3847" s="310"/>
      <c r="I3847" s="310"/>
      <c r="L3847" s="309"/>
      <c r="M3847" s="309"/>
      <c r="N3847" s="310"/>
      <c r="P3847" s="310"/>
    </row>
    <row r="3848" spans="3:16" s="25" customFormat="1" ht="12.75" customHeight="1" x14ac:dyDescent="0.25">
      <c r="C3848" s="310"/>
      <c r="E3848" s="310"/>
      <c r="F3848" s="309"/>
      <c r="G3848" s="309"/>
      <c r="H3848" s="310"/>
      <c r="I3848" s="310"/>
      <c r="L3848" s="309"/>
      <c r="M3848" s="309"/>
      <c r="N3848" s="310"/>
      <c r="P3848" s="310"/>
    </row>
    <row r="3849" spans="3:16" s="25" customFormat="1" ht="12.75" customHeight="1" x14ac:dyDescent="0.25">
      <c r="C3849" s="310"/>
      <c r="E3849" s="310"/>
      <c r="F3849" s="309"/>
      <c r="G3849" s="309"/>
      <c r="H3849" s="310"/>
      <c r="I3849" s="310"/>
      <c r="L3849" s="309"/>
      <c r="M3849" s="309"/>
      <c r="N3849" s="310"/>
      <c r="P3849" s="310"/>
    </row>
    <row r="3850" spans="3:16" s="25" customFormat="1" ht="12.75" customHeight="1" x14ac:dyDescent="0.25">
      <c r="C3850" s="310"/>
      <c r="E3850" s="310"/>
      <c r="F3850" s="309"/>
      <c r="G3850" s="309"/>
      <c r="H3850" s="310"/>
      <c r="I3850" s="310"/>
      <c r="L3850" s="309"/>
      <c r="M3850" s="309"/>
      <c r="N3850" s="310"/>
      <c r="P3850" s="310"/>
    </row>
    <row r="3851" spans="3:16" s="25" customFormat="1" ht="12.75" customHeight="1" x14ac:dyDescent="0.25">
      <c r="C3851" s="310"/>
      <c r="E3851" s="310"/>
      <c r="F3851" s="309"/>
      <c r="G3851" s="309"/>
      <c r="H3851" s="310"/>
      <c r="I3851" s="310"/>
      <c r="L3851" s="309"/>
      <c r="M3851" s="309"/>
      <c r="N3851" s="310"/>
      <c r="P3851" s="310"/>
    </row>
    <row r="3852" spans="3:16" s="25" customFormat="1" ht="12.75" customHeight="1" x14ac:dyDescent="0.25">
      <c r="C3852" s="310"/>
      <c r="E3852" s="310"/>
      <c r="F3852" s="309"/>
      <c r="G3852" s="309"/>
      <c r="H3852" s="310"/>
      <c r="I3852" s="310"/>
      <c r="L3852" s="309"/>
      <c r="M3852" s="309"/>
      <c r="N3852" s="310"/>
      <c r="P3852" s="310"/>
    </row>
    <row r="3853" spans="3:16" s="25" customFormat="1" ht="12.75" customHeight="1" x14ac:dyDescent="0.25">
      <c r="C3853" s="310"/>
      <c r="E3853" s="310"/>
      <c r="F3853" s="309"/>
      <c r="G3853" s="309"/>
      <c r="H3853" s="310"/>
      <c r="I3853" s="310"/>
      <c r="L3853" s="309"/>
      <c r="M3853" s="309"/>
      <c r="N3853" s="310"/>
      <c r="P3853" s="310"/>
    </row>
    <row r="3854" spans="3:16" s="25" customFormat="1" ht="12.75" customHeight="1" x14ac:dyDescent="0.25">
      <c r="C3854" s="310"/>
      <c r="E3854" s="310"/>
      <c r="F3854" s="309"/>
      <c r="G3854" s="309"/>
      <c r="H3854" s="310"/>
      <c r="I3854" s="310"/>
      <c r="L3854" s="309"/>
      <c r="M3854" s="309"/>
      <c r="N3854" s="310"/>
      <c r="P3854" s="310"/>
    </row>
    <row r="3855" spans="3:16" s="25" customFormat="1" ht="12.75" customHeight="1" x14ac:dyDescent="0.25">
      <c r="C3855" s="310"/>
      <c r="E3855" s="310"/>
      <c r="F3855" s="309"/>
      <c r="G3855" s="309"/>
      <c r="H3855" s="310"/>
      <c r="I3855" s="310"/>
      <c r="L3855" s="309"/>
      <c r="M3855" s="309"/>
      <c r="N3855" s="310"/>
      <c r="P3855" s="310"/>
    </row>
    <row r="3856" spans="3:16" s="25" customFormat="1" ht="12.75" customHeight="1" x14ac:dyDescent="0.25">
      <c r="C3856" s="310"/>
      <c r="E3856" s="310"/>
      <c r="F3856" s="309"/>
      <c r="G3856" s="309"/>
      <c r="H3856" s="310"/>
      <c r="I3856" s="310"/>
      <c r="L3856" s="309"/>
      <c r="M3856" s="309"/>
      <c r="N3856" s="310"/>
      <c r="P3856" s="310"/>
    </row>
    <row r="3857" spans="3:16" s="25" customFormat="1" ht="12.75" customHeight="1" x14ac:dyDescent="0.25">
      <c r="C3857" s="310"/>
      <c r="E3857" s="310"/>
      <c r="F3857" s="309"/>
      <c r="G3857" s="309"/>
      <c r="H3857" s="310"/>
      <c r="I3857" s="310"/>
      <c r="L3857" s="309"/>
      <c r="M3857" s="309"/>
      <c r="N3857" s="310"/>
      <c r="P3857" s="310"/>
    </row>
    <row r="3858" spans="3:16" s="25" customFormat="1" ht="12.75" customHeight="1" x14ac:dyDescent="0.25">
      <c r="C3858" s="310"/>
      <c r="E3858" s="310"/>
      <c r="F3858" s="309"/>
      <c r="G3858" s="309"/>
      <c r="H3858" s="310"/>
      <c r="I3858" s="310"/>
      <c r="L3858" s="309"/>
      <c r="M3858" s="309"/>
      <c r="N3858" s="310"/>
      <c r="P3858" s="310"/>
    </row>
    <row r="3859" spans="3:16" s="25" customFormat="1" ht="12.75" customHeight="1" x14ac:dyDescent="0.25">
      <c r="C3859" s="310"/>
      <c r="E3859" s="310"/>
      <c r="F3859" s="309"/>
      <c r="G3859" s="309"/>
      <c r="H3859" s="310"/>
      <c r="I3859" s="310"/>
      <c r="L3859" s="309"/>
      <c r="M3859" s="309"/>
      <c r="N3859" s="310"/>
      <c r="P3859" s="310"/>
    </row>
    <row r="3860" spans="3:16" s="25" customFormat="1" ht="12.75" customHeight="1" x14ac:dyDescent="0.25">
      <c r="C3860" s="310"/>
      <c r="E3860" s="310"/>
      <c r="F3860" s="309"/>
      <c r="G3860" s="309"/>
      <c r="H3860" s="310"/>
      <c r="I3860" s="310"/>
      <c r="L3860" s="309"/>
      <c r="M3860" s="309"/>
      <c r="N3860" s="310"/>
      <c r="P3860" s="310"/>
    </row>
    <row r="3861" spans="3:16" s="25" customFormat="1" ht="12.75" customHeight="1" x14ac:dyDescent="0.25">
      <c r="C3861" s="310"/>
      <c r="E3861" s="310"/>
      <c r="F3861" s="309"/>
      <c r="G3861" s="309"/>
      <c r="H3861" s="310"/>
      <c r="I3861" s="310"/>
      <c r="L3861" s="309"/>
      <c r="M3861" s="309"/>
      <c r="N3861" s="310"/>
      <c r="P3861" s="310"/>
    </row>
    <row r="3862" spans="3:16" s="25" customFormat="1" ht="12.75" customHeight="1" x14ac:dyDescent="0.25">
      <c r="C3862" s="310"/>
      <c r="E3862" s="310"/>
      <c r="F3862" s="309"/>
      <c r="G3862" s="309"/>
      <c r="H3862" s="310"/>
      <c r="I3862" s="310"/>
      <c r="L3862" s="309"/>
      <c r="M3862" s="309"/>
      <c r="N3862" s="310"/>
      <c r="P3862" s="310"/>
    </row>
    <row r="3863" spans="3:16" s="25" customFormat="1" ht="12.75" customHeight="1" x14ac:dyDescent="0.25">
      <c r="C3863" s="310"/>
      <c r="E3863" s="310"/>
      <c r="F3863" s="309"/>
      <c r="G3863" s="309"/>
      <c r="H3863" s="310"/>
      <c r="I3863" s="310"/>
      <c r="L3863" s="309"/>
      <c r="M3863" s="309"/>
      <c r="N3863" s="310"/>
      <c r="P3863" s="310"/>
    </row>
    <row r="3864" spans="3:16" s="25" customFormat="1" ht="12.75" customHeight="1" x14ac:dyDescent="0.25">
      <c r="C3864" s="310"/>
      <c r="E3864" s="310"/>
      <c r="F3864" s="309"/>
      <c r="G3864" s="309"/>
      <c r="H3864" s="310"/>
      <c r="I3864" s="310"/>
      <c r="L3864" s="309"/>
      <c r="M3864" s="309"/>
      <c r="N3864" s="310"/>
      <c r="P3864" s="310"/>
    </row>
    <row r="3865" spans="3:16" s="25" customFormat="1" ht="12.75" customHeight="1" x14ac:dyDescent="0.25">
      <c r="C3865" s="310"/>
      <c r="E3865" s="310"/>
      <c r="F3865" s="309"/>
      <c r="G3865" s="309"/>
      <c r="H3865" s="310"/>
      <c r="I3865" s="310"/>
      <c r="L3865" s="309"/>
      <c r="M3865" s="309"/>
      <c r="N3865" s="310"/>
      <c r="P3865" s="310"/>
    </row>
    <row r="3866" spans="3:16" s="25" customFormat="1" ht="12.75" customHeight="1" x14ac:dyDescent="0.25">
      <c r="C3866" s="310"/>
      <c r="E3866" s="310"/>
      <c r="F3866" s="309"/>
      <c r="G3866" s="309"/>
      <c r="H3866" s="310"/>
      <c r="I3866" s="310"/>
      <c r="L3866" s="309"/>
      <c r="M3866" s="309"/>
      <c r="N3866" s="310"/>
      <c r="P3866" s="310"/>
    </row>
    <row r="3867" spans="3:16" s="25" customFormat="1" ht="12.75" customHeight="1" x14ac:dyDescent="0.25">
      <c r="C3867" s="310"/>
      <c r="E3867" s="310"/>
      <c r="F3867" s="309"/>
      <c r="G3867" s="309"/>
      <c r="H3867" s="310"/>
      <c r="I3867" s="310"/>
      <c r="L3867" s="309"/>
      <c r="M3867" s="309"/>
      <c r="N3867" s="310"/>
      <c r="P3867" s="310"/>
    </row>
    <row r="3868" spans="3:16" s="25" customFormat="1" ht="12.75" customHeight="1" x14ac:dyDescent="0.25">
      <c r="C3868" s="310"/>
      <c r="E3868" s="310"/>
      <c r="F3868" s="309"/>
      <c r="G3868" s="309"/>
      <c r="H3868" s="310"/>
      <c r="I3868" s="310"/>
      <c r="L3868" s="309"/>
      <c r="M3868" s="309"/>
      <c r="N3868" s="310"/>
      <c r="P3868" s="310"/>
    </row>
    <row r="3869" spans="3:16" s="25" customFormat="1" ht="12.75" customHeight="1" x14ac:dyDescent="0.25">
      <c r="C3869" s="310"/>
      <c r="E3869" s="310"/>
      <c r="F3869" s="309"/>
      <c r="G3869" s="309"/>
      <c r="H3869" s="310"/>
      <c r="I3869" s="310"/>
      <c r="L3869" s="309"/>
      <c r="M3869" s="309"/>
      <c r="N3869" s="310"/>
      <c r="P3869" s="310"/>
    </row>
    <row r="3870" spans="3:16" s="25" customFormat="1" ht="12.75" customHeight="1" x14ac:dyDescent="0.25">
      <c r="C3870" s="310"/>
      <c r="E3870" s="310"/>
      <c r="F3870" s="309"/>
      <c r="G3870" s="309"/>
      <c r="H3870" s="310"/>
      <c r="I3870" s="310"/>
      <c r="L3870" s="309"/>
      <c r="M3870" s="309"/>
      <c r="N3870" s="310"/>
      <c r="P3870" s="310"/>
    </row>
    <row r="3871" spans="3:16" s="25" customFormat="1" ht="12.75" customHeight="1" x14ac:dyDescent="0.25">
      <c r="C3871" s="310"/>
      <c r="E3871" s="310"/>
      <c r="F3871" s="309"/>
      <c r="G3871" s="309"/>
      <c r="H3871" s="310"/>
      <c r="I3871" s="310"/>
      <c r="L3871" s="309"/>
      <c r="M3871" s="309"/>
      <c r="N3871" s="310"/>
      <c r="P3871" s="310"/>
    </row>
    <row r="3872" spans="3:16" s="25" customFormat="1" ht="12.75" customHeight="1" x14ac:dyDescent="0.25">
      <c r="C3872" s="310"/>
      <c r="E3872" s="310"/>
      <c r="F3872" s="309"/>
      <c r="G3872" s="309"/>
      <c r="H3872" s="310"/>
      <c r="I3872" s="310"/>
      <c r="L3872" s="309"/>
      <c r="M3872" s="309"/>
      <c r="N3872" s="310"/>
      <c r="P3872" s="310"/>
    </row>
    <row r="3873" spans="3:16" s="25" customFormat="1" ht="12.75" customHeight="1" x14ac:dyDescent="0.25">
      <c r="C3873" s="310"/>
      <c r="E3873" s="310"/>
      <c r="F3873" s="309"/>
      <c r="G3873" s="309"/>
      <c r="H3873" s="310"/>
      <c r="I3873" s="310"/>
      <c r="L3873" s="309"/>
      <c r="M3873" s="309"/>
      <c r="N3873" s="310"/>
      <c r="P3873" s="310"/>
    </row>
    <row r="3874" spans="3:16" s="25" customFormat="1" ht="12.75" customHeight="1" x14ac:dyDescent="0.25">
      <c r="C3874" s="310"/>
      <c r="E3874" s="310"/>
      <c r="F3874" s="309"/>
      <c r="G3874" s="309"/>
      <c r="H3874" s="310"/>
      <c r="I3874" s="310"/>
      <c r="L3874" s="309"/>
      <c r="M3874" s="309"/>
      <c r="N3874" s="310"/>
      <c r="P3874" s="310"/>
    </row>
    <row r="3875" spans="3:16" s="25" customFormat="1" ht="12.75" customHeight="1" x14ac:dyDescent="0.25">
      <c r="C3875" s="310"/>
      <c r="E3875" s="310"/>
      <c r="F3875" s="309"/>
      <c r="G3875" s="309"/>
      <c r="H3875" s="310"/>
      <c r="I3875" s="310"/>
      <c r="L3875" s="309"/>
      <c r="M3875" s="309"/>
      <c r="N3875" s="310"/>
      <c r="P3875" s="310"/>
    </row>
    <row r="3876" spans="3:16" s="25" customFormat="1" ht="12.75" customHeight="1" x14ac:dyDescent="0.25">
      <c r="C3876" s="310"/>
      <c r="E3876" s="310"/>
      <c r="F3876" s="309"/>
      <c r="G3876" s="309"/>
      <c r="H3876" s="310"/>
      <c r="I3876" s="310"/>
      <c r="L3876" s="309"/>
      <c r="M3876" s="309"/>
      <c r="N3876" s="310"/>
      <c r="P3876" s="310"/>
    </row>
    <row r="3877" spans="3:16" s="25" customFormat="1" ht="12.75" customHeight="1" x14ac:dyDescent="0.25">
      <c r="C3877" s="310"/>
      <c r="E3877" s="310"/>
      <c r="F3877" s="309"/>
      <c r="G3877" s="309"/>
      <c r="H3877" s="310"/>
      <c r="I3877" s="310"/>
      <c r="L3877" s="309"/>
      <c r="M3877" s="309"/>
      <c r="N3877" s="310"/>
      <c r="P3877" s="310"/>
    </row>
    <row r="3878" spans="3:16" s="25" customFormat="1" ht="12.75" customHeight="1" x14ac:dyDescent="0.25">
      <c r="C3878" s="310"/>
      <c r="E3878" s="310"/>
      <c r="F3878" s="309"/>
      <c r="G3878" s="309"/>
      <c r="H3878" s="310"/>
      <c r="I3878" s="310"/>
      <c r="L3878" s="309"/>
      <c r="M3878" s="309"/>
      <c r="N3878" s="310"/>
      <c r="P3878" s="310"/>
    </row>
    <row r="3879" spans="3:16" s="25" customFormat="1" ht="12.75" customHeight="1" x14ac:dyDescent="0.25">
      <c r="C3879" s="310"/>
      <c r="E3879" s="310"/>
      <c r="F3879" s="309"/>
      <c r="G3879" s="309"/>
      <c r="H3879" s="310"/>
      <c r="I3879" s="310"/>
      <c r="L3879" s="309"/>
      <c r="M3879" s="309"/>
      <c r="N3879" s="310"/>
      <c r="P3879" s="310"/>
    </row>
    <row r="3880" spans="3:16" s="25" customFormat="1" ht="12.75" customHeight="1" x14ac:dyDescent="0.25">
      <c r="C3880" s="310"/>
      <c r="E3880" s="310"/>
      <c r="F3880" s="309"/>
      <c r="G3880" s="309"/>
      <c r="H3880" s="310"/>
      <c r="I3880" s="310"/>
      <c r="L3880" s="309"/>
      <c r="M3880" s="309"/>
      <c r="N3880" s="310"/>
      <c r="P3880" s="310"/>
    </row>
    <row r="3881" spans="3:16" s="25" customFormat="1" ht="12.75" customHeight="1" x14ac:dyDescent="0.25">
      <c r="C3881" s="310"/>
      <c r="E3881" s="310"/>
      <c r="F3881" s="309"/>
      <c r="G3881" s="309"/>
      <c r="H3881" s="310"/>
      <c r="I3881" s="310"/>
      <c r="L3881" s="309"/>
      <c r="M3881" s="309"/>
      <c r="N3881" s="310"/>
      <c r="P3881" s="310"/>
    </row>
    <row r="3882" spans="3:16" s="25" customFormat="1" ht="12.75" customHeight="1" x14ac:dyDescent="0.25">
      <c r="C3882" s="310"/>
      <c r="E3882" s="310"/>
      <c r="F3882" s="309"/>
      <c r="G3882" s="309"/>
      <c r="H3882" s="310"/>
      <c r="I3882" s="310"/>
      <c r="L3882" s="309"/>
      <c r="M3882" s="309"/>
      <c r="N3882" s="310"/>
      <c r="P3882" s="310"/>
    </row>
    <row r="3883" spans="3:16" s="25" customFormat="1" ht="12.75" customHeight="1" x14ac:dyDescent="0.25">
      <c r="C3883" s="310"/>
      <c r="E3883" s="310"/>
      <c r="F3883" s="309"/>
      <c r="G3883" s="309"/>
      <c r="H3883" s="310"/>
      <c r="I3883" s="310"/>
      <c r="L3883" s="309"/>
      <c r="M3883" s="309"/>
      <c r="N3883" s="310"/>
      <c r="P3883" s="310"/>
    </row>
    <row r="3884" spans="3:16" s="25" customFormat="1" ht="12.75" customHeight="1" x14ac:dyDescent="0.25">
      <c r="C3884" s="310"/>
      <c r="E3884" s="310"/>
      <c r="F3884" s="309"/>
      <c r="G3884" s="309"/>
      <c r="H3884" s="310"/>
      <c r="I3884" s="310"/>
      <c r="L3884" s="309"/>
      <c r="M3884" s="309"/>
      <c r="N3884" s="310"/>
      <c r="P3884" s="310"/>
    </row>
    <row r="3885" spans="3:16" s="25" customFormat="1" ht="12.75" customHeight="1" x14ac:dyDescent="0.25">
      <c r="C3885" s="310"/>
      <c r="E3885" s="310"/>
      <c r="F3885" s="309"/>
      <c r="G3885" s="309"/>
      <c r="H3885" s="310"/>
      <c r="I3885" s="310"/>
      <c r="L3885" s="309"/>
      <c r="M3885" s="309"/>
      <c r="N3885" s="310"/>
      <c r="P3885" s="310"/>
    </row>
    <row r="3886" spans="3:16" s="25" customFormat="1" ht="12.75" customHeight="1" x14ac:dyDescent="0.25">
      <c r="C3886" s="310"/>
      <c r="E3886" s="310"/>
      <c r="F3886" s="309"/>
      <c r="G3886" s="309"/>
      <c r="H3886" s="310"/>
      <c r="I3886" s="310"/>
      <c r="L3886" s="309"/>
      <c r="M3886" s="309"/>
      <c r="N3886" s="310"/>
      <c r="P3886" s="310"/>
    </row>
    <row r="3887" spans="3:16" s="25" customFormat="1" ht="12.75" customHeight="1" x14ac:dyDescent="0.25">
      <c r="C3887" s="310"/>
      <c r="E3887" s="310"/>
      <c r="F3887" s="309"/>
      <c r="G3887" s="309"/>
      <c r="H3887" s="310"/>
      <c r="I3887" s="310"/>
      <c r="L3887" s="309"/>
      <c r="M3887" s="309"/>
      <c r="N3887" s="310"/>
      <c r="P3887" s="310"/>
    </row>
    <row r="3888" spans="3:16" s="25" customFormat="1" ht="12.75" customHeight="1" x14ac:dyDescent="0.25">
      <c r="C3888" s="310"/>
      <c r="E3888" s="310"/>
      <c r="F3888" s="309"/>
      <c r="G3888" s="309"/>
      <c r="H3888" s="310"/>
      <c r="I3888" s="310"/>
      <c r="L3888" s="309"/>
      <c r="M3888" s="309"/>
      <c r="N3888" s="310"/>
      <c r="P3888" s="310"/>
    </row>
    <row r="3889" spans="3:16" s="25" customFormat="1" ht="12.75" customHeight="1" x14ac:dyDescent="0.25">
      <c r="C3889" s="310"/>
      <c r="E3889" s="310"/>
      <c r="F3889" s="309"/>
      <c r="G3889" s="309"/>
      <c r="H3889" s="310"/>
      <c r="I3889" s="310"/>
      <c r="L3889" s="309"/>
      <c r="M3889" s="309"/>
      <c r="N3889" s="310"/>
      <c r="P3889" s="310"/>
    </row>
    <row r="3890" spans="3:16" s="25" customFormat="1" ht="12.75" customHeight="1" x14ac:dyDescent="0.25">
      <c r="C3890" s="310"/>
      <c r="E3890" s="310"/>
      <c r="F3890" s="309"/>
      <c r="G3890" s="309"/>
      <c r="H3890" s="310"/>
      <c r="I3890" s="310"/>
      <c r="L3890" s="309"/>
      <c r="M3890" s="309"/>
      <c r="N3890" s="310"/>
      <c r="P3890" s="310"/>
    </row>
    <row r="3891" spans="3:16" s="25" customFormat="1" ht="12.75" customHeight="1" x14ac:dyDescent="0.25">
      <c r="C3891" s="310"/>
      <c r="E3891" s="310"/>
      <c r="F3891" s="309"/>
      <c r="G3891" s="309"/>
      <c r="H3891" s="310"/>
      <c r="I3891" s="310"/>
      <c r="L3891" s="309"/>
      <c r="M3891" s="309"/>
      <c r="N3891" s="310"/>
      <c r="P3891" s="310"/>
    </row>
    <row r="3892" spans="3:16" s="25" customFormat="1" ht="12.75" customHeight="1" x14ac:dyDescent="0.25">
      <c r="C3892" s="310"/>
      <c r="E3892" s="310"/>
      <c r="F3892" s="309"/>
      <c r="G3892" s="309"/>
      <c r="H3892" s="310"/>
      <c r="I3892" s="310"/>
      <c r="L3892" s="309"/>
      <c r="M3892" s="309"/>
      <c r="N3892" s="310"/>
      <c r="P3892" s="310"/>
    </row>
    <row r="3893" spans="3:16" s="25" customFormat="1" ht="12.75" customHeight="1" x14ac:dyDescent="0.25">
      <c r="C3893" s="310"/>
      <c r="E3893" s="310"/>
      <c r="F3893" s="309"/>
      <c r="G3893" s="309"/>
      <c r="H3893" s="310"/>
      <c r="I3893" s="310"/>
      <c r="L3893" s="309"/>
      <c r="M3893" s="309"/>
      <c r="N3893" s="310"/>
      <c r="P3893" s="310"/>
    </row>
    <row r="3894" spans="3:16" s="25" customFormat="1" ht="12.75" customHeight="1" x14ac:dyDescent="0.25">
      <c r="C3894" s="310"/>
      <c r="E3894" s="310"/>
      <c r="F3894" s="309"/>
      <c r="G3894" s="309"/>
      <c r="H3894" s="310"/>
      <c r="I3894" s="310"/>
      <c r="L3894" s="309"/>
      <c r="M3894" s="309"/>
      <c r="N3894" s="310"/>
      <c r="P3894" s="310"/>
    </row>
    <row r="3895" spans="3:16" s="25" customFormat="1" ht="12.75" customHeight="1" x14ac:dyDescent="0.25">
      <c r="C3895" s="310"/>
      <c r="E3895" s="310"/>
      <c r="F3895" s="309"/>
      <c r="G3895" s="309"/>
      <c r="H3895" s="310"/>
      <c r="I3895" s="310"/>
      <c r="L3895" s="309"/>
      <c r="M3895" s="309"/>
      <c r="N3895" s="310"/>
      <c r="P3895" s="310"/>
    </row>
    <row r="3896" spans="3:16" s="25" customFormat="1" ht="12.75" customHeight="1" x14ac:dyDescent="0.25">
      <c r="C3896" s="310"/>
      <c r="E3896" s="310"/>
      <c r="F3896" s="309"/>
      <c r="G3896" s="309"/>
      <c r="H3896" s="310"/>
      <c r="I3896" s="310"/>
      <c r="L3896" s="309"/>
      <c r="M3896" s="309"/>
      <c r="N3896" s="310"/>
      <c r="P3896" s="310"/>
    </row>
    <row r="3897" spans="3:16" s="25" customFormat="1" ht="12.75" customHeight="1" x14ac:dyDescent="0.25">
      <c r="C3897" s="310"/>
      <c r="E3897" s="310"/>
      <c r="F3897" s="309"/>
      <c r="G3897" s="309"/>
      <c r="H3897" s="310"/>
      <c r="I3897" s="310"/>
      <c r="L3897" s="309"/>
      <c r="M3897" s="309"/>
      <c r="N3897" s="310"/>
      <c r="P3897" s="310"/>
    </row>
    <row r="3898" spans="3:16" s="25" customFormat="1" ht="12.75" customHeight="1" x14ac:dyDescent="0.25">
      <c r="C3898" s="310"/>
      <c r="E3898" s="310"/>
      <c r="F3898" s="309"/>
      <c r="G3898" s="309"/>
      <c r="H3898" s="310"/>
      <c r="I3898" s="310"/>
      <c r="L3898" s="309"/>
      <c r="M3898" s="309"/>
      <c r="N3898" s="310"/>
      <c r="P3898" s="310"/>
    </row>
    <row r="3899" spans="3:16" s="25" customFormat="1" ht="12.75" customHeight="1" x14ac:dyDescent="0.25">
      <c r="C3899" s="310"/>
      <c r="E3899" s="310"/>
      <c r="F3899" s="309"/>
      <c r="G3899" s="309"/>
      <c r="H3899" s="310"/>
      <c r="I3899" s="310"/>
      <c r="L3899" s="309"/>
      <c r="M3899" s="309"/>
      <c r="N3899" s="310"/>
      <c r="P3899" s="310"/>
    </row>
    <row r="3900" spans="3:16" s="25" customFormat="1" ht="12.75" customHeight="1" x14ac:dyDescent="0.25">
      <c r="C3900" s="310"/>
      <c r="E3900" s="310"/>
      <c r="F3900" s="309"/>
      <c r="G3900" s="309"/>
      <c r="H3900" s="310"/>
      <c r="I3900" s="310"/>
      <c r="L3900" s="309"/>
      <c r="M3900" s="309"/>
      <c r="N3900" s="310"/>
      <c r="P3900" s="310"/>
    </row>
    <row r="3901" spans="3:16" s="25" customFormat="1" ht="12.75" customHeight="1" x14ac:dyDescent="0.25">
      <c r="C3901" s="310"/>
      <c r="E3901" s="310"/>
      <c r="F3901" s="309"/>
      <c r="G3901" s="309"/>
      <c r="H3901" s="310"/>
      <c r="I3901" s="310"/>
      <c r="L3901" s="309"/>
      <c r="M3901" s="309"/>
      <c r="N3901" s="310"/>
      <c r="P3901" s="310"/>
    </row>
    <row r="3902" spans="3:16" s="25" customFormat="1" ht="12.75" customHeight="1" x14ac:dyDescent="0.25">
      <c r="C3902" s="310"/>
      <c r="E3902" s="310"/>
      <c r="F3902" s="309"/>
      <c r="G3902" s="309"/>
      <c r="H3902" s="310"/>
      <c r="I3902" s="310"/>
      <c r="L3902" s="309"/>
      <c r="M3902" s="309"/>
      <c r="N3902" s="310"/>
      <c r="P3902" s="310"/>
    </row>
    <row r="3903" spans="3:16" s="25" customFormat="1" ht="12.75" customHeight="1" x14ac:dyDescent="0.25">
      <c r="C3903" s="310"/>
      <c r="E3903" s="310"/>
      <c r="F3903" s="309"/>
      <c r="G3903" s="309"/>
      <c r="H3903" s="310"/>
      <c r="I3903" s="310"/>
      <c r="L3903" s="309"/>
      <c r="M3903" s="309"/>
      <c r="N3903" s="310"/>
      <c r="P3903" s="310"/>
    </row>
    <row r="3904" spans="3:16" s="25" customFormat="1" ht="12.75" customHeight="1" x14ac:dyDescent="0.25">
      <c r="C3904" s="310"/>
      <c r="E3904" s="310"/>
      <c r="F3904" s="309"/>
      <c r="G3904" s="309"/>
      <c r="H3904" s="310"/>
      <c r="I3904" s="310"/>
      <c r="L3904" s="309"/>
      <c r="M3904" s="309"/>
      <c r="N3904" s="310"/>
      <c r="P3904" s="310"/>
    </row>
    <row r="3905" spans="3:16" s="25" customFormat="1" ht="12.75" customHeight="1" x14ac:dyDescent="0.25">
      <c r="C3905" s="310"/>
      <c r="E3905" s="310"/>
      <c r="F3905" s="309"/>
      <c r="G3905" s="309"/>
      <c r="H3905" s="310"/>
      <c r="I3905" s="310"/>
      <c r="L3905" s="309"/>
      <c r="M3905" s="309"/>
      <c r="N3905" s="310"/>
      <c r="P3905" s="310"/>
    </row>
    <row r="3906" spans="3:16" s="25" customFormat="1" ht="12.75" customHeight="1" x14ac:dyDescent="0.25">
      <c r="C3906" s="310"/>
      <c r="E3906" s="310"/>
      <c r="F3906" s="309"/>
      <c r="G3906" s="309"/>
      <c r="H3906" s="310"/>
      <c r="I3906" s="310"/>
      <c r="L3906" s="309"/>
      <c r="M3906" s="309"/>
      <c r="N3906" s="310"/>
      <c r="P3906" s="310"/>
    </row>
    <row r="3907" spans="3:16" s="25" customFormat="1" ht="12.75" customHeight="1" x14ac:dyDescent="0.25">
      <c r="C3907" s="310"/>
      <c r="E3907" s="310"/>
      <c r="F3907" s="309"/>
      <c r="G3907" s="309"/>
      <c r="H3907" s="310"/>
      <c r="I3907" s="310"/>
      <c r="L3907" s="309"/>
      <c r="M3907" s="309"/>
      <c r="N3907" s="310"/>
      <c r="P3907" s="310"/>
    </row>
    <row r="3908" spans="3:16" s="25" customFormat="1" ht="12.75" customHeight="1" x14ac:dyDescent="0.25">
      <c r="C3908" s="310"/>
      <c r="E3908" s="310"/>
      <c r="F3908" s="309"/>
      <c r="G3908" s="309"/>
      <c r="H3908" s="310"/>
      <c r="I3908" s="310"/>
      <c r="L3908" s="309"/>
      <c r="M3908" s="309"/>
      <c r="N3908" s="310"/>
      <c r="P3908" s="310"/>
    </row>
    <row r="3909" spans="3:16" s="25" customFormat="1" ht="12.75" customHeight="1" x14ac:dyDescent="0.25">
      <c r="C3909" s="310"/>
      <c r="E3909" s="310"/>
      <c r="F3909" s="309"/>
      <c r="G3909" s="309"/>
      <c r="H3909" s="310"/>
      <c r="I3909" s="310"/>
      <c r="L3909" s="309"/>
      <c r="M3909" s="309"/>
      <c r="N3909" s="310"/>
      <c r="P3909" s="310"/>
    </row>
    <row r="3910" spans="3:16" s="25" customFormat="1" ht="12.75" customHeight="1" x14ac:dyDescent="0.25">
      <c r="C3910" s="310"/>
      <c r="E3910" s="310"/>
      <c r="F3910" s="309"/>
      <c r="G3910" s="309"/>
      <c r="H3910" s="310"/>
      <c r="I3910" s="310"/>
      <c r="L3910" s="309"/>
      <c r="M3910" s="309"/>
      <c r="N3910" s="310"/>
      <c r="P3910" s="310"/>
    </row>
    <row r="3911" spans="3:16" s="25" customFormat="1" ht="12.75" customHeight="1" x14ac:dyDescent="0.25">
      <c r="C3911" s="310"/>
      <c r="E3911" s="310"/>
      <c r="F3911" s="309"/>
      <c r="G3911" s="309"/>
      <c r="H3911" s="310"/>
      <c r="I3911" s="310"/>
      <c r="L3911" s="309"/>
      <c r="M3911" s="309"/>
      <c r="N3911" s="310"/>
      <c r="P3911" s="310"/>
    </row>
    <row r="3912" spans="3:16" s="25" customFormat="1" ht="12.75" customHeight="1" x14ac:dyDescent="0.25">
      <c r="C3912" s="310"/>
      <c r="E3912" s="310"/>
      <c r="F3912" s="309"/>
      <c r="G3912" s="309"/>
      <c r="H3912" s="310"/>
      <c r="I3912" s="310"/>
      <c r="L3912" s="309"/>
      <c r="M3912" s="309"/>
      <c r="N3912" s="310"/>
      <c r="P3912" s="310"/>
    </row>
    <row r="3913" spans="3:16" s="25" customFormat="1" ht="12.75" customHeight="1" x14ac:dyDescent="0.25">
      <c r="C3913" s="310"/>
      <c r="E3913" s="310"/>
      <c r="F3913" s="309"/>
      <c r="G3913" s="309"/>
      <c r="H3913" s="310"/>
      <c r="I3913" s="310"/>
      <c r="L3913" s="309"/>
      <c r="M3913" s="309"/>
      <c r="N3913" s="310"/>
      <c r="P3913" s="310"/>
    </row>
    <row r="3914" spans="3:16" s="25" customFormat="1" ht="12.75" customHeight="1" x14ac:dyDescent="0.25">
      <c r="C3914" s="310"/>
      <c r="E3914" s="310"/>
      <c r="F3914" s="309"/>
      <c r="G3914" s="309"/>
      <c r="H3914" s="310"/>
      <c r="I3914" s="310"/>
      <c r="L3914" s="309"/>
      <c r="M3914" s="309"/>
      <c r="N3914" s="310"/>
      <c r="P3914" s="310"/>
    </row>
    <row r="3915" spans="3:16" s="25" customFormat="1" ht="12.75" customHeight="1" x14ac:dyDescent="0.25">
      <c r="C3915" s="310"/>
      <c r="E3915" s="310"/>
      <c r="F3915" s="309"/>
      <c r="G3915" s="309"/>
      <c r="H3915" s="310"/>
      <c r="I3915" s="310"/>
      <c r="L3915" s="309"/>
      <c r="M3915" s="309"/>
      <c r="N3915" s="310"/>
      <c r="P3915" s="310"/>
    </row>
    <row r="3916" spans="3:16" s="25" customFormat="1" ht="12.75" customHeight="1" x14ac:dyDescent="0.25">
      <c r="C3916" s="310"/>
      <c r="E3916" s="310"/>
      <c r="F3916" s="309"/>
      <c r="G3916" s="309"/>
      <c r="H3916" s="310"/>
      <c r="I3916" s="310"/>
      <c r="L3916" s="309"/>
      <c r="M3916" s="309"/>
      <c r="N3916" s="310"/>
      <c r="P3916" s="310"/>
    </row>
    <row r="3917" spans="3:16" s="25" customFormat="1" ht="12.75" customHeight="1" x14ac:dyDescent="0.25">
      <c r="C3917" s="310"/>
      <c r="E3917" s="310"/>
      <c r="F3917" s="309"/>
      <c r="G3917" s="309"/>
      <c r="H3917" s="310"/>
      <c r="I3917" s="310"/>
      <c r="L3917" s="309"/>
      <c r="M3917" s="309"/>
      <c r="N3917" s="310"/>
      <c r="P3917" s="310"/>
    </row>
    <row r="3918" spans="3:16" s="25" customFormat="1" ht="12.75" customHeight="1" x14ac:dyDescent="0.25">
      <c r="C3918" s="310"/>
      <c r="E3918" s="310"/>
      <c r="F3918" s="309"/>
      <c r="G3918" s="309"/>
      <c r="H3918" s="310"/>
      <c r="I3918" s="310"/>
      <c r="L3918" s="309"/>
      <c r="M3918" s="309"/>
      <c r="N3918" s="310"/>
      <c r="P3918" s="310"/>
    </row>
    <row r="3919" spans="3:16" s="25" customFormat="1" ht="12.75" customHeight="1" x14ac:dyDescent="0.25">
      <c r="C3919" s="310"/>
      <c r="E3919" s="310"/>
      <c r="F3919" s="309"/>
      <c r="G3919" s="309"/>
      <c r="H3919" s="310"/>
      <c r="I3919" s="310"/>
      <c r="L3919" s="309"/>
      <c r="M3919" s="309"/>
      <c r="N3919" s="310"/>
      <c r="P3919" s="310"/>
    </row>
    <row r="3920" spans="3:16" s="25" customFormat="1" ht="12.75" customHeight="1" x14ac:dyDescent="0.25">
      <c r="C3920" s="310"/>
      <c r="E3920" s="310"/>
      <c r="F3920" s="309"/>
      <c r="G3920" s="309"/>
      <c r="H3920" s="310"/>
      <c r="I3920" s="310"/>
      <c r="L3920" s="309"/>
      <c r="M3920" s="309"/>
      <c r="N3920" s="310"/>
      <c r="P3920" s="310"/>
    </row>
    <row r="3921" spans="3:16" s="25" customFormat="1" ht="12.75" customHeight="1" x14ac:dyDescent="0.25">
      <c r="C3921" s="310"/>
      <c r="E3921" s="310"/>
      <c r="F3921" s="309"/>
      <c r="G3921" s="309"/>
      <c r="H3921" s="310"/>
      <c r="I3921" s="310"/>
      <c r="L3921" s="309"/>
      <c r="M3921" s="309"/>
      <c r="N3921" s="310"/>
      <c r="P3921" s="310"/>
    </row>
    <row r="3922" spans="3:16" s="25" customFormat="1" ht="12.75" customHeight="1" x14ac:dyDescent="0.25">
      <c r="C3922" s="310"/>
      <c r="E3922" s="310"/>
      <c r="F3922" s="309"/>
      <c r="G3922" s="309"/>
      <c r="H3922" s="310"/>
      <c r="I3922" s="310"/>
      <c r="L3922" s="309"/>
      <c r="M3922" s="309"/>
      <c r="N3922" s="310"/>
      <c r="P3922" s="310"/>
    </row>
    <row r="3923" spans="3:16" s="25" customFormat="1" ht="12.75" customHeight="1" x14ac:dyDescent="0.25">
      <c r="C3923" s="310"/>
      <c r="E3923" s="310"/>
      <c r="F3923" s="309"/>
      <c r="G3923" s="309"/>
      <c r="H3923" s="310"/>
      <c r="I3923" s="310"/>
      <c r="L3923" s="309"/>
      <c r="M3923" s="309"/>
      <c r="N3923" s="310"/>
      <c r="P3923" s="310"/>
    </row>
    <row r="3924" spans="3:16" s="25" customFormat="1" ht="12.75" customHeight="1" x14ac:dyDescent="0.25">
      <c r="C3924" s="310"/>
      <c r="E3924" s="310"/>
      <c r="F3924" s="309"/>
      <c r="G3924" s="309"/>
      <c r="H3924" s="310"/>
      <c r="I3924" s="310"/>
      <c r="L3924" s="309"/>
      <c r="M3924" s="309"/>
      <c r="N3924" s="310"/>
      <c r="P3924" s="310"/>
    </row>
    <row r="3925" spans="3:16" s="25" customFormat="1" ht="12.75" customHeight="1" x14ac:dyDescent="0.25">
      <c r="C3925" s="310"/>
      <c r="E3925" s="310"/>
      <c r="F3925" s="309"/>
      <c r="G3925" s="309"/>
      <c r="H3925" s="310"/>
      <c r="I3925" s="310"/>
      <c r="L3925" s="309"/>
      <c r="M3925" s="309"/>
      <c r="N3925" s="310"/>
      <c r="P3925" s="310"/>
    </row>
    <row r="3926" spans="3:16" s="25" customFormat="1" ht="12.75" customHeight="1" x14ac:dyDescent="0.25">
      <c r="C3926" s="310"/>
      <c r="E3926" s="310"/>
      <c r="F3926" s="309"/>
      <c r="G3926" s="309"/>
      <c r="H3926" s="310"/>
      <c r="I3926" s="310"/>
      <c r="L3926" s="309"/>
      <c r="M3926" s="309"/>
      <c r="N3926" s="310"/>
      <c r="P3926" s="310"/>
    </row>
    <row r="3927" spans="3:16" s="25" customFormat="1" ht="12.75" customHeight="1" x14ac:dyDescent="0.25">
      <c r="C3927" s="310"/>
      <c r="E3927" s="310"/>
      <c r="F3927" s="309"/>
      <c r="G3927" s="309"/>
      <c r="H3927" s="310"/>
      <c r="I3927" s="310"/>
      <c r="L3927" s="309"/>
      <c r="M3927" s="309"/>
      <c r="N3927" s="310"/>
      <c r="P3927" s="310"/>
    </row>
    <row r="3928" spans="3:16" s="25" customFormat="1" ht="12.75" customHeight="1" x14ac:dyDescent="0.25">
      <c r="C3928" s="310"/>
      <c r="E3928" s="310"/>
      <c r="F3928" s="309"/>
      <c r="G3928" s="309"/>
      <c r="H3928" s="310"/>
      <c r="I3928" s="310"/>
      <c r="L3928" s="309"/>
      <c r="M3928" s="309"/>
      <c r="N3928" s="310"/>
      <c r="P3928" s="310"/>
    </row>
    <row r="3929" spans="3:16" s="25" customFormat="1" ht="12.75" customHeight="1" x14ac:dyDescent="0.25">
      <c r="C3929" s="310"/>
      <c r="E3929" s="310"/>
      <c r="F3929" s="309"/>
      <c r="G3929" s="309"/>
      <c r="H3929" s="310"/>
      <c r="I3929" s="310"/>
      <c r="L3929" s="309"/>
      <c r="M3929" s="309"/>
      <c r="N3929" s="310"/>
      <c r="P3929" s="310"/>
    </row>
    <row r="3930" spans="3:16" s="25" customFormat="1" ht="12.75" customHeight="1" x14ac:dyDescent="0.25">
      <c r="C3930" s="310"/>
      <c r="E3930" s="310"/>
      <c r="F3930" s="309"/>
      <c r="G3930" s="309"/>
      <c r="H3930" s="310"/>
      <c r="I3930" s="310"/>
      <c r="L3930" s="309"/>
      <c r="M3930" s="309"/>
      <c r="N3930" s="310"/>
      <c r="P3930" s="310"/>
    </row>
    <row r="3931" spans="3:16" s="25" customFormat="1" ht="12.75" customHeight="1" x14ac:dyDescent="0.25">
      <c r="C3931" s="310"/>
      <c r="E3931" s="310"/>
      <c r="F3931" s="309"/>
      <c r="G3931" s="309"/>
      <c r="H3931" s="310"/>
      <c r="I3931" s="310"/>
      <c r="L3931" s="309"/>
      <c r="M3931" s="309"/>
      <c r="N3931" s="310"/>
      <c r="P3931" s="310"/>
    </row>
    <row r="3932" spans="3:16" s="25" customFormat="1" ht="12.75" customHeight="1" x14ac:dyDescent="0.25">
      <c r="C3932" s="310"/>
      <c r="E3932" s="310"/>
      <c r="F3932" s="309"/>
      <c r="G3932" s="309"/>
      <c r="H3932" s="310"/>
      <c r="I3932" s="310"/>
      <c r="L3932" s="309"/>
      <c r="M3932" s="309"/>
      <c r="N3932" s="310"/>
      <c r="P3932" s="310"/>
    </row>
    <row r="3933" spans="3:16" s="25" customFormat="1" ht="12.75" customHeight="1" x14ac:dyDescent="0.25">
      <c r="C3933" s="310"/>
      <c r="E3933" s="310"/>
      <c r="F3933" s="309"/>
      <c r="G3933" s="309"/>
      <c r="H3933" s="310"/>
      <c r="I3933" s="310"/>
      <c r="L3933" s="309"/>
      <c r="M3933" s="309"/>
      <c r="N3933" s="310"/>
      <c r="P3933" s="310"/>
    </row>
    <row r="3934" spans="3:16" s="25" customFormat="1" ht="12.75" customHeight="1" x14ac:dyDescent="0.25">
      <c r="C3934" s="310"/>
      <c r="E3934" s="310"/>
      <c r="F3934" s="309"/>
      <c r="G3934" s="309"/>
      <c r="H3934" s="310"/>
      <c r="I3934" s="310"/>
      <c r="L3934" s="309"/>
      <c r="M3934" s="309"/>
      <c r="N3934" s="310"/>
      <c r="P3934" s="310"/>
    </row>
    <row r="3935" spans="3:16" s="25" customFormat="1" ht="12.75" customHeight="1" x14ac:dyDescent="0.25">
      <c r="C3935" s="310"/>
      <c r="E3935" s="310"/>
      <c r="F3935" s="309"/>
      <c r="G3935" s="309"/>
      <c r="H3935" s="310"/>
      <c r="I3935" s="310"/>
      <c r="L3935" s="309"/>
      <c r="M3935" s="309"/>
      <c r="N3935" s="310"/>
      <c r="P3935" s="310"/>
    </row>
    <row r="3936" spans="3:16" s="25" customFormat="1" ht="12.75" customHeight="1" x14ac:dyDescent="0.25">
      <c r="C3936" s="310"/>
      <c r="E3936" s="310"/>
      <c r="F3936" s="309"/>
      <c r="G3936" s="309"/>
      <c r="H3936" s="310"/>
      <c r="I3936" s="310"/>
      <c r="L3936" s="309"/>
      <c r="M3936" s="309"/>
      <c r="N3936" s="310"/>
      <c r="P3936" s="310"/>
    </row>
    <row r="3937" spans="3:16" s="25" customFormat="1" ht="12.75" customHeight="1" x14ac:dyDescent="0.25">
      <c r="C3937" s="310"/>
      <c r="E3937" s="310"/>
      <c r="F3937" s="309"/>
      <c r="G3937" s="309"/>
      <c r="H3937" s="310"/>
      <c r="I3937" s="310"/>
      <c r="L3937" s="309"/>
      <c r="M3937" s="309"/>
      <c r="N3937" s="310"/>
      <c r="P3937" s="310"/>
    </row>
    <row r="3938" spans="3:16" s="25" customFormat="1" ht="12.75" customHeight="1" x14ac:dyDescent="0.25">
      <c r="C3938" s="310"/>
      <c r="E3938" s="310"/>
      <c r="F3938" s="309"/>
      <c r="G3938" s="309"/>
      <c r="H3938" s="310"/>
      <c r="I3938" s="310"/>
      <c r="L3938" s="309"/>
      <c r="M3938" s="309"/>
      <c r="N3938" s="310"/>
      <c r="P3938" s="310"/>
    </row>
    <row r="3939" spans="3:16" s="25" customFormat="1" ht="12.75" customHeight="1" x14ac:dyDescent="0.25">
      <c r="C3939" s="310"/>
      <c r="E3939" s="310"/>
      <c r="F3939" s="309"/>
      <c r="G3939" s="309"/>
      <c r="H3939" s="310"/>
      <c r="I3939" s="310"/>
      <c r="L3939" s="309"/>
      <c r="M3939" s="309"/>
      <c r="N3939" s="310"/>
      <c r="P3939" s="310"/>
    </row>
    <row r="3940" spans="3:16" s="25" customFormat="1" ht="12.75" customHeight="1" x14ac:dyDescent="0.25">
      <c r="C3940" s="310"/>
      <c r="E3940" s="310"/>
      <c r="F3940" s="309"/>
      <c r="G3940" s="309"/>
      <c r="H3940" s="310"/>
      <c r="I3940" s="310"/>
      <c r="L3940" s="309"/>
      <c r="M3940" s="309"/>
      <c r="N3940" s="310"/>
      <c r="P3940" s="310"/>
    </row>
    <row r="3941" spans="3:16" s="25" customFormat="1" ht="12.75" customHeight="1" x14ac:dyDescent="0.25">
      <c r="C3941" s="310"/>
      <c r="E3941" s="310"/>
      <c r="F3941" s="309"/>
      <c r="G3941" s="309"/>
      <c r="H3941" s="310"/>
      <c r="I3941" s="310"/>
      <c r="L3941" s="309"/>
      <c r="M3941" s="309"/>
      <c r="N3941" s="310"/>
      <c r="P3941" s="310"/>
    </row>
    <row r="3942" spans="3:16" s="25" customFormat="1" ht="12.75" customHeight="1" x14ac:dyDescent="0.25">
      <c r="C3942" s="310"/>
      <c r="E3942" s="310"/>
      <c r="F3942" s="309"/>
      <c r="G3942" s="309"/>
      <c r="H3942" s="310"/>
      <c r="I3942" s="310"/>
      <c r="L3942" s="309"/>
      <c r="M3942" s="309"/>
      <c r="N3942" s="310"/>
      <c r="P3942" s="310"/>
    </row>
    <row r="3943" spans="3:16" s="25" customFormat="1" ht="12.75" customHeight="1" x14ac:dyDescent="0.25">
      <c r="C3943" s="310"/>
      <c r="E3943" s="310"/>
      <c r="F3943" s="309"/>
      <c r="G3943" s="309"/>
      <c r="H3943" s="310"/>
      <c r="I3943" s="310"/>
      <c r="L3943" s="309"/>
      <c r="M3943" s="309"/>
      <c r="N3943" s="310"/>
      <c r="P3943" s="310"/>
    </row>
    <row r="3944" spans="3:16" s="25" customFormat="1" ht="12.75" customHeight="1" x14ac:dyDescent="0.25">
      <c r="C3944" s="310"/>
      <c r="E3944" s="310"/>
      <c r="F3944" s="309"/>
      <c r="G3944" s="309"/>
      <c r="H3944" s="310"/>
      <c r="I3944" s="310"/>
      <c r="L3944" s="309"/>
      <c r="M3944" s="309"/>
      <c r="N3944" s="310"/>
      <c r="P3944" s="310"/>
    </row>
    <row r="3945" spans="3:16" s="25" customFormat="1" ht="12.75" customHeight="1" x14ac:dyDescent="0.25">
      <c r="C3945" s="310"/>
      <c r="E3945" s="310"/>
      <c r="F3945" s="309"/>
      <c r="G3945" s="309"/>
      <c r="H3945" s="310"/>
      <c r="I3945" s="310"/>
      <c r="L3945" s="309"/>
      <c r="M3945" s="309"/>
      <c r="N3945" s="310"/>
      <c r="P3945" s="310"/>
    </row>
    <row r="3946" spans="3:16" s="25" customFormat="1" ht="12.75" customHeight="1" x14ac:dyDescent="0.25">
      <c r="C3946" s="310"/>
      <c r="E3946" s="310"/>
      <c r="F3946" s="309"/>
      <c r="G3946" s="309"/>
      <c r="H3946" s="310"/>
      <c r="I3946" s="310"/>
      <c r="L3946" s="309"/>
      <c r="M3946" s="309"/>
      <c r="N3946" s="310"/>
      <c r="P3946" s="310"/>
    </row>
    <row r="3947" spans="3:16" s="25" customFormat="1" ht="12.75" customHeight="1" x14ac:dyDescent="0.25">
      <c r="C3947" s="310"/>
      <c r="E3947" s="310"/>
      <c r="F3947" s="309"/>
      <c r="G3947" s="309"/>
      <c r="H3947" s="310"/>
      <c r="I3947" s="310"/>
      <c r="L3947" s="309"/>
      <c r="M3947" s="309"/>
      <c r="N3947" s="310"/>
      <c r="P3947" s="310"/>
    </row>
    <row r="3948" spans="3:16" s="25" customFormat="1" ht="12.75" customHeight="1" x14ac:dyDescent="0.25">
      <c r="C3948" s="310"/>
      <c r="E3948" s="310"/>
      <c r="F3948" s="309"/>
      <c r="G3948" s="309"/>
      <c r="H3948" s="310"/>
      <c r="I3948" s="310"/>
      <c r="L3948" s="309"/>
      <c r="M3948" s="309"/>
      <c r="N3948" s="310"/>
      <c r="P3948" s="310"/>
    </row>
    <row r="3949" spans="3:16" s="25" customFormat="1" ht="12.75" customHeight="1" x14ac:dyDescent="0.25">
      <c r="C3949" s="310"/>
      <c r="E3949" s="310"/>
      <c r="F3949" s="309"/>
      <c r="G3949" s="309"/>
      <c r="H3949" s="310"/>
      <c r="I3949" s="310"/>
      <c r="L3949" s="309"/>
      <c r="M3949" s="309"/>
      <c r="N3949" s="310"/>
      <c r="P3949" s="310"/>
    </row>
    <row r="3950" spans="3:16" s="25" customFormat="1" ht="12.75" customHeight="1" x14ac:dyDescent="0.25">
      <c r="C3950" s="310"/>
      <c r="E3950" s="310"/>
      <c r="F3950" s="309"/>
      <c r="G3950" s="309"/>
      <c r="H3950" s="310"/>
      <c r="I3950" s="310"/>
      <c r="L3950" s="309"/>
      <c r="M3950" s="309"/>
      <c r="N3950" s="310"/>
      <c r="P3950" s="310"/>
    </row>
    <row r="3951" spans="3:16" s="25" customFormat="1" ht="12.75" customHeight="1" x14ac:dyDescent="0.25">
      <c r="C3951" s="310"/>
      <c r="E3951" s="310"/>
      <c r="F3951" s="309"/>
      <c r="G3951" s="309"/>
      <c r="H3951" s="310"/>
      <c r="I3951" s="310"/>
      <c r="L3951" s="309"/>
      <c r="M3951" s="309"/>
      <c r="N3951" s="310"/>
      <c r="P3951" s="310"/>
    </row>
    <row r="3952" spans="3:16" s="25" customFormat="1" ht="12.75" customHeight="1" x14ac:dyDescent="0.25">
      <c r="C3952" s="310"/>
      <c r="E3952" s="310"/>
      <c r="F3952" s="309"/>
      <c r="G3952" s="309"/>
      <c r="H3952" s="310"/>
      <c r="I3952" s="310"/>
      <c r="L3952" s="309"/>
      <c r="M3952" s="309"/>
      <c r="N3952" s="310"/>
      <c r="P3952" s="310"/>
    </row>
    <row r="3953" spans="3:16" s="25" customFormat="1" ht="12.75" customHeight="1" x14ac:dyDescent="0.25">
      <c r="C3953" s="310"/>
      <c r="E3953" s="310"/>
      <c r="F3953" s="309"/>
      <c r="G3953" s="309"/>
      <c r="H3953" s="310"/>
      <c r="I3953" s="310"/>
      <c r="L3953" s="309"/>
      <c r="M3953" s="309"/>
      <c r="N3953" s="310"/>
      <c r="P3953" s="310"/>
    </row>
    <row r="3954" spans="3:16" s="25" customFormat="1" ht="12.75" customHeight="1" x14ac:dyDescent="0.25">
      <c r="C3954" s="310"/>
      <c r="E3954" s="310"/>
      <c r="F3954" s="309"/>
      <c r="G3954" s="309"/>
      <c r="H3954" s="310"/>
      <c r="I3954" s="310"/>
      <c r="L3954" s="309"/>
      <c r="M3954" s="309"/>
      <c r="N3954" s="310"/>
      <c r="P3954" s="310"/>
    </row>
    <row r="3955" spans="3:16" s="25" customFormat="1" ht="12.75" customHeight="1" x14ac:dyDescent="0.25">
      <c r="C3955" s="310"/>
      <c r="E3955" s="310"/>
      <c r="F3955" s="309"/>
      <c r="G3955" s="309"/>
      <c r="H3955" s="310"/>
      <c r="I3955" s="310"/>
      <c r="L3955" s="309"/>
      <c r="M3955" s="309"/>
      <c r="N3955" s="310"/>
      <c r="P3955" s="310"/>
    </row>
    <row r="3956" spans="3:16" s="25" customFormat="1" ht="12.75" customHeight="1" x14ac:dyDescent="0.25">
      <c r="C3956" s="310"/>
      <c r="E3956" s="310"/>
      <c r="F3956" s="309"/>
      <c r="G3956" s="309"/>
      <c r="H3956" s="310"/>
      <c r="I3956" s="310"/>
      <c r="L3956" s="309"/>
      <c r="M3956" s="309"/>
      <c r="N3956" s="310"/>
      <c r="P3956" s="310"/>
    </row>
    <row r="3957" spans="3:16" s="25" customFormat="1" ht="12.75" customHeight="1" x14ac:dyDescent="0.25">
      <c r="C3957" s="310"/>
      <c r="E3957" s="310"/>
      <c r="F3957" s="309"/>
      <c r="G3957" s="309"/>
      <c r="H3957" s="310"/>
      <c r="I3957" s="310"/>
      <c r="L3957" s="309"/>
      <c r="M3957" s="309"/>
      <c r="N3957" s="310"/>
      <c r="P3957" s="310"/>
    </row>
    <row r="3958" spans="3:16" s="25" customFormat="1" ht="12.75" customHeight="1" x14ac:dyDescent="0.25">
      <c r="C3958" s="310"/>
      <c r="E3958" s="310"/>
      <c r="F3958" s="309"/>
      <c r="G3958" s="309"/>
      <c r="H3958" s="310"/>
      <c r="I3958" s="310"/>
      <c r="L3958" s="309"/>
      <c r="M3958" s="309"/>
      <c r="N3958" s="310"/>
      <c r="P3958" s="310"/>
    </row>
    <row r="3959" spans="3:16" s="25" customFormat="1" ht="12.75" customHeight="1" x14ac:dyDescent="0.25">
      <c r="C3959" s="310"/>
      <c r="E3959" s="310"/>
      <c r="F3959" s="309"/>
      <c r="G3959" s="309"/>
      <c r="H3959" s="310"/>
      <c r="I3959" s="310"/>
      <c r="L3959" s="309"/>
      <c r="M3959" s="309"/>
      <c r="N3959" s="310"/>
      <c r="P3959" s="310"/>
    </row>
    <row r="3960" spans="3:16" s="25" customFormat="1" ht="12.75" customHeight="1" x14ac:dyDescent="0.25">
      <c r="C3960" s="310"/>
      <c r="E3960" s="310"/>
      <c r="F3960" s="309"/>
      <c r="G3960" s="309"/>
      <c r="H3960" s="310"/>
      <c r="I3960" s="310"/>
      <c r="L3960" s="309"/>
      <c r="M3960" s="309"/>
      <c r="N3960" s="310"/>
      <c r="P3960" s="310"/>
    </row>
    <row r="3961" spans="3:16" s="25" customFormat="1" ht="12.75" customHeight="1" x14ac:dyDescent="0.25">
      <c r="C3961" s="310"/>
      <c r="E3961" s="310"/>
      <c r="F3961" s="309"/>
      <c r="G3961" s="309"/>
      <c r="H3961" s="310"/>
      <c r="I3961" s="310"/>
      <c r="L3961" s="309"/>
      <c r="M3961" s="309"/>
      <c r="N3961" s="310"/>
      <c r="P3961" s="310"/>
    </row>
    <row r="3962" spans="3:16" s="25" customFormat="1" ht="12.75" customHeight="1" x14ac:dyDescent="0.25">
      <c r="C3962" s="310"/>
      <c r="E3962" s="310"/>
      <c r="F3962" s="309"/>
      <c r="G3962" s="309"/>
      <c r="H3962" s="310"/>
      <c r="I3962" s="310"/>
      <c r="L3962" s="309"/>
      <c r="M3962" s="309"/>
      <c r="N3962" s="310"/>
      <c r="P3962" s="310"/>
    </row>
    <row r="3963" spans="3:16" s="25" customFormat="1" ht="12.75" customHeight="1" x14ac:dyDescent="0.25">
      <c r="C3963" s="310"/>
      <c r="E3963" s="310"/>
      <c r="F3963" s="309"/>
      <c r="G3963" s="309"/>
      <c r="H3963" s="310"/>
      <c r="I3963" s="310"/>
      <c r="L3963" s="309"/>
      <c r="M3963" s="309"/>
      <c r="N3963" s="310"/>
      <c r="P3963" s="310"/>
    </row>
    <row r="3964" spans="3:16" s="25" customFormat="1" ht="12.75" customHeight="1" x14ac:dyDescent="0.25">
      <c r="C3964" s="310"/>
      <c r="E3964" s="310"/>
      <c r="F3964" s="309"/>
      <c r="G3964" s="309"/>
      <c r="H3964" s="310"/>
      <c r="I3964" s="310"/>
      <c r="L3964" s="309"/>
      <c r="M3964" s="309"/>
      <c r="N3964" s="310"/>
      <c r="P3964" s="310"/>
    </row>
    <row r="3965" spans="3:16" s="25" customFormat="1" ht="12.75" customHeight="1" x14ac:dyDescent="0.25">
      <c r="C3965" s="310"/>
      <c r="E3965" s="310"/>
      <c r="F3965" s="309"/>
      <c r="G3965" s="309"/>
      <c r="H3965" s="310"/>
      <c r="I3965" s="310"/>
      <c r="L3965" s="309"/>
      <c r="M3965" s="309"/>
      <c r="N3965" s="310"/>
      <c r="P3965" s="310"/>
    </row>
    <row r="3966" spans="3:16" s="25" customFormat="1" ht="12.75" customHeight="1" x14ac:dyDescent="0.25">
      <c r="C3966" s="310"/>
      <c r="E3966" s="310"/>
      <c r="F3966" s="309"/>
      <c r="G3966" s="309"/>
      <c r="H3966" s="310"/>
      <c r="I3966" s="310"/>
      <c r="L3966" s="309"/>
      <c r="M3966" s="309"/>
      <c r="N3966" s="310"/>
      <c r="P3966" s="310"/>
    </row>
    <row r="3967" spans="3:16" s="25" customFormat="1" ht="12.75" customHeight="1" x14ac:dyDescent="0.25">
      <c r="C3967" s="310"/>
      <c r="E3967" s="310"/>
      <c r="F3967" s="309"/>
      <c r="G3967" s="309"/>
      <c r="H3967" s="310"/>
      <c r="I3967" s="310"/>
      <c r="L3967" s="309"/>
      <c r="M3967" s="309"/>
      <c r="N3967" s="310"/>
      <c r="P3967" s="310"/>
    </row>
    <row r="3968" spans="3:16" s="25" customFormat="1" ht="12.75" customHeight="1" x14ac:dyDescent="0.25">
      <c r="C3968" s="310"/>
      <c r="E3968" s="310"/>
      <c r="F3968" s="309"/>
      <c r="G3968" s="309"/>
      <c r="H3968" s="310"/>
      <c r="I3968" s="310"/>
      <c r="L3968" s="309"/>
      <c r="M3968" s="309"/>
      <c r="N3968" s="310"/>
      <c r="P3968" s="310"/>
    </row>
    <row r="3969" spans="3:16" s="25" customFormat="1" ht="12.75" customHeight="1" x14ac:dyDescent="0.25">
      <c r="C3969" s="310"/>
      <c r="E3969" s="310"/>
      <c r="F3969" s="309"/>
      <c r="G3969" s="309"/>
      <c r="H3969" s="310"/>
      <c r="I3969" s="310"/>
      <c r="L3969" s="309"/>
      <c r="M3969" s="309"/>
      <c r="N3969" s="310"/>
      <c r="P3969" s="310"/>
    </row>
    <row r="3970" spans="3:16" s="25" customFormat="1" ht="12.75" customHeight="1" x14ac:dyDescent="0.25">
      <c r="C3970" s="310"/>
      <c r="E3970" s="310"/>
      <c r="F3970" s="309"/>
      <c r="G3970" s="309"/>
      <c r="H3970" s="310"/>
      <c r="I3970" s="310"/>
      <c r="L3970" s="309"/>
      <c r="M3970" s="309"/>
      <c r="N3970" s="310"/>
      <c r="P3970" s="310"/>
    </row>
    <row r="3971" spans="3:16" s="25" customFormat="1" ht="12.75" customHeight="1" x14ac:dyDescent="0.25">
      <c r="C3971" s="310"/>
      <c r="E3971" s="310"/>
      <c r="F3971" s="309"/>
      <c r="G3971" s="309"/>
      <c r="H3971" s="310"/>
      <c r="I3971" s="310"/>
      <c r="L3971" s="309"/>
      <c r="M3971" s="309"/>
      <c r="N3971" s="310"/>
      <c r="P3971" s="310"/>
    </row>
    <row r="3972" spans="3:16" s="25" customFormat="1" ht="12.75" customHeight="1" x14ac:dyDescent="0.25">
      <c r="C3972" s="310"/>
      <c r="E3972" s="310"/>
      <c r="F3972" s="309"/>
      <c r="G3972" s="309"/>
      <c r="H3972" s="310"/>
      <c r="I3972" s="310"/>
      <c r="L3972" s="309"/>
      <c r="M3972" s="309"/>
      <c r="N3972" s="310"/>
      <c r="P3972" s="310"/>
    </row>
    <row r="3973" spans="3:16" s="25" customFormat="1" ht="12.75" customHeight="1" x14ac:dyDescent="0.25">
      <c r="C3973" s="310"/>
      <c r="E3973" s="310"/>
      <c r="F3973" s="309"/>
      <c r="G3973" s="309"/>
      <c r="H3973" s="310"/>
      <c r="I3973" s="310"/>
      <c r="L3973" s="309"/>
      <c r="M3973" s="309"/>
      <c r="N3973" s="310"/>
      <c r="P3973" s="310"/>
    </row>
    <row r="3974" spans="3:16" s="25" customFormat="1" ht="12.75" customHeight="1" x14ac:dyDescent="0.25">
      <c r="C3974" s="310"/>
      <c r="E3974" s="310"/>
      <c r="F3974" s="309"/>
      <c r="G3974" s="309"/>
      <c r="H3974" s="310"/>
      <c r="I3974" s="310"/>
      <c r="L3974" s="309"/>
      <c r="M3974" s="309"/>
      <c r="N3974" s="310"/>
      <c r="P3974" s="310"/>
    </row>
    <row r="3975" spans="3:16" s="25" customFormat="1" ht="12.75" customHeight="1" x14ac:dyDescent="0.25">
      <c r="C3975" s="310"/>
      <c r="E3975" s="310"/>
      <c r="F3975" s="309"/>
      <c r="G3975" s="309"/>
      <c r="H3975" s="310"/>
      <c r="I3975" s="310"/>
      <c r="L3975" s="309"/>
      <c r="M3975" s="309"/>
      <c r="N3975" s="310"/>
      <c r="P3975" s="310"/>
    </row>
    <row r="3976" spans="3:16" s="25" customFormat="1" ht="12.75" customHeight="1" x14ac:dyDescent="0.25">
      <c r="C3976" s="310"/>
      <c r="E3976" s="310"/>
      <c r="F3976" s="309"/>
      <c r="G3976" s="309"/>
      <c r="H3976" s="310"/>
      <c r="I3976" s="310"/>
      <c r="L3976" s="309"/>
      <c r="M3976" s="309"/>
      <c r="N3976" s="310"/>
      <c r="P3976" s="310"/>
    </row>
    <row r="3977" spans="3:16" s="25" customFormat="1" ht="12.75" customHeight="1" x14ac:dyDescent="0.25">
      <c r="C3977" s="310"/>
      <c r="E3977" s="310"/>
      <c r="F3977" s="309"/>
      <c r="G3977" s="309"/>
      <c r="H3977" s="310"/>
      <c r="I3977" s="310"/>
      <c r="L3977" s="309"/>
      <c r="M3977" s="309"/>
      <c r="N3977" s="310"/>
      <c r="P3977" s="310"/>
    </row>
    <row r="3978" spans="3:16" s="25" customFormat="1" ht="12.75" customHeight="1" x14ac:dyDescent="0.25">
      <c r="C3978" s="310"/>
      <c r="E3978" s="310"/>
      <c r="F3978" s="309"/>
      <c r="G3978" s="309"/>
      <c r="H3978" s="310"/>
      <c r="I3978" s="310"/>
      <c r="L3978" s="309"/>
      <c r="M3978" s="309"/>
      <c r="N3978" s="310"/>
      <c r="P3978" s="310"/>
    </row>
    <row r="3979" spans="3:16" s="25" customFormat="1" ht="12.75" customHeight="1" x14ac:dyDescent="0.25">
      <c r="C3979" s="310"/>
      <c r="E3979" s="310"/>
      <c r="F3979" s="309"/>
      <c r="G3979" s="309"/>
      <c r="H3979" s="310"/>
      <c r="I3979" s="310"/>
      <c r="L3979" s="309"/>
      <c r="M3979" s="309"/>
      <c r="N3979" s="310"/>
      <c r="P3979" s="310"/>
    </row>
    <row r="3980" spans="3:16" s="25" customFormat="1" ht="12.75" customHeight="1" x14ac:dyDescent="0.25">
      <c r="C3980" s="310"/>
      <c r="E3980" s="310"/>
      <c r="F3980" s="309"/>
      <c r="G3980" s="309"/>
      <c r="H3980" s="310"/>
      <c r="I3980" s="310"/>
      <c r="L3980" s="309"/>
      <c r="M3980" s="309"/>
      <c r="N3980" s="310"/>
      <c r="P3980" s="310"/>
    </row>
    <row r="3981" spans="3:16" s="25" customFormat="1" ht="12.75" customHeight="1" x14ac:dyDescent="0.25">
      <c r="C3981" s="310"/>
      <c r="E3981" s="310"/>
      <c r="F3981" s="309"/>
      <c r="G3981" s="309"/>
      <c r="H3981" s="310"/>
      <c r="I3981" s="310"/>
      <c r="L3981" s="309"/>
      <c r="M3981" s="309"/>
      <c r="N3981" s="310"/>
      <c r="P3981" s="310"/>
    </row>
    <row r="3982" spans="3:16" s="25" customFormat="1" ht="12.75" customHeight="1" x14ac:dyDescent="0.25">
      <c r="C3982" s="310"/>
      <c r="E3982" s="310"/>
      <c r="F3982" s="309"/>
      <c r="G3982" s="309"/>
      <c r="H3982" s="310"/>
      <c r="I3982" s="310"/>
      <c r="L3982" s="309"/>
      <c r="M3982" s="309"/>
      <c r="N3982" s="310"/>
      <c r="P3982" s="310"/>
    </row>
    <row r="3983" spans="3:16" s="25" customFormat="1" ht="12.75" customHeight="1" x14ac:dyDescent="0.25">
      <c r="C3983" s="310"/>
      <c r="E3983" s="310"/>
      <c r="F3983" s="309"/>
      <c r="G3983" s="309"/>
      <c r="H3983" s="310"/>
      <c r="I3983" s="310"/>
      <c r="L3983" s="309"/>
      <c r="M3983" s="309"/>
      <c r="N3983" s="310"/>
      <c r="P3983" s="310"/>
    </row>
    <row r="3984" spans="3:16" s="25" customFormat="1" ht="12.75" customHeight="1" x14ac:dyDescent="0.25">
      <c r="C3984" s="310"/>
      <c r="E3984" s="310"/>
      <c r="F3984" s="309"/>
      <c r="G3984" s="309"/>
      <c r="H3984" s="310"/>
      <c r="I3984" s="310"/>
      <c r="L3984" s="309"/>
      <c r="M3984" s="309"/>
      <c r="N3984" s="310"/>
      <c r="P3984" s="310"/>
    </row>
    <row r="3985" spans="3:16" s="25" customFormat="1" ht="12.75" customHeight="1" x14ac:dyDescent="0.25">
      <c r="C3985" s="310"/>
      <c r="E3985" s="310"/>
      <c r="F3985" s="309"/>
      <c r="G3985" s="309"/>
      <c r="H3985" s="310"/>
      <c r="I3985" s="310"/>
      <c r="L3985" s="309"/>
      <c r="M3985" s="309"/>
      <c r="N3985" s="310"/>
      <c r="P3985" s="310"/>
    </row>
    <row r="3986" spans="3:16" s="25" customFormat="1" ht="12.75" customHeight="1" x14ac:dyDescent="0.25">
      <c r="C3986" s="310"/>
      <c r="E3986" s="310"/>
      <c r="F3986" s="309"/>
      <c r="G3986" s="309"/>
      <c r="H3986" s="310"/>
      <c r="I3986" s="310"/>
      <c r="L3986" s="309"/>
      <c r="M3986" s="309"/>
      <c r="N3986" s="310"/>
      <c r="P3986" s="310"/>
    </row>
    <row r="3987" spans="3:16" s="25" customFormat="1" ht="12.75" customHeight="1" x14ac:dyDescent="0.25">
      <c r="C3987" s="310"/>
      <c r="E3987" s="310"/>
      <c r="F3987" s="309"/>
      <c r="G3987" s="309"/>
      <c r="H3987" s="310"/>
      <c r="I3987" s="310"/>
      <c r="L3987" s="309"/>
      <c r="M3987" s="309"/>
      <c r="N3987" s="310"/>
      <c r="P3987" s="310"/>
    </row>
    <row r="3988" spans="3:16" s="25" customFormat="1" ht="12.75" customHeight="1" x14ac:dyDescent="0.25">
      <c r="C3988" s="310"/>
      <c r="E3988" s="310"/>
      <c r="F3988" s="309"/>
      <c r="G3988" s="309"/>
      <c r="H3988" s="310"/>
      <c r="I3988" s="310"/>
      <c r="L3988" s="309"/>
      <c r="M3988" s="309"/>
      <c r="N3988" s="310"/>
      <c r="P3988" s="310"/>
    </row>
    <row r="3989" spans="3:16" s="25" customFormat="1" ht="12.75" customHeight="1" x14ac:dyDescent="0.25">
      <c r="C3989" s="310"/>
      <c r="E3989" s="310"/>
      <c r="F3989" s="309"/>
      <c r="G3989" s="309"/>
      <c r="H3989" s="310"/>
      <c r="I3989" s="310"/>
      <c r="L3989" s="309"/>
      <c r="M3989" s="309"/>
      <c r="N3989" s="310"/>
      <c r="P3989" s="310"/>
    </row>
    <row r="3990" spans="3:16" s="25" customFormat="1" ht="12.75" customHeight="1" x14ac:dyDescent="0.25">
      <c r="C3990" s="310"/>
      <c r="E3990" s="310"/>
      <c r="F3990" s="309"/>
      <c r="G3990" s="309"/>
      <c r="H3990" s="310"/>
      <c r="I3990" s="310"/>
      <c r="L3990" s="309"/>
      <c r="M3990" s="309"/>
      <c r="N3990" s="310"/>
      <c r="P3990" s="310"/>
    </row>
    <row r="3991" spans="3:16" s="25" customFormat="1" ht="12.75" customHeight="1" x14ac:dyDescent="0.25">
      <c r="C3991" s="310"/>
      <c r="E3991" s="310"/>
      <c r="F3991" s="309"/>
      <c r="G3991" s="309"/>
      <c r="H3991" s="310"/>
      <c r="I3991" s="310"/>
      <c r="L3991" s="309"/>
      <c r="M3991" s="309"/>
      <c r="N3991" s="310"/>
      <c r="P3991" s="310"/>
    </row>
    <row r="3992" spans="3:16" s="25" customFormat="1" ht="12.75" customHeight="1" x14ac:dyDescent="0.25">
      <c r="C3992" s="310"/>
      <c r="E3992" s="310"/>
      <c r="F3992" s="309"/>
      <c r="G3992" s="309"/>
      <c r="H3992" s="310"/>
      <c r="I3992" s="310"/>
      <c r="L3992" s="309"/>
      <c r="M3992" s="309"/>
      <c r="N3992" s="310"/>
      <c r="P3992" s="310"/>
    </row>
    <row r="3993" spans="3:16" s="25" customFormat="1" ht="12.75" customHeight="1" x14ac:dyDescent="0.25">
      <c r="C3993" s="310"/>
      <c r="E3993" s="310"/>
      <c r="F3993" s="309"/>
      <c r="G3993" s="309"/>
      <c r="H3993" s="310"/>
      <c r="I3993" s="310"/>
      <c r="L3993" s="309"/>
      <c r="M3993" s="309"/>
      <c r="N3993" s="310"/>
      <c r="P3993" s="310"/>
    </row>
    <row r="3994" spans="3:16" s="25" customFormat="1" ht="12.75" customHeight="1" x14ac:dyDescent="0.25">
      <c r="C3994" s="310"/>
      <c r="E3994" s="310"/>
      <c r="F3994" s="309"/>
      <c r="G3994" s="309"/>
      <c r="H3994" s="310"/>
      <c r="I3994" s="310"/>
      <c r="L3994" s="309"/>
      <c r="M3994" s="309"/>
      <c r="N3994" s="310"/>
      <c r="P3994" s="310"/>
    </row>
    <row r="3995" spans="3:16" s="25" customFormat="1" ht="12.75" customHeight="1" x14ac:dyDescent="0.25">
      <c r="C3995" s="310"/>
      <c r="E3995" s="310"/>
      <c r="F3995" s="309"/>
      <c r="G3995" s="309"/>
      <c r="H3995" s="310"/>
      <c r="I3995" s="310"/>
      <c r="L3995" s="309"/>
      <c r="M3995" s="309"/>
      <c r="N3995" s="310"/>
      <c r="P3995" s="310"/>
    </row>
    <row r="3996" spans="3:16" s="25" customFormat="1" ht="12.75" customHeight="1" x14ac:dyDescent="0.25">
      <c r="C3996" s="310"/>
      <c r="E3996" s="310"/>
      <c r="F3996" s="309"/>
      <c r="G3996" s="309"/>
      <c r="H3996" s="310"/>
      <c r="I3996" s="310"/>
      <c r="L3996" s="309"/>
      <c r="M3996" s="309"/>
      <c r="N3996" s="310"/>
      <c r="P3996" s="310"/>
    </row>
    <row r="3997" spans="3:16" s="25" customFormat="1" ht="12.75" customHeight="1" x14ac:dyDescent="0.25">
      <c r="C3997" s="310"/>
      <c r="E3997" s="310"/>
      <c r="F3997" s="309"/>
      <c r="G3997" s="309"/>
      <c r="H3997" s="310"/>
      <c r="I3997" s="310"/>
      <c r="L3997" s="309"/>
      <c r="M3997" s="309"/>
      <c r="N3997" s="310"/>
      <c r="P3997" s="310"/>
    </row>
    <row r="3998" spans="3:16" s="25" customFormat="1" ht="12.75" customHeight="1" x14ac:dyDescent="0.25">
      <c r="C3998" s="310"/>
      <c r="E3998" s="310"/>
      <c r="F3998" s="309"/>
      <c r="G3998" s="309"/>
      <c r="H3998" s="310"/>
      <c r="I3998" s="310"/>
      <c r="L3998" s="309"/>
      <c r="M3998" s="309"/>
      <c r="N3998" s="310"/>
      <c r="P3998" s="310"/>
    </row>
    <row r="3999" spans="3:16" s="25" customFormat="1" ht="12.75" customHeight="1" x14ac:dyDescent="0.25">
      <c r="C3999" s="310"/>
      <c r="E3999" s="310"/>
      <c r="F3999" s="309"/>
      <c r="G3999" s="309"/>
      <c r="H3999" s="310"/>
      <c r="I3999" s="310"/>
      <c r="L3999" s="309"/>
      <c r="M3999" s="309"/>
      <c r="N3999" s="310"/>
      <c r="P3999" s="310"/>
    </row>
    <row r="4000" spans="3:16" s="25" customFormat="1" ht="12.75" customHeight="1" x14ac:dyDescent="0.25">
      <c r="C4000" s="310"/>
      <c r="E4000" s="310"/>
      <c r="F4000" s="309"/>
      <c r="G4000" s="309"/>
      <c r="H4000" s="310"/>
      <c r="I4000" s="310"/>
      <c r="L4000" s="309"/>
      <c r="M4000" s="309"/>
      <c r="N4000" s="310"/>
      <c r="P4000" s="310"/>
    </row>
    <row r="4001" spans="3:16" s="25" customFormat="1" ht="12.75" customHeight="1" x14ac:dyDescent="0.25">
      <c r="C4001" s="310"/>
      <c r="E4001" s="310"/>
      <c r="F4001" s="309"/>
      <c r="G4001" s="309"/>
      <c r="H4001" s="310"/>
      <c r="I4001" s="310"/>
      <c r="L4001" s="309"/>
      <c r="M4001" s="309"/>
      <c r="N4001" s="310"/>
      <c r="P4001" s="310"/>
    </row>
    <row r="4002" spans="3:16" s="25" customFormat="1" ht="12.75" customHeight="1" x14ac:dyDescent="0.25">
      <c r="C4002" s="310"/>
      <c r="E4002" s="310"/>
      <c r="F4002" s="309"/>
      <c r="G4002" s="309"/>
      <c r="H4002" s="310"/>
      <c r="I4002" s="310"/>
      <c r="L4002" s="309"/>
      <c r="M4002" s="309"/>
      <c r="N4002" s="310"/>
      <c r="P4002" s="310"/>
    </row>
    <row r="4003" spans="3:16" s="25" customFormat="1" ht="12.75" customHeight="1" x14ac:dyDescent="0.25">
      <c r="C4003" s="310"/>
      <c r="E4003" s="310"/>
      <c r="F4003" s="309"/>
      <c r="G4003" s="309"/>
      <c r="H4003" s="310"/>
      <c r="I4003" s="310"/>
      <c r="L4003" s="309"/>
      <c r="M4003" s="309"/>
      <c r="N4003" s="310"/>
      <c r="P4003" s="310"/>
    </row>
    <row r="4004" spans="3:16" s="25" customFormat="1" ht="12.75" customHeight="1" x14ac:dyDescent="0.25">
      <c r="C4004" s="310"/>
      <c r="E4004" s="310"/>
      <c r="F4004" s="309"/>
      <c r="G4004" s="309"/>
      <c r="H4004" s="310"/>
      <c r="I4004" s="310"/>
      <c r="L4004" s="309"/>
      <c r="M4004" s="309"/>
      <c r="N4004" s="310"/>
      <c r="P4004" s="310"/>
    </row>
    <row r="4005" spans="3:16" s="25" customFormat="1" ht="12.75" customHeight="1" x14ac:dyDescent="0.25">
      <c r="C4005" s="310"/>
      <c r="E4005" s="310"/>
      <c r="F4005" s="309"/>
      <c r="G4005" s="309"/>
      <c r="H4005" s="310"/>
      <c r="I4005" s="310"/>
      <c r="L4005" s="309"/>
      <c r="M4005" s="309"/>
      <c r="N4005" s="310"/>
      <c r="P4005" s="310"/>
    </row>
    <row r="4006" spans="3:16" s="25" customFormat="1" ht="12.75" customHeight="1" x14ac:dyDescent="0.25">
      <c r="C4006" s="310"/>
      <c r="E4006" s="310"/>
      <c r="F4006" s="309"/>
      <c r="G4006" s="309"/>
      <c r="H4006" s="310"/>
      <c r="I4006" s="310"/>
      <c r="L4006" s="309"/>
      <c r="M4006" s="309"/>
      <c r="N4006" s="310"/>
      <c r="P4006" s="310"/>
    </row>
    <row r="4007" spans="3:16" s="25" customFormat="1" ht="12.75" customHeight="1" x14ac:dyDescent="0.25">
      <c r="C4007" s="310"/>
      <c r="E4007" s="310"/>
      <c r="F4007" s="309"/>
      <c r="G4007" s="309"/>
      <c r="H4007" s="310"/>
      <c r="I4007" s="310"/>
      <c r="L4007" s="309"/>
      <c r="M4007" s="309"/>
      <c r="N4007" s="310"/>
      <c r="P4007" s="310"/>
    </row>
    <row r="4008" spans="3:16" s="25" customFormat="1" ht="12.75" customHeight="1" x14ac:dyDescent="0.25">
      <c r="C4008" s="310"/>
      <c r="E4008" s="310"/>
      <c r="F4008" s="309"/>
      <c r="G4008" s="309"/>
      <c r="H4008" s="310"/>
      <c r="I4008" s="310"/>
      <c r="L4008" s="309"/>
      <c r="M4008" s="309"/>
      <c r="N4008" s="310"/>
      <c r="P4008" s="310"/>
    </row>
    <row r="4009" spans="3:16" s="25" customFormat="1" ht="12.75" customHeight="1" x14ac:dyDescent="0.25">
      <c r="C4009" s="310"/>
      <c r="E4009" s="310"/>
      <c r="F4009" s="309"/>
      <c r="G4009" s="309"/>
      <c r="H4009" s="310"/>
      <c r="I4009" s="310"/>
      <c r="L4009" s="309"/>
      <c r="M4009" s="309"/>
      <c r="N4009" s="310"/>
      <c r="P4009" s="310"/>
    </row>
    <row r="4010" spans="3:16" s="25" customFormat="1" ht="12.75" customHeight="1" x14ac:dyDescent="0.25">
      <c r="C4010" s="310"/>
      <c r="E4010" s="310"/>
      <c r="F4010" s="309"/>
      <c r="G4010" s="309"/>
      <c r="H4010" s="310"/>
      <c r="I4010" s="310"/>
      <c r="L4010" s="309"/>
      <c r="M4010" s="309"/>
      <c r="N4010" s="310"/>
      <c r="P4010" s="310"/>
    </row>
    <row r="4011" spans="3:16" s="25" customFormat="1" ht="12.75" customHeight="1" x14ac:dyDescent="0.25">
      <c r="C4011" s="310"/>
      <c r="E4011" s="310"/>
      <c r="F4011" s="309"/>
      <c r="G4011" s="309"/>
      <c r="H4011" s="310"/>
      <c r="I4011" s="310"/>
      <c r="L4011" s="309"/>
      <c r="M4011" s="309"/>
      <c r="N4011" s="310"/>
      <c r="P4011" s="310"/>
    </row>
    <row r="4012" spans="3:16" s="25" customFormat="1" ht="12.75" customHeight="1" x14ac:dyDescent="0.25">
      <c r="C4012" s="310"/>
      <c r="E4012" s="310"/>
      <c r="F4012" s="309"/>
      <c r="G4012" s="309"/>
      <c r="H4012" s="310"/>
      <c r="I4012" s="310"/>
      <c r="L4012" s="309"/>
      <c r="M4012" s="309"/>
      <c r="N4012" s="310"/>
      <c r="P4012" s="310"/>
    </row>
    <row r="4013" spans="3:16" s="25" customFormat="1" ht="12.75" customHeight="1" x14ac:dyDescent="0.25">
      <c r="C4013" s="310"/>
      <c r="E4013" s="310"/>
      <c r="F4013" s="309"/>
      <c r="G4013" s="309"/>
      <c r="H4013" s="310"/>
      <c r="I4013" s="310"/>
      <c r="L4013" s="309"/>
      <c r="M4013" s="309"/>
      <c r="N4013" s="310"/>
      <c r="P4013" s="310"/>
    </row>
    <row r="4014" spans="3:16" s="25" customFormat="1" ht="12.75" customHeight="1" x14ac:dyDescent="0.25">
      <c r="C4014" s="310"/>
      <c r="E4014" s="310"/>
      <c r="F4014" s="309"/>
      <c r="G4014" s="309"/>
      <c r="H4014" s="310"/>
      <c r="I4014" s="310"/>
      <c r="L4014" s="309"/>
      <c r="M4014" s="309"/>
      <c r="N4014" s="310"/>
      <c r="P4014" s="310"/>
    </row>
    <row r="4015" spans="3:16" s="25" customFormat="1" ht="12.75" customHeight="1" x14ac:dyDescent="0.25">
      <c r="C4015" s="310"/>
      <c r="E4015" s="310"/>
      <c r="F4015" s="309"/>
      <c r="G4015" s="309"/>
      <c r="H4015" s="310"/>
      <c r="I4015" s="310"/>
      <c r="L4015" s="309"/>
      <c r="M4015" s="309"/>
      <c r="N4015" s="310"/>
      <c r="P4015" s="310"/>
    </row>
    <row r="4016" spans="3:16" s="25" customFormat="1" ht="12.75" customHeight="1" x14ac:dyDescent="0.25">
      <c r="C4016" s="310"/>
      <c r="E4016" s="310"/>
      <c r="F4016" s="309"/>
      <c r="G4016" s="309"/>
      <c r="H4016" s="310"/>
      <c r="I4016" s="310"/>
      <c r="L4016" s="309"/>
      <c r="M4016" s="309"/>
      <c r="N4016" s="310"/>
      <c r="P4016" s="310"/>
    </row>
    <row r="4017" spans="3:16" s="25" customFormat="1" ht="12.75" customHeight="1" x14ac:dyDescent="0.25">
      <c r="C4017" s="310"/>
      <c r="E4017" s="310"/>
      <c r="F4017" s="309"/>
      <c r="G4017" s="309"/>
      <c r="H4017" s="310"/>
      <c r="I4017" s="310"/>
      <c r="L4017" s="309"/>
      <c r="M4017" s="309"/>
      <c r="N4017" s="310"/>
      <c r="P4017" s="310"/>
    </row>
    <row r="4018" spans="3:16" s="25" customFormat="1" ht="12.75" customHeight="1" x14ac:dyDescent="0.25">
      <c r="C4018" s="310"/>
      <c r="E4018" s="310"/>
      <c r="F4018" s="309"/>
      <c r="G4018" s="309"/>
      <c r="H4018" s="310"/>
      <c r="I4018" s="310"/>
      <c r="L4018" s="309"/>
      <c r="M4018" s="309"/>
      <c r="N4018" s="310"/>
      <c r="P4018" s="310"/>
    </row>
    <row r="4019" spans="3:16" s="25" customFormat="1" ht="12.75" customHeight="1" x14ac:dyDescent="0.25">
      <c r="C4019" s="310"/>
      <c r="E4019" s="310"/>
      <c r="F4019" s="309"/>
      <c r="G4019" s="309"/>
      <c r="H4019" s="310"/>
      <c r="I4019" s="310"/>
      <c r="L4019" s="309"/>
      <c r="M4019" s="309"/>
      <c r="N4019" s="310"/>
      <c r="P4019" s="310"/>
    </row>
    <row r="4020" spans="3:16" s="25" customFormat="1" ht="12.75" customHeight="1" x14ac:dyDescent="0.25">
      <c r="C4020" s="310"/>
      <c r="E4020" s="310"/>
      <c r="F4020" s="309"/>
      <c r="G4020" s="309"/>
      <c r="H4020" s="310"/>
      <c r="I4020" s="310"/>
      <c r="L4020" s="309"/>
      <c r="M4020" s="309"/>
      <c r="N4020" s="310"/>
      <c r="P4020" s="310"/>
    </row>
    <row r="4021" spans="3:16" s="25" customFormat="1" ht="12.75" customHeight="1" x14ac:dyDescent="0.25">
      <c r="C4021" s="310"/>
      <c r="E4021" s="310"/>
      <c r="F4021" s="309"/>
      <c r="G4021" s="309"/>
      <c r="H4021" s="310"/>
      <c r="I4021" s="310"/>
      <c r="L4021" s="309"/>
      <c r="M4021" s="309"/>
      <c r="N4021" s="310"/>
      <c r="P4021" s="310"/>
    </row>
    <row r="4022" spans="3:16" s="25" customFormat="1" ht="12.75" customHeight="1" x14ac:dyDescent="0.25">
      <c r="C4022" s="310"/>
      <c r="E4022" s="310"/>
      <c r="F4022" s="309"/>
      <c r="G4022" s="309"/>
      <c r="H4022" s="310"/>
      <c r="I4022" s="310"/>
      <c r="L4022" s="309"/>
      <c r="M4022" s="309"/>
      <c r="N4022" s="310"/>
      <c r="P4022" s="310"/>
    </row>
    <row r="4023" spans="3:16" s="25" customFormat="1" ht="12.75" customHeight="1" x14ac:dyDescent="0.25">
      <c r="C4023" s="310"/>
      <c r="E4023" s="310"/>
      <c r="F4023" s="309"/>
      <c r="G4023" s="309"/>
      <c r="H4023" s="310"/>
      <c r="I4023" s="310"/>
      <c r="L4023" s="309"/>
      <c r="M4023" s="309"/>
      <c r="N4023" s="310"/>
      <c r="P4023" s="310"/>
    </row>
    <row r="4024" spans="3:16" s="25" customFormat="1" ht="12.75" customHeight="1" x14ac:dyDescent="0.25">
      <c r="C4024" s="310"/>
      <c r="E4024" s="310"/>
      <c r="F4024" s="309"/>
      <c r="G4024" s="309"/>
      <c r="H4024" s="310"/>
      <c r="I4024" s="310"/>
      <c r="L4024" s="309"/>
      <c r="M4024" s="309"/>
      <c r="N4024" s="310"/>
      <c r="P4024" s="310"/>
    </row>
    <row r="4025" spans="3:16" s="25" customFormat="1" ht="12.75" customHeight="1" x14ac:dyDescent="0.25">
      <c r="C4025" s="310"/>
      <c r="E4025" s="310"/>
      <c r="F4025" s="309"/>
      <c r="G4025" s="309"/>
      <c r="H4025" s="310"/>
      <c r="I4025" s="310"/>
      <c r="L4025" s="309"/>
      <c r="M4025" s="309"/>
      <c r="N4025" s="310"/>
      <c r="P4025" s="310"/>
    </row>
    <row r="4026" spans="3:16" s="25" customFormat="1" ht="12.75" customHeight="1" x14ac:dyDescent="0.25">
      <c r="C4026" s="310"/>
      <c r="E4026" s="310"/>
      <c r="F4026" s="309"/>
      <c r="G4026" s="309"/>
      <c r="H4026" s="310"/>
      <c r="I4026" s="310"/>
      <c r="L4026" s="309"/>
      <c r="M4026" s="309"/>
      <c r="N4026" s="310"/>
      <c r="P4026" s="310"/>
    </row>
    <row r="4027" spans="3:16" s="25" customFormat="1" ht="12.75" customHeight="1" x14ac:dyDescent="0.25">
      <c r="C4027" s="310"/>
      <c r="E4027" s="310"/>
      <c r="F4027" s="309"/>
      <c r="G4027" s="309"/>
      <c r="H4027" s="310"/>
      <c r="I4027" s="310"/>
      <c r="L4027" s="309"/>
      <c r="M4027" s="309"/>
      <c r="N4027" s="310"/>
      <c r="P4027" s="310"/>
    </row>
    <row r="4028" spans="3:16" s="25" customFormat="1" ht="12.75" customHeight="1" x14ac:dyDescent="0.25">
      <c r="C4028" s="310"/>
      <c r="E4028" s="310"/>
      <c r="F4028" s="309"/>
      <c r="G4028" s="309"/>
      <c r="H4028" s="310"/>
      <c r="I4028" s="310"/>
      <c r="L4028" s="309"/>
      <c r="M4028" s="309"/>
      <c r="N4028" s="310"/>
      <c r="P4028" s="310"/>
    </row>
    <row r="4029" spans="3:16" s="25" customFormat="1" ht="12.75" customHeight="1" x14ac:dyDescent="0.25">
      <c r="C4029" s="310"/>
      <c r="E4029" s="310"/>
      <c r="F4029" s="309"/>
      <c r="G4029" s="309"/>
      <c r="H4029" s="310"/>
      <c r="I4029" s="310"/>
      <c r="L4029" s="309"/>
      <c r="M4029" s="309"/>
      <c r="N4029" s="310"/>
      <c r="P4029" s="310"/>
    </row>
    <row r="4030" spans="3:16" s="25" customFormat="1" ht="12.75" customHeight="1" x14ac:dyDescent="0.25">
      <c r="C4030" s="310"/>
      <c r="E4030" s="310"/>
      <c r="F4030" s="309"/>
      <c r="G4030" s="309"/>
      <c r="H4030" s="310"/>
      <c r="I4030" s="310"/>
      <c r="L4030" s="309"/>
      <c r="M4030" s="309"/>
      <c r="N4030" s="310"/>
      <c r="P4030" s="310"/>
    </row>
    <row r="4031" spans="3:16" s="25" customFormat="1" ht="12.75" customHeight="1" x14ac:dyDescent="0.25">
      <c r="C4031" s="310"/>
      <c r="E4031" s="310"/>
      <c r="F4031" s="309"/>
      <c r="G4031" s="309"/>
      <c r="H4031" s="310"/>
      <c r="I4031" s="310"/>
      <c r="L4031" s="309"/>
      <c r="M4031" s="309"/>
      <c r="N4031" s="310"/>
      <c r="P4031" s="310"/>
    </row>
    <row r="4032" spans="3:16" s="25" customFormat="1" ht="12.75" customHeight="1" x14ac:dyDescent="0.25">
      <c r="C4032" s="310"/>
      <c r="E4032" s="310"/>
      <c r="F4032" s="309"/>
      <c r="G4032" s="309"/>
      <c r="H4032" s="310"/>
      <c r="I4032" s="310"/>
      <c r="L4032" s="309"/>
      <c r="M4032" s="309"/>
      <c r="N4032" s="310"/>
      <c r="P4032" s="310"/>
    </row>
    <row r="4033" spans="3:16" s="25" customFormat="1" ht="12.75" customHeight="1" x14ac:dyDescent="0.25">
      <c r="C4033" s="310"/>
      <c r="E4033" s="310"/>
      <c r="F4033" s="309"/>
      <c r="G4033" s="309"/>
      <c r="H4033" s="310"/>
      <c r="I4033" s="310"/>
      <c r="L4033" s="309"/>
      <c r="M4033" s="309"/>
      <c r="N4033" s="310"/>
      <c r="P4033" s="310"/>
    </row>
    <row r="4034" spans="3:16" s="25" customFormat="1" ht="12.75" customHeight="1" x14ac:dyDescent="0.25">
      <c r="C4034" s="310"/>
      <c r="E4034" s="310"/>
      <c r="F4034" s="309"/>
      <c r="G4034" s="309"/>
      <c r="H4034" s="310"/>
      <c r="I4034" s="310"/>
      <c r="L4034" s="309"/>
      <c r="M4034" s="309"/>
      <c r="N4034" s="310"/>
      <c r="P4034" s="310"/>
    </row>
    <row r="4035" spans="3:16" s="25" customFormat="1" ht="12.75" customHeight="1" x14ac:dyDescent="0.25">
      <c r="C4035" s="310"/>
      <c r="E4035" s="310"/>
      <c r="F4035" s="309"/>
      <c r="G4035" s="309"/>
      <c r="H4035" s="310"/>
      <c r="I4035" s="310"/>
      <c r="L4035" s="309"/>
      <c r="M4035" s="309"/>
      <c r="N4035" s="310"/>
      <c r="P4035" s="310"/>
    </row>
    <row r="4036" spans="3:16" s="25" customFormat="1" ht="12.75" customHeight="1" x14ac:dyDescent="0.25">
      <c r="C4036" s="310"/>
      <c r="E4036" s="310"/>
      <c r="F4036" s="309"/>
      <c r="G4036" s="309"/>
      <c r="H4036" s="310"/>
      <c r="I4036" s="310"/>
      <c r="L4036" s="309"/>
      <c r="M4036" s="309"/>
      <c r="N4036" s="310"/>
      <c r="P4036" s="310"/>
    </row>
    <row r="4037" spans="3:16" s="25" customFormat="1" ht="12.75" customHeight="1" x14ac:dyDescent="0.25">
      <c r="C4037" s="310"/>
      <c r="E4037" s="310"/>
      <c r="F4037" s="309"/>
      <c r="G4037" s="309"/>
      <c r="H4037" s="310"/>
      <c r="I4037" s="310"/>
      <c r="L4037" s="309"/>
      <c r="M4037" s="309"/>
      <c r="N4037" s="310"/>
      <c r="P4037" s="310"/>
    </row>
    <row r="4038" spans="3:16" s="25" customFormat="1" ht="12.75" customHeight="1" x14ac:dyDescent="0.25">
      <c r="C4038" s="310"/>
      <c r="E4038" s="310"/>
      <c r="F4038" s="309"/>
      <c r="G4038" s="309"/>
      <c r="H4038" s="310"/>
      <c r="I4038" s="310"/>
      <c r="L4038" s="309"/>
      <c r="M4038" s="309"/>
      <c r="N4038" s="310"/>
      <c r="P4038" s="310"/>
    </row>
    <row r="4039" spans="3:16" s="25" customFormat="1" ht="12.75" customHeight="1" x14ac:dyDescent="0.25">
      <c r="C4039" s="310"/>
      <c r="E4039" s="310"/>
      <c r="F4039" s="309"/>
      <c r="G4039" s="309"/>
      <c r="H4039" s="310"/>
      <c r="I4039" s="310"/>
      <c r="L4039" s="309"/>
      <c r="M4039" s="309"/>
      <c r="N4039" s="310"/>
      <c r="P4039" s="310"/>
    </row>
    <row r="4040" spans="3:16" s="25" customFormat="1" ht="12.75" customHeight="1" x14ac:dyDescent="0.25">
      <c r="C4040" s="310"/>
      <c r="E4040" s="310"/>
      <c r="F4040" s="309"/>
      <c r="G4040" s="309"/>
      <c r="H4040" s="310"/>
      <c r="I4040" s="310"/>
      <c r="L4040" s="309"/>
      <c r="M4040" s="309"/>
      <c r="N4040" s="310"/>
      <c r="P4040" s="310"/>
    </row>
    <row r="4041" spans="3:16" s="25" customFormat="1" ht="12.75" customHeight="1" x14ac:dyDescent="0.25">
      <c r="C4041" s="310"/>
      <c r="E4041" s="310"/>
      <c r="F4041" s="309"/>
      <c r="G4041" s="309"/>
      <c r="H4041" s="310"/>
      <c r="I4041" s="310"/>
      <c r="L4041" s="309"/>
      <c r="M4041" s="309"/>
      <c r="N4041" s="310"/>
      <c r="P4041" s="310"/>
    </row>
    <row r="4042" spans="3:16" s="25" customFormat="1" ht="12.75" customHeight="1" x14ac:dyDescent="0.25">
      <c r="C4042" s="310"/>
      <c r="E4042" s="310"/>
      <c r="F4042" s="309"/>
      <c r="G4042" s="309"/>
      <c r="H4042" s="310"/>
      <c r="I4042" s="310"/>
      <c r="L4042" s="309"/>
      <c r="M4042" s="309"/>
      <c r="N4042" s="310"/>
      <c r="P4042" s="310"/>
    </row>
    <row r="4043" spans="3:16" s="25" customFormat="1" ht="12.75" customHeight="1" x14ac:dyDescent="0.25">
      <c r="C4043" s="310"/>
      <c r="E4043" s="310"/>
      <c r="F4043" s="309"/>
      <c r="G4043" s="309"/>
      <c r="H4043" s="310"/>
      <c r="I4043" s="310"/>
      <c r="L4043" s="309"/>
      <c r="M4043" s="309"/>
      <c r="N4043" s="310"/>
      <c r="P4043" s="310"/>
    </row>
    <row r="4044" spans="3:16" s="25" customFormat="1" ht="12.75" customHeight="1" x14ac:dyDescent="0.25">
      <c r="C4044" s="310"/>
      <c r="E4044" s="310"/>
      <c r="F4044" s="309"/>
      <c r="G4044" s="309"/>
      <c r="H4044" s="310"/>
      <c r="I4044" s="310"/>
      <c r="L4044" s="309"/>
      <c r="M4044" s="309"/>
      <c r="N4044" s="310"/>
      <c r="P4044" s="310"/>
    </row>
    <row r="4045" spans="3:16" s="25" customFormat="1" ht="12.75" customHeight="1" x14ac:dyDescent="0.25">
      <c r="C4045" s="310"/>
      <c r="E4045" s="310"/>
      <c r="F4045" s="309"/>
      <c r="G4045" s="309"/>
      <c r="H4045" s="310"/>
      <c r="I4045" s="310"/>
      <c r="L4045" s="309"/>
      <c r="M4045" s="309"/>
      <c r="N4045" s="310"/>
      <c r="P4045" s="310"/>
    </row>
    <row r="4046" spans="3:16" s="25" customFormat="1" ht="12.75" customHeight="1" x14ac:dyDescent="0.25">
      <c r="C4046" s="310"/>
      <c r="E4046" s="310"/>
      <c r="F4046" s="309"/>
      <c r="G4046" s="309"/>
      <c r="H4046" s="310"/>
      <c r="I4046" s="310"/>
      <c r="L4046" s="309"/>
      <c r="M4046" s="309"/>
      <c r="N4046" s="310"/>
      <c r="P4046" s="310"/>
    </row>
    <row r="4047" spans="3:16" s="25" customFormat="1" ht="12.75" customHeight="1" x14ac:dyDescent="0.25">
      <c r="C4047" s="310"/>
      <c r="E4047" s="310"/>
      <c r="F4047" s="309"/>
      <c r="G4047" s="309"/>
      <c r="H4047" s="310"/>
      <c r="I4047" s="310"/>
      <c r="L4047" s="309"/>
      <c r="M4047" s="309"/>
      <c r="N4047" s="310"/>
      <c r="P4047" s="310"/>
    </row>
    <row r="4048" spans="3:16" s="25" customFormat="1" ht="12.75" customHeight="1" x14ac:dyDescent="0.25">
      <c r="C4048" s="310"/>
      <c r="E4048" s="310"/>
      <c r="F4048" s="309"/>
      <c r="G4048" s="309"/>
      <c r="H4048" s="310"/>
      <c r="I4048" s="310"/>
      <c r="L4048" s="309"/>
      <c r="M4048" s="309"/>
      <c r="N4048" s="310"/>
      <c r="P4048" s="310"/>
    </row>
    <row r="4049" spans="3:16" s="25" customFormat="1" ht="12.75" customHeight="1" x14ac:dyDescent="0.25">
      <c r="C4049" s="310"/>
      <c r="E4049" s="310"/>
      <c r="F4049" s="309"/>
      <c r="G4049" s="309"/>
      <c r="H4049" s="310"/>
      <c r="I4049" s="310"/>
      <c r="L4049" s="309"/>
      <c r="M4049" s="309"/>
      <c r="N4049" s="310"/>
      <c r="P4049" s="310"/>
    </row>
    <row r="4050" spans="3:16" s="25" customFormat="1" ht="12.75" customHeight="1" x14ac:dyDescent="0.25">
      <c r="C4050" s="310"/>
      <c r="E4050" s="310"/>
      <c r="F4050" s="309"/>
      <c r="G4050" s="309"/>
      <c r="H4050" s="310"/>
      <c r="I4050" s="310"/>
      <c r="L4050" s="309"/>
      <c r="M4050" s="309"/>
      <c r="N4050" s="310"/>
      <c r="P4050" s="310"/>
    </row>
    <row r="4051" spans="3:16" s="25" customFormat="1" ht="12.75" customHeight="1" x14ac:dyDescent="0.25">
      <c r="C4051" s="310"/>
      <c r="E4051" s="310"/>
      <c r="F4051" s="309"/>
      <c r="G4051" s="309"/>
      <c r="H4051" s="310"/>
      <c r="I4051" s="310"/>
      <c r="L4051" s="309"/>
      <c r="M4051" s="309"/>
      <c r="N4051" s="310"/>
      <c r="P4051" s="310"/>
    </row>
    <row r="4052" spans="3:16" s="25" customFormat="1" ht="12.75" customHeight="1" x14ac:dyDescent="0.25">
      <c r="C4052" s="310"/>
      <c r="E4052" s="310"/>
      <c r="F4052" s="309"/>
      <c r="G4052" s="309"/>
      <c r="H4052" s="310"/>
      <c r="I4052" s="310"/>
      <c r="L4052" s="309"/>
      <c r="M4052" s="309"/>
      <c r="N4052" s="310"/>
      <c r="P4052" s="310"/>
    </row>
    <row r="4053" spans="3:16" s="25" customFormat="1" ht="12.75" customHeight="1" x14ac:dyDescent="0.25">
      <c r="C4053" s="310"/>
      <c r="E4053" s="310"/>
      <c r="F4053" s="309"/>
      <c r="G4053" s="309"/>
      <c r="H4053" s="310"/>
      <c r="I4053" s="310"/>
      <c r="L4053" s="309"/>
      <c r="M4053" s="309"/>
      <c r="N4053" s="310"/>
      <c r="P4053" s="310"/>
    </row>
    <row r="4054" spans="3:16" s="25" customFormat="1" ht="12.75" customHeight="1" x14ac:dyDescent="0.25">
      <c r="C4054" s="310"/>
      <c r="E4054" s="310"/>
      <c r="F4054" s="309"/>
      <c r="G4054" s="309"/>
      <c r="H4054" s="310"/>
      <c r="I4054" s="310"/>
      <c r="L4054" s="309"/>
      <c r="M4054" s="309"/>
      <c r="N4054" s="310"/>
      <c r="P4054" s="310"/>
    </row>
    <row r="4055" spans="3:16" s="25" customFormat="1" ht="12.75" customHeight="1" x14ac:dyDescent="0.25">
      <c r="C4055" s="310"/>
      <c r="E4055" s="310"/>
      <c r="F4055" s="309"/>
      <c r="G4055" s="309"/>
      <c r="H4055" s="310"/>
      <c r="I4055" s="310"/>
      <c r="L4055" s="309"/>
      <c r="M4055" s="309"/>
      <c r="N4055" s="310"/>
      <c r="P4055" s="310"/>
    </row>
    <row r="4056" spans="3:16" s="25" customFormat="1" ht="12.75" customHeight="1" x14ac:dyDescent="0.25">
      <c r="C4056" s="310"/>
      <c r="E4056" s="310"/>
      <c r="F4056" s="309"/>
      <c r="G4056" s="309"/>
      <c r="H4056" s="310"/>
      <c r="I4056" s="310"/>
      <c r="L4056" s="309"/>
      <c r="M4056" s="309"/>
      <c r="N4056" s="310"/>
      <c r="P4056" s="310"/>
    </row>
    <row r="4057" spans="3:16" s="25" customFormat="1" ht="12.75" customHeight="1" x14ac:dyDescent="0.25">
      <c r="C4057" s="310"/>
      <c r="E4057" s="310"/>
      <c r="F4057" s="309"/>
      <c r="G4057" s="309"/>
      <c r="H4057" s="310"/>
      <c r="I4057" s="310"/>
      <c r="L4057" s="309"/>
      <c r="M4057" s="309"/>
      <c r="N4057" s="310"/>
      <c r="P4057" s="310"/>
    </row>
    <row r="4058" spans="3:16" s="25" customFormat="1" ht="12.75" customHeight="1" x14ac:dyDescent="0.25">
      <c r="C4058" s="310"/>
      <c r="E4058" s="310"/>
      <c r="F4058" s="309"/>
      <c r="G4058" s="309"/>
      <c r="H4058" s="310"/>
      <c r="I4058" s="310"/>
      <c r="L4058" s="309"/>
      <c r="M4058" s="309"/>
      <c r="N4058" s="310"/>
      <c r="P4058" s="310"/>
    </row>
    <row r="4059" spans="3:16" s="25" customFormat="1" ht="12.75" customHeight="1" x14ac:dyDescent="0.25">
      <c r="C4059" s="310"/>
      <c r="E4059" s="310"/>
      <c r="F4059" s="309"/>
      <c r="G4059" s="309"/>
      <c r="H4059" s="310"/>
      <c r="I4059" s="310"/>
      <c r="L4059" s="309"/>
      <c r="M4059" s="309"/>
      <c r="N4059" s="310"/>
      <c r="P4059" s="310"/>
    </row>
    <row r="4060" spans="3:16" s="25" customFormat="1" ht="12.75" customHeight="1" x14ac:dyDescent="0.25">
      <c r="C4060" s="310"/>
      <c r="E4060" s="310"/>
      <c r="F4060" s="309"/>
      <c r="G4060" s="309"/>
      <c r="H4060" s="310"/>
      <c r="I4060" s="310"/>
      <c r="L4060" s="309"/>
      <c r="M4060" s="309"/>
      <c r="N4060" s="310"/>
      <c r="P4060" s="310"/>
    </row>
    <row r="4061" spans="3:16" s="25" customFormat="1" ht="12.75" customHeight="1" x14ac:dyDescent="0.25">
      <c r="C4061" s="310"/>
      <c r="E4061" s="310"/>
      <c r="F4061" s="309"/>
      <c r="G4061" s="309"/>
      <c r="H4061" s="310"/>
      <c r="I4061" s="310"/>
      <c r="L4061" s="309"/>
      <c r="M4061" s="309"/>
      <c r="N4061" s="310"/>
      <c r="P4061" s="310"/>
    </row>
    <row r="4062" spans="3:16" s="25" customFormat="1" ht="12.75" customHeight="1" x14ac:dyDescent="0.25">
      <c r="C4062" s="310"/>
      <c r="E4062" s="310"/>
      <c r="F4062" s="309"/>
      <c r="G4062" s="309"/>
      <c r="H4062" s="310"/>
      <c r="I4062" s="310"/>
      <c r="L4062" s="309"/>
      <c r="M4062" s="309"/>
      <c r="N4062" s="310"/>
      <c r="P4062" s="310"/>
    </row>
    <row r="4063" spans="3:16" s="25" customFormat="1" ht="12.75" customHeight="1" x14ac:dyDescent="0.25">
      <c r="C4063" s="310"/>
      <c r="E4063" s="310"/>
      <c r="F4063" s="309"/>
      <c r="G4063" s="309"/>
      <c r="H4063" s="310"/>
      <c r="I4063" s="310"/>
      <c r="L4063" s="309"/>
      <c r="M4063" s="309"/>
      <c r="N4063" s="310"/>
      <c r="P4063" s="310"/>
    </row>
    <row r="4064" spans="3:16" s="25" customFormat="1" ht="12.75" customHeight="1" x14ac:dyDescent="0.25">
      <c r="C4064" s="310"/>
      <c r="E4064" s="310"/>
      <c r="F4064" s="309"/>
      <c r="G4064" s="309"/>
      <c r="H4064" s="310"/>
      <c r="I4064" s="310"/>
      <c r="L4064" s="309"/>
      <c r="M4064" s="309"/>
      <c r="N4064" s="310"/>
      <c r="P4064" s="310"/>
    </row>
    <row r="4065" spans="3:16" s="25" customFormat="1" ht="12.75" customHeight="1" x14ac:dyDescent="0.25">
      <c r="C4065" s="310"/>
      <c r="E4065" s="310"/>
      <c r="F4065" s="309"/>
      <c r="G4065" s="309"/>
      <c r="H4065" s="310"/>
      <c r="I4065" s="310"/>
      <c r="L4065" s="309"/>
      <c r="M4065" s="309"/>
      <c r="N4065" s="310"/>
      <c r="P4065" s="310"/>
    </row>
    <row r="4066" spans="3:16" s="25" customFormat="1" ht="12.75" customHeight="1" x14ac:dyDescent="0.25">
      <c r="C4066" s="310"/>
      <c r="E4066" s="310"/>
      <c r="F4066" s="309"/>
      <c r="G4066" s="309"/>
      <c r="H4066" s="310"/>
      <c r="I4066" s="310"/>
      <c r="L4066" s="309"/>
      <c r="M4066" s="309"/>
      <c r="N4066" s="310"/>
      <c r="P4066" s="310"/>
    </row>
    <row r="4067" spans="3:16" s="25" customFormat="1" ht="12.75" customHeight="1" x14ac:dyDescent="0.25">
      <c r="C4067" s="310"/>
      <c r="E4067" s="310"/>
      <c r="F4067" s="309"/>
      <c r="G4067" s="309"/>
      <c r="H4067" s="310"/>
      <c r="I4067" s="310"/>
      <c r="L4067" s="309"/>
      <c r="M4067" s="309"/>
      <c r="N4067" s="310"/>
      <c r="P4067" s="310"/>
    </row>
    <row r="4068" spans="3:16" s="25" customFormat="1" ht="12.75" customHeight="1" x14ac:dyDescent="0.25">
      <c r="C4068" s="310"/>
      <c r="E4068" s="310"/>
      <c r="F4068" s="309"/>
      <c r="G4068" s="309"/>
      <c r="H4068" s="310"/>
      <c r="I4068" s="310"/>
      <c r="L4068" s="309"/>
      <c r="M4068" s="309"/>
      <c r="N4068" s="310"/>
      <c r="P4068" s="310"/>
    </row>
    <row r="4069" spans="3:16" s="25" customFormat="1" ht="12.75" customHeight="1" x14ac:dyDescent="0.25">
      <c r="C4069" s="310"/>
      <c r="E4069" s="310"/>
      <c r="F4069" s="309"/>
      <c r="G4069" s="309"/>
      <c r="H4069" s="310"/>
      <c r="I4069" s="310"/>
      <c r="L4069" s="309"/>
      <c r="M4069" s="309"/>
      <c r="N4069" s="310"/>
      <c r="P4069" s="310"/>
    </row>
    <row r="4070" spans="3:16" s="25" customFormat="1" ht="12.75" customHeight="1" x14ac:dyDescent="0.25">
      <c r="C4070" s="310"/>
      <c r="E4070" s="310"/>
      <c r="F4070" s="309"/>
      <c r="G4070" s="309"/>
      <c r="H4070" s="310"/>
      <c r="I4070" s="310"/>
      <c r="L4070" s="309"/>
      <c r="M4070" s="309"/>
      <c r="N4070" s="310"/>
      <c r="P4070" s="310"/>
    </row>
    <row r="4071" spans="3:16" s="25" customFormat="1" ht="12.75" customHeight="1" x14ac:dyDescent="0.25">
      <c r="C4071" s="310"/>
      <c r="E4071" s="310"/>
      <c r="F4071" s="309"/>
      <c r="G4071" s="309"/>
      <c r="H4071" s="310"/>
      <c r="I4071" s="310"/>
      <c r="L4071" s="309"/>
      <c r="M4071" s="309"/>
      <c r="N4071" s="310"/>
      <c r="P4071" s="310"/>
    </row>
    <row r="4072" spans="3:16" s="25" customFormat="1" ht="12.75" customHeight="1" x14ac:dyDescent="0.25">
      <c r="C4072" s="310"/>
      <c r="E4072" s="310"/>
      <c r="F4072" s="309"/>
      <c r="G4072" s="309"/>
      <c r="H4072" s="310"/>
      <c r="I4072" s="310"/>
      <c r="L4072" s="309"/>
      <c r="M4072" s="309"/>
      <c r="N4072" s="310"/>
      <c r="P4072" s="310"/>
    </row>
    <row r="4073" spans="3:16" s="25" customFormat="1" ht="12.75" customHeight="1" x14ac:dyDescent="0.25">
      <c r="C4073" s="310"/>
      <c r="E4073" s="310"/>
      <c r="F4073" s="309"/>
      <c r="G4073" s="309"/>
      <c r="H4073" s="310"/>
      <c r="I4073" s="310"/>
      <c r="L4073" s="309"/>
      <c r="M4073" s="309"/>
      <c r="N4073" s="310"/>
      <c r="P4073" s="310"/>
    </row>
    <row r="4074" spans="3:16" s="25" customFormat="1" ht="12.75" customHeight="1" x14ac:dyDescent="0.25">
      <c r="C4074" s="310"/>
      <c r="E4074" s="310"/>
      <c r="F4074" s="309"/>
      <c r="G4074" s="309"/>
      <c r="H4074" s="310"/>
      <c r="I4074" s="310"/>
      <c r="L4074" s="309"/>
      <c r="M4074" s="309"/>
      <c r="N4074" s="310"/>
      <c r="P4074" s="310"/>
    </row>
    <row r="4075" spans="3:16" s="25" customFormat="1" ht="12.75" customHeight="1" x14ac:dyDescent="0.25">
      <c r="C4075" s="310"/>
      <c r="E4075" s="310"/>
      <c r="F4075" s="309"/>
      <c r="G4075" s="309"/>
      <c r="H4075" s="310"/>
      <c r="I4075" s="310"/>
      <c r="L4075" s="309"/>
      <c r="M4075" s="309"/>
      <c r="N4075" s="310"/>
      <c r="P4075" s="310"/>
    </row>
    <row r="4076" spans="3:16" s="25" customFormat="1" ht="12.75" customHeight="1" x14ac:dyDescent="0.25">
      <c r="C4076" s="310"/>
      <c r="E4076" s="310"/>
      <c r="F4076" s="309"/>
      <c r="G4076" s="309"/>
      <c r="H4076" s="310"/>
      <c r="I4076" s="310"/>
      <c r="L4076" s="309"/>
      <c r="M4076" s="309"/>
      <c r="N4076" s="310"/>
      <c r="P4076" s="310"/>
    </row>
    <row r="4077" spans="3:16" s="25" customFormat="1" ht="12.75" customHeight="1" x14ac:dyDescent="0.25">
      <c r="C4077" s="310"/>
      <c r="E4077" s="310"/>
      <c r="F4077" s="309"/>
      <c r="G4077" s="309"/>
      <c r="H4077" s="310"/>
      <c r="I4077" s="310"/>
      <c r="L4077" s="309"/>
      <c r="M4077" s="309"/>
      <c r="N4077" s="310"/>
      <c r="P4077" s="310"/>
    </row>
    <row r="4078" spans="3:16" s="25" customFormat="1" ht="12.75" customHeight="1" x14ac:dyDescent="0.25">
      <c r="C4078" s="310"/>
      <c r="E4078" s="310"/>
      <c r="F4078" s="309"/>
      <c r="G4078" s="309"/>
      <c r="H4078" s="310"/>
      <c r="I4078" s="310"/>
      <c r="L4078" s="309"/>
      <c r="M4078" s="309"/>
      <c r="N4078" s="310"/>
      <c r="P4078" s="310"/>
    </row>
    <row r="4079" spans="3:16" s="25" customFormat="1" ht="12.75" customHeight="1" x14ac:dyDescent="0.25">
      <c r="C4079" s="310"/>
      <c r="E4079" s="310"/>
      <c r="F4079" s="309"/>
      <c r="G4079" s="309"/>
      <c r="H4079" s="310"/>
      <c r="I4079" s="310"/>
      <c r="L4079" s="309"/>
      <c r="M4079" s="309"/>
      <c r="N4079" s="310"/>
      <c r="P4079" s="310"/>
    </row>
    <row r="4080" spans="3:16" s="25" customFormat="1" ht="12.75" customHeight="1" x14ac:dyDescent="0.25">
      <c r="C4080" s="310"/>
      <c r="E4080" s="310"/>
      <c r="F4080" s="309"/>
      <c r="G4080" s="309"/>
      <c r="H4080" s="310"/>
      <c r="I4080" s="310"/>
      <c r="L4080" s="309"/>
      <c r="M4080" s="309"/>
      <c r="N4080" s="310"/>
      <c r="P4080" s="310"/>
    </row>
    <row r="4081" spans="3:16" s="25" customFormat="1" ht="12.75" customHeight="1" x14ac:dyDescent="0.25">
      <c r="C4081" s="310"/>
      <c r="E4081" s="310"/>
      <c r="F4081" s="309"/>
      <c r="G4081" s="309"/>
      <c r="H4081" s="310"/>
      <c r="I4081" s="310"/>
      <c r="L4081" s="309"/>
      <c r="M4081" s="309"/>
      <c r="N4081" s="310"/>
      <c r="P4081" s="310"/>
    </row>
    <row r="4082" spans="3:16" s="25" customFormat="1" ht="12.75" customHeight="1" x14ac:dyDescent="0.25">
      <c r="C4082" s="310"/>
      <c r="E4082" s="310"/>
      <c r="F4082" s="309"/>
      <c r="G4082" s="309"/>
      <c r="H4082" s="310"/>
      <c r="I4082" s="310"/>
      <c r="L4082" s="309"/>
      <c r="M4082" s="309"/>
      <c r="N4082" s="310"/>
      <c r="P4082" s="310"/>
    </row>
    <row r="4083" spans="3:16" s="25" customFormat="1" ht="12.75" customHeight="1" x14ac:dyDescent="0.25">
      <c r="C4083" s="310"/>
      <c r="E4083" s="310"/>
      <c r="F4083" s="309"/>
      <c r="G4083" s="309"/>
      <c r="H4083" s="310"/>
      <c r="I4083" s="310"/>
      <c r="L4083" s="309"/>
      <c r="M4083" s="309"/>
      <c r="N4083" s="310"/>
      <c r="P4083" s="310"/>
    </row>
    <row r="4084" spans="3:16" s="25" customFormat="1" ht="12.75" customHeight="1" x14ac:dyDescent="0.25">
      <c r="C4084" s="310"/>
      <c r="E4084" s="310"/>
      <c r="F4084" s="309"/>
      <c r="G4084" s="309"/>
      <c r="H4084" s="310"/>
      <c r="I4084" s="310"/>
      <c r="L4084" s="309"/>
      <c r="M4084" s="309"/>
      <c r="N4084" s="310"/>
      <c r="P4084" s="310"/>
    </row>
    <row r="4085" spans="3:16" s="25" customFormat="1" ht="12.75" customHeight="1" x14ac:dyDescent="0.25">
      <c r="C4085" s="310"/>
      <c r="E4085" s="310"/>
      <c r="F4085" s="309"/>
      <c r="G4085" s="309"/>
      <c r="H4085" s="310"/>
      <c r="I4085" s="310"/>
      <c r="L4085" s="309"/>
      <c r="M4085" s="309"/>
      <c r="N4085" s="310"/>
      <c r="P4085" s="310"/>
    </row>
    <row r="4086" spans="3:16" s="25" customFormat="1" ht="12.75" customHeight="1" x14ac:dyDescent="0.25">
      <c r="C4086" s="310"/>
      <c r="E4086" s="310"/>
      <c r="F4086" s="309"/>
      <c r="G4086" s="309"/>
      <c r="H4086" s="310"/>
      <c r="I4086" s="310"/>
      <c r="L4086" s="309"/>
      <c r="M4086" s="309"/>
      <c r="N4086" s="310"/>
      <c r="P4086" s="310"/>
    </row>
    <row r="4087" spans="3:16" s="25" customFormat="1" ht="12.75" customHeight="1" x14ac:dyDescent="0.25">
      <c r="C4087" s="310"/>
      <c r="E4087" s="310"/>
      <c r="F4087" s="309"/>
      <c r="G4087" s="309"/>
      <c r="H4087" s="310"/>
      <c r="I4087" s="310"/>
      <c r="L4087" s="309"/>
      <c r="M4087" s="309"/>
      <c r="N4087" s="310"/>
      <c r="P4087" s="310"/>
    </row>
    <row r="4088" spans="3:16" s="25" customFormat="1" ht="12.75" customHeight="1" x14ac:dyDescent="0.25">
      <c r="C4088" s="310"/>
      <c r="E4088" s="310"/>
      <c r="F4088" s="309"/>
      <c r="G4088" s="309"/>
      <c r="H4088" s="310"/>
      <c r="I4088" s="310"/>
      <c r="L4088" s="309"/>
      <c r="M4088" s="309"/>
      <c r="N4088" s="310"/>
      <c r="P4088" s="310"/>
    </row>
    <row r="4089" spans="3:16" s="25" customFormat="1" ht="12.75" customHeight="1" x14ac:dyDescent="0.25">
      <c r="C4089" s="310"/>
      <c r="E4089" s="310"/>
      <c r="F4089" s="309"/>
      <c r="G4089" s="309"/>
      <c r="H4089" s="310"/>
      <c r="I4089" s="310"/>
      <c r="L4089" s="309"/>
      <c r="M4089" s="309"/>
      <c r="N4089" s="310"/>
      <c r="P4089" s="310"/>
    </row>
    <row r="4090" spans="3:16" s="25" customFormat="1" ht="12.75" customHeight="1" x14ac:dyDescent="0.25">
      <c r="C4090" s="310"/>
      <c r="E4090" s="310"/>
      <c r="F4090" s="309"/>
      <c r="G4090" s="309"/>
      <c r="H4090" s="310"/>
      <c r="I4090" s="310"/>
      <c r="L4090" s="309"/>
      <c r="M4090" s="309"/>
      <c r="N4090" s="310"/>
      <c r="P4090" s="310"/>
    </row>
    <row r="4091" spans="3:16" s="25" customFormat="1" ht="12.75" customHeight="1" x14ac:dyDescent="0.25">
      <c r="C4091" s="310"/>
      <c r="E4091" s="310"/>
      <c r="F4091" s="309"/>
      <c r="G4091" s="309"/>
      <c r="H4091" s="310"/>
      <c r="I4091" s="310"/>
      <c r="L4091" s="309"/>
      <c r="M4091" s="309"/>
      <c r="N4091" s="310"/>
      <c r="P4091" s="310"/>
    </row>
    <row r="4092" spans="3:16" s="25" customFormat="1" ht="12.75" customHeight="1" x14ac:dyDescent="0.25">
      <c r="C4092" s="310"/>
      <c r="E4092" s="310"/>
      <c r="F4092" s="309"/>
      <c r="G4092" s="309"/>
      <c r="H4092" s="310"/>
      <c r="I4092" s="310"/>
      <c r="L4092" s="309"/>
      <c r="M4092" s="309"/>
      <c r="N4092" s="310"/>
      <c r="P4092" s="310"/>
    </row>
    <row r="4093" spans="3:16" s="25" customFormat="1" ht="12.75" customHeight="1" x14ac:dyDescent="0.25">
      <c r="C4093" s="310"/>
      <c r="E4093" s="310"/>
      <c r="F4093" s="309"/>
      <c r="G4093" s="309"/>
      <c r="H4093" s="310"/>
      <c r="I4093" s="310"/>
      <c r="L4093" s="309"/>
      <c r="M4093" s="309"/>
      <c r="N4093" s="310"/>
      <c r="P4093" s="310"/>
    </row>
    <row r="4094" spans="3:16" s="25" customFormat="1" ht="12.75" customHeight="1" x14ac:dyDescent="0.25">
      <c r="C4094" s="310"/>
      <c r="E4094" s="310"/>
      <c r="F4094" s="309"/>
      <c r="G4094" s="309"/>
      <c r="H4094" s="310"/>
      <c r="I4094" s="310"/>
      <c r="L4094" s="309"/>
      <c r="M4094" s="309"/>
      <c r="N4094" s="310"/>
      <c r="P4094" s="310"/>
    </row>
    <row r="4095" spans="3:16" s="25" customFormat="1" ht="12.75" customHeight="1" x14ac:dyDescent="0.25">
      <c r="C4095" s="310"/>
      <c r="E4095" s="310"/>
      <c r="F4095" s="309"/>
      <c r="G4095" s="309"/>
      <c r="H4095" s="310"/>
      <c r="I4095" s="310"/>
      <c r="L4095" s="309"/>
      <c r="M4095" s="309"/>
      <c r="N4095" s="310"/>
      <c r="P4095" s="310"/>
    </row>
    <row r="4096" spans="3:16" s="25" customFormat="1" ht="12.75" customHeight="1" x14ac:dyDescent="0.25">
      <c r="C4096" s="310"/>
      <c r="E4096" s="310"/>
      <c r="F4096" s="309"/>
      <c r="G4096" s="309"/>
      <c r="H4096" s="310"/>
      <c r="I4096" s="310"/>
      <c r="L4096" s="309"/>
      <c r="M4096" s="309"/>
      <c r="N4096" s="310"/>
      <c r="P4096" s="310"/>
    </row>
    <row r="4097" spans="3:16" s="25" customFormat="1" ht="12.75" customHeight="1" x14ac:dyDescent="0.25">
      <c r="C4097" s="310"/>
      <c r="E4097" s="310"/>
      <c r="F4097" s="309"/>
      <c r="G4097" s="309"/>
      <c r="H4097" s="310"/>
      <c r="I4097" s="310"/>
      <c r="L4097" s="309"/>
      <c r="M4097" s="309"/>
      <c r="N4097" s="310"/>
      <c r="P4097" s="310"/>
    </row>
    <row r="4098" spans="3:16" s="25" customFormat="1" ht="12.75" customHeight="1" x14ac:dyDescent="0.25">
      <c r="C4098" s="310"/>
      <c r="E4098" s="310"/>
      <c r="F4098" s="309"/>
      <c r="G4098" s="309"/>
      <c r="H4098" s="310"/>
      <c r="I4098" s="310"/>
      <c r="L4098" s="309"/>
      <c r="M4098" s="309"/>
      <c r="N4098" s="310"/>
      <c r="P4098" s="310"/>
    </row>
    <row r="4099" spans="3:16" s="25" customFormat="1" ht="12.75" customHeight="1" x14ac:dyDescent="0.25">
      <c r="C4099" s="310"/>
      <c r="E4099" s="310"/>
      <c r="F4099" s="309"/>
      <c r="G4099" s="309"/>
      <c r="H4099" s="310"/>
      <c r="I4099" s="310"/>
      <c r="L4099" s="309"/>
      <c r="M4099" s="309"/>
      <c r="N4099" s="310"/>
      <c r="P4099" s="310"/>
    </row>
    <row r="4100" spans="3:16" s="25" customFormat="1" ht="12.75" customHeight="1" x14ac:dyDescent="0.25">
      <c r="C4100" s="310"/>
      <c r="E4100" s="310"/>
      <c r="F4100" s="309"/>
      <c r="G4100" s="309"/>
      <c r="H4100" s="310"/>
      <c r="I4100" s="310"/>
      <c r="L4100" s="309"/>
      <c r="M4100" s="309"/>
      <c r="N4100" s="310"/>
      <c r="P4100" s="310"/>
    </row>
    <row r="4101" spans="3:16" s="25" customFormat="1" ht="12.75" customHeight="1" x14ac:dyDescent="0.25">
      <c r="C4101" s="310"/>
      <c r="E4101" s="310"/>
      <c r="F4101" s="309"/>
      <c r="G4101" s="309"/>
      <c r="H4101" s="310"/>
      <c r="I4101" s="310"/>
      <c r="L4101" s="309"/>
      <c r="M4101" s="309"/>
      <c r="N4101" s="310"/>
      <c r="P4101" s="310"/>
    </row>
    <row r="4102" spans="3:16" s="25" customFormat="1" ht="12.75" customHeight="1" x14ac:dyDescent="0.25">
      <c r="C4102" s="310"/>
      <c r="E4102" s="310"/>
      <c r="F4102" s="309"/>
      <c r="G4102" s="309"/>
      <c r="H4102" s="310"/>
      <c r="I4102" s="310"/>
      <c r="L4102" s="309"/>
      <c r="M4102" s="309"/>
      <c r="N4102" s="310"/>
      <c r="P4102" s="310"/>
    </row>
    <row r="4103" spans="3:16" s="25" customFormat="1" ht="12.75" customHeight="1" x14ac:dyDescent="0.25">
      <c r="C4103" s="310"/>
      <c r="E4103" s="310"/>
      <c r="F4103" s="309"/>
      <c r="G4103" s="309"/>
      <c r="H4103" s="310"/>
      <c r="I4103" s="310"/>
      <c r="L4103" s="309"/>
      <c r="M4103" s="309"/>
      <c r="N4103" s="310"/>
      <c r="P4103" s="310"/>
    </row>
    <row r="4104" spans="3:16" s="25" customFormat="1" ht="12.75" customHeight="1" x14ac:dyDescent="0.25">
      <c r="C4104" s="310"/>
      <c r="E4104" s="310"/>
      <c r="F4104" s="309"/>
      <c r="G4104" s="309"/>
      <c r="H4104" s="310"/>
      <c r="I4104" s="310"/>
      <c r="L4104" s="309"/>
      <c r="M4104" s="309"/>
      <c r="N4104" s="310"/>
      <c r="P4104" s="310"/>
    </row>
    <row r="4105" spans="3:16" s="25" customFormat="1" ht="12.75" customHeight="1" x14ac:dyDescent="0.25">
      <c r="C4105" s="310"/>
      <c r="E4105" s="310"/>
      <c r="F4105" s="309"/>
      <c r="G4105" s="309"/>
      <c r="H4105" s="310"/>
      <c r="I4105" s="310"/>
      <c r="L4105" s="309"/>
      <c r="M4105" s="309"/>
      <c r="N4105" s="310"/>
      <c r="P4105" s="310"/>
    </row>
    <row r="4106" spans="3:16" s="25" customFormat="1" ht="12.75" customHeight="1" x14ac:dyDescent="0.25">
      <c r="C4106" s="310"/>
      <c r="E4106" s="310"/>
      <c r="F4106" s="309"/>
      <c r="G4106" s="309"/>
      <c r="H4106" s="310"/>
      <c r="I4106" s="310"/>
      <c r="L4106" s="309"/>
      <c r="M4106" s="309"/>
      <c r="N4106" s="310"/>
      <c r="P4106" s="310"/>
    </row>
    <row r="4107" spans="3:16" s="25" customFormat="1" ht="12.75" customHeight="1" x14ac:dyDescent="0.25">
      <c r="C4107" s="310"/>
      <c r="E4107" s="310"/>
      <c r="F4107" s="309"/>
      <c r="G4107" s="309"/>
      <c r="H4107" s="310"/>
      <c r="I4107" s="310"/>
      <c r="L4107" s="309"/>
      <c r="M4107" s="309"/>
      <c r="N4107" s="310"/>
      <c r="P4107" s="310"/>
    </row>
    <row r="4108" spans="3:16" s="25" customFormat="1" ht="12.75" customHeight="1" x14ac:dyDescent="0.25">
      <c r="C4108" s="310"/>
      <c r="E4108" s="310"/>
      <c r="F4108" s="309"/>
      <c r="G4108" s="309"/>
      <c r="H4108" s="310"/>
      <c r="I4108" s="310"/>
      <c r="L4108" s="309"/>
      <c r="M4108" s="309"/>
      <c r="N4108" s="310"/>
      <c r="P4108" s="310"/>
    </row>
    <row r="4109" spans="3:16" s="25" customFormat="1" ht="12.75" customHeight="1" x14ac:dyDescent="0.25">
      <c r="C4109" s="310"/>
      <c r="E4109" s="310"/>
      <c r="F4109" s="309"/>
      <c r="G4109" s="309"/>
      <c r="H4109" s="310"/>
      <c r="I4109" s="310"/>
      <c r="L4109" s="309"/>
      <c r="M4109" s="309"/>
      <c r="N4109" s="310"/>
      <c r="P4109" s="310"/>
    </row>
    <row r="4110" spans="3:16" s="25" customFormat="1" ht="12.75" customHeight="1" x14ac:dyDescent="0.25">
      <c r="C4110" s="310"/>
      <c r="E4110" s="310"/>
      <c r="F4110" s="309"/>
      <c r="G4110" s="309"/>
      <c r="H4110" s="310"/>
      <c r="I4110" s="310"/>
      <c r="L4110" s="309"/>
      <c r="M4110" s="309"/>
      <c r="N4110" s="310"/>
      <c r="P4110" s="310"/>
    </row>
    <row r="4111" spans="3:16" s="25" customFormat="1" ht="12.75" customHeight="1" x14ac:dyDescent="0.25">
      <c r="C4111" s="310"/>
      <c r="E4111" s="310"/>
      <c r="F4111" s="309"/>
      <c r="G4111" s="309"/>
      <c r="H4111" s="310"/>
      <c r="I4111" s="310"/>
      <c r="L4111" s="309"/>
      <c r="M4111" s="309"/>
      <c r="N4111" s="310"/>
      <c r="P4111" s="310"/>
    </row>
    <row r="4112" spans="3:16" s="25" customFormat="1" ht="12.75" customHeight="1" x14ac:dyDescent="0.25">
      <c r="C4112" s="310"/>
      <c r="E4112" s="310"/>
      <c r="F4112" s="309"/>
      <c r="G4112" s="309"/>
      <c r="H4112" s="310"/>
      <c r="I4112" s="310"/>
      <c r="L4112" s="309"/>
      <c r="M4112" s="309"/>
      <c r="N4112" s="310"/>
      <c r="P4112" s="310"/>
    </row>
    <row r="4113" spans="3:16" s="25" customFormat="1" ht="12.75" customHeight="1" x14ac:dyDescent="0.25">
      <c r="C4113" s="310"/>
      <c r="E4113" s="310"/>
      <c r="F4113" s="309"/>
      <c r="G4113" s="309"/>
      <c r="H4113" s="310"/>
      <c r="I4113" s="310"/>
      <c r="L4113" s="309"/>
      <c r="M4113" s="309"/>
      <c r="N4113" s="310"/>
      <c r="P4113" s="310"/>
    </row>
    <row r="4114" spans="3:16" s="25" customFormat="1" ht="12.75" customHeight="1" x14ac:dyDescent="0.25">
      <c r="C4114" s="310"/>
      <c r="E4114" s="310"/>
      <c r="F4114" s="309"/>
      <c r="G4114" s="309"/>
      <c r="H4114" s="310"/>
      <c r="I4114" s="310"/>
      <c r="L4114" s="309"/>
      <c r="M4114" s="309"/>
      <c r="N4114" s="310"/>
      <c r="P4114" s="310"/>
    </row>
    <row r="4115" spans="3:16" s="25" customFormat="1" ht="12.75" customHeight="1" x14ac:dyDescent="0.25">
      <c r="C4115" s="310"/>
      <c r="E4115" s="310"/>
      <c r="F4115" s="309"/>
      <c r="G4115" s="309"/>
      <c r="H4115" s="310"/>
      <c r="I4115" s="310"/>
      <c r="L4115" s="309"/>
      <c r="M4115" s="309"/>
      <c r="N4115" s="310"/>
      <c r="P4115" s="310"/>
    </row>
    <row r="4116" spans="3:16" s="25" customFormat="1" ht="12.75" customHeight="1" x14ac:dyDescent="0.25">
      <c r="C4116" s="310"/>
      <c r="E4116" s="310"/>
      <c r="F4116" s="309"/>
      <c r="G4116" s="309"/>
      <c r="H4116" s="310"/>
      <c r="I4116" s="310"/>
      <c r="L4116" s="309"/>
      <c r="M4116" s="309"/>
      <c r="N4116" s="310"/>
      <c r="P4116" s="310"/>
    </row>
    <row r="4117" spans="3:16" s="25" customFormat="1" ht="12.75" customHeight="1" x14ac:dyDescent="0.25">
      <c r="C4117" s="310"/>
      <c r="E4117" s="310"/>
      <c r="F4117" s="309"/>
      <c r="G4117" s="309"/>
      <c r="H4117" s="310"/>
      <c r="I4117" s="310"/>
      <c r="L4117" s="309"/>
      <c r="M4117" s="309"/>
      <c r="N4117" s="310"/>
      <c r="P4117" s="310"/>
    </row>
    <row r="4118" spans="3:16" s="25" customFormat="1" ht="12.75" customHeight="1" x14ac:dyDescent="0.25">
      <c r="C4118" s="310"/>
      <c r="E4118" s="310"/>
      <c r="F4118" s="309"/>
      <c r="G4118" s="309"/>
      <c r="H4118" s="310"/>
      <c r="I4118" s="310"/>
      <c r="L4118" s="309"/>
      <c r="M4118" s="309"/>
      <c r="N4118" s="310"/>
      <c r="P4118" s="310"/>
    </row>
    <row r="4119" spans="3:16" s="25" customFormat="1" ht="12.75" customHeight="1" x14ac:dyDescent="0.25">
      <c r="C4119" s="310"/>
      <c r="E4119" s="310"/>
      <c r="F4119" s="309"/>
      <c r="G4119" s="309"/>
      <c r="H4119" s="310"/>
      <c r="I4119" s="310"/>
      <c r="L4119" s="309"/>
      <c r="M4119" s="309"/>
      <c r="N4119" s="310"/>
      <c r="P4119" s="310"/>
    </row>
    <row r="4120" spans="3:16" s="25" customFormat="1" ht="12.75" customHeight="1" x14ac:dyDescent="0.25">
      <c r="C4120" s="310"/>
      <c r="E4120" s="310"/>
      <c r="F4120" s="309"/>
      <c r="G4120" s="309"/>
      <c r="H4120" s="310"/>
      <c r="I4120" s="310"/>
      <c r="L4120" s="309"/>
      <c r="M4120" s="309"/>
      <c r="N4120" s="310"/>
      <c r="P4120" s="310"/>
    </row>
    <row r="4121" spans="3:16" s="25" customFormat="1" ht="12.75" customHeight="1" x14ac:dyDescent="0.25">
      <c r="C4121" s="310"/>
      <c r="E4121" s="310"/>
      <c r="F4121" s="309"/>
      <c r="G4121" s="309"/>
      <c r="H4121" s="310"/>
      <c r="I4121" s="310"/>
      <c r="L4121" s="309"/>
      <c r="M4121" s="309"/>
      <c r="N4121" s="310"/>
      <c r="P4121" s="310"/>
    </row>
    <row r="4122" spans="3:16" s="25" customFormat="1" ht="12.75" customHeight="1" x14ac:dyDescent="0.25">
      <c r="C4122" s="310"/>
      <c r="E4122" s="310"/>
      <c r="F4122" s="309"/>
      <c r="G4122" s="309"/>
      <c r="H4122" s="310"/>
      <c r="I4122" s="310"/>
      <c r="L4122" s="309"/>
      <c r="M4122" s="309"/>
      <c r="N4122" s="310"/>
      <c r="P4122" s="310"/>
    </row>
    <row r="4123" spans="3:16" s="25" customFormat="1" ht="12.75" customHeight="1" x14ac:dyDescent="0.25">
      <c r="C4123" s="310"/>
      <c r="E4123" s="310"/>
      <c r="F4123" s="309"/>
      <c r="G4123" s="309"/>
      <c r="H4123" s="310"/>
      <c r="I4123" s="310"/>
      <c r="L4123" s="309"/>
      <c r="M4123" s="309"/>
      <c r="N4123" s="310"/>
      <c r="P4123" s="310"/>
    </row>
    <row r="4124" spans="3:16" s="25" customFormat="1" ht="12.75" customHeight="1" x14ac:dyDescent="0.25">
      <c r="C4124" s="310"/>
      <c r="E4124" s="310"/>
      <c r="F4124" s="309"/>
      <c r="G4124" s="309"/>
      <c r="H4124" s="310"/>
      <c r="I4124" s="310"/>
      <c r="L4124" s="309"/>
      <c r="M4124" s="309"/>
      <c r="N4124" s="310"/>
      <c r="P4124" s="310"/>
    </row>
    <row r="4125" spans="3:16" s="25" customFormat="1" ht="12.75" customHeight="1" x14ac:dyDescent="0.25">
      <c r="C4125" s="310"/>
      <c r="E4125" s="310"/>
      <c r="F4125" s="309"/>
      <c r="G4125" s="309"/>
      <c r="H4125" s="310"/>
      <c r="I4125" s="310"/>
      <c r="L4125" s="309"/>
      <c r="M4125" s="309"/>
      <c r="N4125" s="310"/>
      <c r="P4125" s="310"/>
    </row>
    <row r="4126" spans="3:16" s="25" customFormat="1" ht="12.75" customHeight="1" x14ac:dyDescent="0.25">
      <c r="C4126" s="310"/>
      <c r="E4126" s="310"/>
      <c r="F4126" s="309"/>
      <c r="G4126" s="309"/>
      <c r="H4126" s="310"/>
      <c r="I4126" s="310"/>
      <c r="L4126" s="309"/>
      <c r="M4126" s="309"/>
      <c r="N4126" s="310"/>
      <c r="P4126" s="310"/>
    </row>
    <row r="4127" spans="3:16" s="25" customFormat="1" ht="12.75" customHeight="1" x14ac:dyDescent="0.25">
      <c r="C4127" s="310"/>
      <c r="E4127" s="310"/>
      <c r="F4127" s="309"/>
      <c r="G4127" s="309"/>
      <c r="H4127" s="310"/>
      <c r="I4127" s="310"/>
      <c r="L4127" s="309"/>
      <c r="M4127" s="309"/>
      <c r="N4127" s="310"/>
      <c r="P4127" s="310"/>
    </row>
    <row r="4128" spans="3:16" s="25" customFormat="1" ht="12.75" customHeight="1" x14ac:dyDescent="0.25">
      <c r="C4128" s="310"/>
      <c r="E4128" s="310"/>
      <c r="F4128" s="309"/>
      <c r="G4128" s="309"/>
      <c r="H4128" s="310"/>
      <c r="I4128" s="310"/>
      <c r="L4128" s="309"/>
      <c r="M4128" s="309"/>
      <c r="N4128" s="310"/>
      <c r="P4128" s="310"/>
    </row>
    <row r="4129" spans="3:16" s="25" customFormat="1" ht="12.75" customHeight="1" x14ac:dyDescent="0.25">
      <c r="C4129" s="310"/>
      <c r="E4129" s="310"/>
      <c r="F4129" s="309"/>
      <c r="G4129" s="309"/>
      <c r="H4129" s="310"/>
      <c r="I4129" s="310"/>
      <c r="L4129" s="309"/>
      <c r="M4129" s="309"/>
      <c r="N4129" s="310"/>
      <c r="P4129" s="310"/>
    </row>
    <row r="4130" spans="3:16" s="25" customFormat="1" ht="12.75" customHeight="1" x14ac:dyDescent="0.25">
      <c r="C4130" s="310"/>
      <c r="E4130" s="310"/>
      <c r="F4130" s="309"/>
      <c r="G4130" s="309"/>
      <c r="H4130" s="310"/>
      <c r="I4130" s="310"/>
      <c r="L4130" s="309"/>
      <c r="M4130" s="309"/>
      <c r="N4130" s="310"/>
      <c r="P4130" s="310"/>
    </row>
    <row r="4131" spans="3:16" s="25" customFormat="1" ht="12.75" customHeight="1" x14ac:dyDescent="0.25">
      <c r="C4131" s="310"/>
      <c r="E4131" s="310"/>
      <c r="F4131" s="309"/>
      <c r="G4131" s="309"/>
      <c r="H4131" s="310"/>
      <c r="I4131" s="310"/>
      <c r="L4131" s="309"/>
      <c r="M4131" s="309"/>
      <c r="N4131" s="310"/>
      <c r="P4131" s="310"/>
    </row>
    <row r="4132" spans="3:16" s="25" customFormat="1" ht="12.75" customHeight="1" x14ac:dyDescent="0.25">
      <c r="C4132" s="310"/>
      <c r="E4132" s="310"/>
      <c r="F4132" s="309"/>
      <c r="G4132" s="309"/>
      <c r="H4132" s="310"/>
      <c r="I4132" s="310"/>
      <c r="L4132" s="309"/>
      <c r="M4132" s="309"/>
      <c r="N4132" s="310"/>
      <c r="P4132" s="310"/>
    </row>
    <row r="4133" spans="3:16" s="25" customFormat="1" ht="12.75" customHeight="1" x14ac:dyDescent="0.25">
      <c r="C4133" s="310"/>
      <c r="E4133" s="310"/>
      <c r="F4133" s="309"/>
      <c r="G4133" s="309"/>
      <c r="H4133" s="310"/>
      <c r="I4133" s="310"/>
      <c r="L4133" s="309"/>
      <c r="M4133" s="309"/>
      <c r="N4133" s="310"/>
      <c r="P4133" s="310"/>
    </row>
    <row r="4134" spans="3:16" s="25" customFormat="1" ht="12.75" customHeight="1" x14ac:dyDescent="0.25">
      <c r="C4134" s="310"/>
      <c r="E4134" s="310"/>
      <c r="F4134" s="309"/>
      <c r="G4134" s="309"/>
      <c r="H4134" s="310"/>
      <c r="I4134" s="310"/>
      <c r="L4134" s="309"/>
      <c r="M4134" s="309"/>
      <c r="N4134" s="310"/>
      <c r="P4134" s="310"/>
    </row>
    <row r="4135" spans="3:16" s="25" customFormat="1" ht="12.75" customHeight="1" x14ac:dyDescent="0.25">
      <c r="C4135" s="310"/>
      <c r="E4135" s="310"/>
      <c r="F4135" s="309"/>
      <c r="G4135" s="309"/>
      <c r="H4135" s="310"/>
      <c r="I4135" s="310"/>
      <c r="L4135" s="309"/>
      <c r="M4135" s="309"/>
      <c r="N4135" s="310"/>
      <c r="P4135" s="310"/>
    </row>
    <row r="4136" spans="3:16" s="25" customFormat="1" ht="12.75" customHeight="1" x14ac:dyDescent="0.25">
      <c r="C4136" s="310"/>
      <c r="E4136" s="310"/>
      <c r="F4136" s="309"/>
      <c r="G4136" s="309"/>
      <c r="H4136" s="310"/>
      <c r="I4136" s="310"/>
      <c r="L4136" s="309"/>
      <c r="M4136" s="309"/>
      <c r="N4136" s="310"/>
      <c r="P4136" s="310"/>
    </row>
    <row r="4137" spans="3:16" s="25" customFormat="1" ht="12.75" customHeight="1" x14ac:dyDescent="0.25">
      <c r="C4137" s="310"/>
      <c r="E4137" s="310"/>
      <c r="F4137" s="309"/>
      <c r="G4137" s="309"/>
      <c r="H4137" s="310"/>
      <c r="I4137" s="310"/>
      <c r="L4137" s="309"/>
      <c r="M4137" s="309"/>
      <c r="N4137" s="310"/>
      <c r="P4137" s="310"/>
    </row>
    <row r="4138" spans="3:16" s="25" customFormat="1" ht="12.75" customHeight="1" x14ac:dyDescent="0.25">
      <c r="C4138" s="310"/>
      <c r="E4138" s="310"/>
      <c r="F4138" s="309"/>
      <c r="G4138" s="309"/>
      <c r="H4138" s="310"/>
      <c r="I4138" s="310"/>
      <c r="L4138" s="309"/>
      <c r="M4138" s="309"/>
      <c r="N4138" s="310"/>
      <c r="P4138" s="310"/>
    </row>
    <row r="4139" spans="3:16" s="25" customFormat="1" ht="12.75" customHeight="1" x14ac:dyDescent="0.25">
      <c r="C4139" s="310"/>
      <c r="E4139" s="310"/>
      <c r="F4139" s="309"/>
      <c r="G4139" s="309"/>
      <c r="H4139" s="310"/>
      <c r="I4139" s="310"/>
      <c r="L4139" s="309"/>
      <c r="M4139" s="309"/>
      <c r="N4139" s="310"/>
      <c r="P4139" s="310"/>
    </row>
    <row r="4140" spans="3:16" s="25" customFormat="1" ht="12.75" customHeight="1" x14ac:dyDescent="0.25">
      <c r="C4140" s="310"/>
      <c r="E4140" s="310"/>
      <c r="F4140" s="309"/>
      <c r="G4140" s="309"/>
      <c r="H4140" s="310"/>
      <c r="I4140" s="310"/>
      <c r="L4140" s="309"/>
      <c r="M4140" s="309"/>
      <c r="N4140" s="310"/>
      <c r="P4140" s="310"/>
    </row>
    <row r="4141" spans="3:16" s="25" customFormat="1" ht="12.75" customHeight="1" x14ac:dyDescent="0.25">
      <c r="C4141" s="310"/>
      <c r="E4141" s="310"/>
      <c r="F4141" s="309"/>
      <c r="G4141" s="309"/>
      <c r="H4141" s="310"/>
      <c r="I4141" s="310"/>
      <c r="L4141" s="309"/>
      <c r="M4141" s="309"/>
      <c r="N4141" s="310"/>
      <c r="P4141" s="310"/>
    </row>
    <row r="4142" spans="3:16" s="25" customFormat="1" ht="12.75" customHeight="1" x14ac:dyDescent="0.25">
      <c r="C4142" s="310"/>
      <c r="E4142" s="310"/>
      <c r="F4142" s="309"/>
      <c r="G4142" s="309"/>
      <c r="H4142" s="310"/>
      <c r="I4142" s="310"/>
      <c r="L4142" s="309"/>
      <c r="M4142" s="309"/>
      <c r="N4142" s="310"/>
      <c r="P4142" s="310"/>
    </row>
    <row r="4143" spans="3:16" s="25" customFormat="1" ht="12.75" customHeight="1" x14ac:dyDescent="0.25">
      <c r="C4143" s="310"/>
      <c r="E4143" s="310"/>
      <c r="F4143" s="309"/>
      <c r="G4143" s="309"/>
      <c r="H4143" s="310"/>
      <c r="I4143" s="310"/>
      <c r="L4143" s="309"/>
      <c r="M4143" s="309"/>
      <c r="N4143" s="310"/>
      <c r="P4143" s="310"/>
    </row>
    <row r="4144" spans="3:16" s="25" customFormat="1" ht="12.75" customHeight="1" x14ac:dyDescent="0.25">
      <c r="C4144" s="310"/>
      <c r="E4144" s="310"/>
      <c r="F4144" s="309"/>
      <c r="G4144" s="309"/>
      <c r="H4144" s="310"/>
      <c r="I4144" s="310"/>
      <c r="L4144" s="309"/>
      <c r="M4144" s="309"/>
      <c r="N4144" s="310"/>
      <c r="P4144" s="310"/>
    </row>
    <row r="4145" spans="3:16" s="25" customFormat="1" ht="12.75" customHeight="1" x14ac:dyDescent="0.25">
      <c r="C4145" s="310"/>
      <c r="E4145" s="310"/>
      <c r="F4145" s="309"/>
      <c r="G4145" s="309"/>
      <c r="H4145" s="310"/>
      <c r="I4145" s="310"/>
      <c r="L4145" s="309"/>
      <c r="M4145" s="309"/>
      <c r="N4145" s="310"/>
      <c r="P4145" s="310"/>
    </row>
    <row r="4146" spans="3:16" s="25" customFormat="1" ht="12.75" customHeight="1" x14ac:dyDescent="0.25">
      <c r="C4146" s="310"/>
      <c r="E4146" s="310"/>
      <c r="F4146" s="309"/>
      <c r="G4146" s="309"/>
      <c r="H4146" s="310"/>
      <c r="I4146" s="310"/>
      <c r="L4146" s="309"/>
      <c r="M4146" s="309"/>
      <c r="N4146" s="310"/>
      <c r="P4146" s="310"/>
    </row>
    <row r="4147" spans="3:16" s="25" customFormat="1" ht="12.75" customHeight="1" x14ac:dyDescent="0.25">
      <c r="C4147" s="310"/>
      <c r="E4147" s="310"/>
      <c r="F4147" s="309"/>
      <c r="G4147" s="309"/>
      <c r="H4147" s="310"/>
      <c r="I4147" s="310"/>
      <c r="L4147" s="309"/>
      <c r="M4147" s="309"/>
      <c r="N4147" s="310"/>
      <c r="P4147" s="310"/>
    </row>
    <row r="4148" spans="3:16" s="25" customFormat="1" ht="12.75" customHeight="1" x14ac:dyDescent="0.25">
      <c r="C4148" s="310"/>
      <c r="E4148" s="310"/>
      <c r="F4148" s="309"/>
      <c r="G4148" s="309"/>
      <c r="H4148" s="310"/>
      <c r="I4148" s="310"/>
      <c r="L4148" s="309"/>
      <c r="M4148" s="309"/>
      <c r="N4148" s="310"/>
      <c r="P4148" s="310"/>
    </row>
    <row r="4149" spans="3:16" s="25" customFormat="1" ht="12.75" customHeight="1" x14ac:dyDescent="0.25">
      <c r="C4149" s="310"/>
      <c r="E4149" s="310"/>
      <c r="F4149" s="309"/>
      <c r="G4149" s="309"/>
      <c r="H4149" s="310"/>
      <c r="I4149" s="310"/>
      <c r="L4149" s="309"/>
      <c r="M4149" s="309"/>
      <c r="N4149" s="310"/>
      <c r="P4149" s="310"/>
    </row>
    <row r="4150" spans="3:16" s="25" customFormat="1" ht="12.75" customHeight="1" x14ac:dyDescent="0.25">
      <c r="C4150" s="310"/>
      <c r="E4150" s="310"/>
      <c r="F4150" s="309"/>
      <c r="G4150" s="309"/>
      <c r="H4150" s="310"/>
      <c r="I4150" s="310"/>
      <c r="L4150" s="309"/>
      <c r="M4150" s="309"/>
      <c r="N4150" s="310"/>
      <c r="P4150" s="310"/>
    </row>
    <row r="4151" spans="3:16" s="25" customFormat="1" ht="12.75" customHeight="1" x14ac:dyDescent="0.25">
      <c r="C4151" s="310"/>
      <c r="E4151" s="310"/>
      <c r="F4151" s="309"/>
      <c r="G4151" s="309"/>
      <c r="H4151" s="310"/>
      <c r="I4151" s="310"/>
      <c r="L4151" s="309"/>
      <c r="M4151" s="309"/>
      <c r="N4151" s="310"/>
      <c r="P4151" s="310"/>
    </row>
    <row r="4152" spans="3:16" s="25" customFormat="1" ht="12.75" customHeight="1" x14ac:dyDescent="0.25">
      <c r="C4152" s="310"/>
      <c r="E4152" s="310"/>
      <c r="F4152" s="309"/>
      <c r="G4152" s="309"/>
      <c r="H4152" s="310"/>
      <c r="I4152" s="310"/>
      <c r="L4152" s="309"/>
      <c r="M4152" s="309"/>
      <c r="N4152" s="310"/>
      <c r="P4152" s="310"/>
    </row>
    <row r="4153" spans="3:16" s="25" customFormat="1" ht="12.75" customHeight="1" x14ac:dyDescent="0.25">
      <c r="C4153" s="310"/>
      <c r="E4153" s="310"/>
      <c r="F4153" s="309"/>
      <c r="G4153" s="309"/>
      <c r="H4153" s="310"/>
      <c r="I4153" s="310"/>
      <c r="L4153" s="309"/>
      <c r="M4153" s="309"/>
      <c r="N4153" s="310"/>
      <c r="P4153" s="310"/>
    </row>
    <row r="4154" spans="3:16" s="25" customFormat="1" ht="12.75" customHeight="1" x14ac:dyDescent="0.25">
      <c r="C4154" s="310"/>
      <c r="E4154" s="310"/>
      <c r="F4154" s="309"/>
      <c r="G4154" s="309"/>
      <c r="H4154" s="310"/>
      <c r="I4154" s="310"/>
      <c r="L4154" s="309"/>
      <c r="M4154" s="309"/>
      <c r="N4154" s="310"/>
      <c r="P4154" s="310"/>
    </row>
    <row r="4155" spans="3:16" s="25" customFormat="1" ht="12.75" customHeight="1" x14ac:dyDescent="0.25">
      <c r="C4155" s="310"/>
      <c r="E4155" s="310"/>
      <c r="F4155" s="309"/>
      <c r="G4155" s="309"/>
      <c r="H4155" s="310"/>
      <c r="I4155" s="310"/>
      <c r="L4155" s="309"/>
      <c r="M4155" s="309"/>
      <c r="N4155" s="310"/>
      <c r="P4155" s="310"/>
    </row>
    <row r="4156" spans="3:16" s="25" customFormat="1" ht="12.75" customHeight="1" x14ac:dyDescent="0.25">
      <c r="C4156" s="310"/>
      <c r="E4156" s="310"/>
      <c r="F4156" s="309"/>
      <c r="G4156" s="309"/>
      <c r="H4156" s="310"/>
      <c r="I4156" s="310"/>
      <c r="L4156" s="309"/>
      <c r="M4156" s="309"/>
      <c r="N4156" s="310"/>
      <c r="P4156" s="310"/>
    </row>
    <row r="4157" spans="3:16" s="25" customFormat="1" ht="12.75" customHeight="1" x14ac:dyDescent="0.25">
      <c r="C4157" s="310"/>
      <c r="E4157" s="310"/>
      <c r="F4157" s="309"/>
      <c r="G4157" s="309"/>
      <c r="H4157" s="310"/>
      <c r="I4157" s="310"/>
      <c r="L4157" s="309"/>
      <c r="M4157" s="309"/>
      <c r="N4157" s="310"/>
      <c r="P4157" s="310"/>
    </row>
    <row r="4158" spans="3:16" s="25" customFormat="1" ht="12.75" customHeight="1" x14ac:dyDescent="0.25">
      <c r="C4158" s="310"/>
      <c r="E4158" s="310"/>
      <c r="F4158" s="309"/>
      <c r="G4158" s="309"/>
      <c r="H4158" s="310"/>
      <c r="I4158" s="310"/>
      <c r="L4158" s="309"/>
      <c r="M4158" s="309"/>
      <c r="N4158" s="310"/>
      <c r="P4158" s="310"/>
    </row>
    <row r="4159" spans="3:16" s="25" customFormat="1" ht="12.75" customHeight="1" x14ac:dyDescent="0.25">
      <c r="C4159" s="310"/>
      <c r="E4159" s="310"/>
      <c r="F4159" s="309"/>
      <c r="G4159" s="309"/>
      <c r="H4159" s="310"/>
      <c r="I4159" s="310"/>
      <c r="L4159" s="309"/>
      <c r="M4159" s="309"/>
      <c r="N4159" s="310"/>
      <c r="P4159" s="310"/>
    </row>
    <row r="4160" spans="3:16" s="25" customFormat="1" ht="12.75" customHeight="1" x14ac:dyDescent="0.25">
      <c r="C4160" s="310"/>
      <c r="E4160" s="310"/>
      <c r="F4160" s="309"/>
      <c r="G4160" s="309"/>
      <c r="H4160" s="310"/>
      <c r="I4160" s="310"/>
      <c r="L4160" s="309"/>
      <c r="M4160" s="309"/>
      <c r="N4160" s="310"/>
      <c r="P4160" s="310"/>
    </row>
    <row r="4161" spans="3:16" s="25" customFormat="1" ht="12.75" customHeight="1" x14ac:dyDescent="0.25">
      <c r="C4161" s="310"/>
      <c r="E4161" s="310"/>
      <c r="F4161" s="309"/>
      <c r="G4161" s="309"/>
      <c r="H4161" s="310"/>
      <c r="I4161" s="310"/>
      <c r="L4161" s="309"/>
      <c r="M4161" s="309"/>
      <c r="N4161" s="310"/>
      <c r="P4161" s="310"/>
    </row>
    <row r="4162" spans="3:16" s="25" customFormat="1" ht="12.75" customHeight="1" x14ac:dyDescent="0.25">
      <c r="C4162" s="310"/>
      <c r="E4162" s="310"/>
      <c r="F4162" s="309"/>
      <c r="G4162" s="309"/>
      <c r="H4162" s="310"/>
      <c r="I4162" s="310"/>
      <c r="L4162" s="309"/>
      <c r="M4162" s="309"/>
      <c r="N4162" s="310"/>
      <c r="P4162" s="310"/>
    </row>
    <row r="4163" spans="3:16" s="25" customFormat="1" ht="12.75" customHeight="1" x14ac:dyDescent="0.25">
      <c r="C4163" s="310"/>
      <c r="E4163" s="310"/>
      <c r="F4163" s="309"/>
      <c r="G4163" s="309"/>
      <c r="H4163" s="310"/>
      <c r="I4163" s="310"/>
      <c r="L4163" s="309"/>
      <c r="M4163" s="309"/>
      <c r="N4163" s="310"/>
      <c r="P4163" s="310"/>
    </row>
    <row r="4164" spans="3:16" s="25" customFormat="1" ht="12.75" customHeight="1" x14ac:dyDescent="0.25">
      <c r="C4164" s="310"/>
      <c r="E4164" s="310"/>
      <c r="F4164" s="309"/>
      <c r="G4164" s="309"/>
      <c r="H4164" s="310"/>
      <c r="I4164" s="310"/>
      <c r="L4164" s="309"/>
      <c r="M4164" s="309"/>
      <c r="N4164" s="310"/>
      <c r="P4164" s="310"/>
    </row>
    <row r="4165" spans="3:16" s="25" customFormat="1" ht="12.75" customHeight="1" x14ac:dyDescent="0.25">
      <c r="C4165" s="310"/>
      <c r="E4165" s="310"/>
      <c r="F4165" s="309"/>
      <c r="G4165" s="309"/>
      <c r="H4165" s="310"/>
      <c r="I4165" s="310"/>
      <c r="L4165" s="309"/>
      <c r="M4165" s="309"/>
      <c r="N4165" s="310"/>
      <c r="P4165" s="310"/>
    </row>
    <row r="4166" spans="3:16" s="25" customFormat="1" ht="12.75" customHeight="1" x14ac:dyDescent="0.25">
      <c r="C4166" s="310"/>
      <c r="E4166" s="310"/>
      <c r="F4166" s="309"/>
      <c r="G4166" s="309"/>
      <c r="H4166" s="310"/>
      <c r="I4166" s="310"/>
      <c r="L4166" s="309"/>
      <c r="M4166" s="309"/>
      <c r="N4166" s="310"/>
      <c r="P4166" s="310"/>
    </row>
    <row r="4167" spans="3:16" s="25" customFormat="1" ht="12.75" customHeight="1" x14ac:dyDescent="0.25">
      <c r="C4167" s="310"/>
      <c r="E4167" s="310"/>
      <c r="F4167" s="309"/>
      <c r="G4167" s="309"/>
      <c r="H4167" s="310"/>
      <c r="I4167" s="310"/>
      <c r="L4167" s="309"/>
      <c r="M4167" s="309"/>
      <c r="N4167" s="310"/>
      <c r="P4167" s="310"/>
    </row>
    <row r="4168" spans="3:16" s="25" customFormat="1" ht="12.75" customHeight="1" x14ac:dyDescent="0.25">
      <c r="C4168" s="310"/>
      <c r="E4168" s="310"/>
      <c r="F4168" s="309"/>
      <c r="G4168" s="309"/>
      <c r="H4168" s="310"/>
      <c r="I4168" s="310"/>
      <c r="L4168" s="309"/>
      <c r="M4168" s="309"/>
      <c r="N4168" s="310"/>
      <c r="P4168" s="310"/>
    </row>
    <row r="4169" spans="3:16" s="25" customFormat="1" ht="12.75" customHeight="1" x14ac:dyDescent="0.25">
      <c r="C4169" s="310"/>
      <c r="E4169" s="310"/>
      <c r="F4169" s="309"/>
      <c r="G4169" s="309"/>
      <c r="H4169" s="310"/>
      <c r="I4169" s="310"/>
      <c r="L4169" s="309"/>
      <c r="M4169" s="309"/>
      <c r="N4169" s="310"/>
      <c r="P4169" s="310"/>
    </row>
    <row r="4170" spans="3:16" s="25" customFormat="1" ht="12.75" customHeight="1" x14ac:dyDescent="0.25">
      <c r="C4170" s="310"/>
      <c r="E4170" s="310"/>
      <c r="F4170" s="309"/>
      <c r="G4170" s="309"/>
      <c r="H4170" s="310"/>
      <c r="I4170" s="310"/>
      <c r="L4170" s="309"/>
      <c r="M4170" s="309"/>
      <c r="N4170" s="310"/>
      <c r="P4170" s="310"/>
    </row>
    <row r="4171" spans="3:16" s="25" customFormat="1" ht="12.75" customHeight="1" x14ac:dyDescent="0.25">
      <c r="C4171" s="310"/>
      <c r="E4171" s="310"/>
      <c r="F4171" s="309"/>
      <c r="G4171" s="309"/>
      <c r="H4171" s="310"/>
      <c r="I4171" s="310"/>
      <c r="L4171" s="309"/>
      <c r="M4171" s="309"/>
      <c r="N4171" s="310"/>
      <c r="P4171" s="310"/>
    </row>
    <row r="4172" spans="3:16" s="25" customFormat="1" ht="12.75" customHeight="1" x14ac:dyDescent="0.25">
      <c r="C4172" s="310"/>
      <c r="E4172" s="310"/>
      <c r="F4172" s="309"/>
      <c r="G4172" s="309"/>
      <c r="H4172" s="310"/>
      <c r="I4172" s="310"/>
      <c r="L4172" s="309"/>
      <c r="M4172" s="309"/>
      <c r="N4172" s="310"/>
      <c r="P4172" s="310"/>
    </row>
    <row r="4173" spans="3:16" s="25" customFormat="1" ht="12.75" customHeight="1" x14ac:dyDescent="0.25">
      <c r="C4173" s="310"/>
      <c r="E4173" s="310"/>
      <c r="F4173" s="309"/>
      <c r="G4173" s="309"/>
      <c r="H4173" s="310"/>
      <c r="I4173" s="310"/>
      <c r="L4173" s="309"/>
      <c r="M4173" s="309"/>
      <c r="N4173" s="310"/>
      <c r="P4173" s="310"/>
    </row>
    <row r="4174" spans="3:16" s="25" customFormat="1" ht="12.75" customHeight="1" x14ac:dyDescent="0.25">
      <c r="C4174" s="310"/>
      <c r="E4174" s="310"/>
      <c r="F4174" s="309"/>
      <c r="G4174" s="309"/>
      <c r="H4174" s="310"/>
      <c r="I4174" s="310"/>
      <c r="L4174" s="309"/>
      <c r="M4174" s="309"/>
      <c r="N4174" s="310"/>
      <c r="P4174" s="310"/>
    </row>
    <row r="4175" spans="3:16" s="25" customFormat="1" ht="12.75" customHeight="1" x14ac:dyDescent="0.25">
      <c r="C4175" s="310"/>
      <c r="E4175" s="310"/>
      <c r="F4175" s="309"/>
      <c r="G4175" s="309"/>
      <c r="H4175" s="310"/>
      <c r="I4175" s="310"/>
      <c r="L4175" s="309"/>
      <c r="M4175" s="309"/>
      <c r="N4175" s="310"/>
      <c r="P4175" s="310"/>
    </row>
    <row r="4176" spans="3:16" s="25" customFormat="1" ht="12.75" customHeight="1" x14ac:dyDescent="0.25">
      <c r="C4176" s="310"/>
      <c r="E4176" s="310"/>
      <c r="F4176" s="309"/>
      <c r="G4176" s="309"/>
      <c r="H4176" s="310"/>
      <c r="I4176" s="310"/>
      <c r="L4176" s="309"/>
      <c r="M4176" s="309"/>
      <c r="N4176" s="310"/>
      <c r="P4176" s="310"/>
    </row>
    <row r="4177" spans="3:16" s="25" customFormat="1" ht="12.75" customHeight="1" x14ac:dyDescent="0.25">
      <c r="C4177" s="310"/>
      <c r="E4177" s="310"/>
      <c r="F4177" s="309"/>
      <c r="G4177" s="309"/>
      <c r="H4177" s="310"/>
      <c r="I4177" s="310"/>
      <c r="L4177" s="309"/>
      <c r="M4177" s="309"/>
      <c r="N4177" s="310"/>
      <c r="P4177" s="310"/>
    </row>
    <row r="4178" spans="3:16" s="25" customFormat="1" ht="12.75" customHeight="1" x14ac:dyDescent="0.25">
      <c r="C4178" s="310"/>
      <c r="E4178" s="310"/>
      <c r="F4178" s="309"/>
      <c r="G4178" s="309"/>
      <c r="H4178" s="310"/>
      <c r="I4178" s="310"/>
      <c r="L4178" s="309"/>
      <c r="M4178" s="309"/>
      <c r="N4178" s="310"/>
      <c r="P4178" s="310"/>
    </row>
    <row r="4179" spans="3:16" s="25" customFormat="1" ht="12.75" customHeight="1" x14ac:dyDescent="0.25">
      <c r="C4179" s="310"/>
      <c r="E4179" s="310"/>
      <c r="F4179" s="309"/>
      <c r="G4179" s="309"/>
      <c r="H4179" s="310"/>
      <c r="I4179" s="310"/>
      <c r="L4179" s="309"/>
      <c r="M4179" s="309"/>
      <c r="N4179" s="310"/>
      <c r="P4179" s="310"/>
    </row>
    <row r="4180" spans="3:16" s="25" customFormat="1" ht="12.75" customHeight="1" x14ac:dyDescent="0.25">
      <c r="C4180" s="310"/>
      <c r="E4180" s="310"/>
      <c r="F4180" s="309"/>
      <c r="G4180" s="309"/>
      <c r="H4180" s="310"/>
      <c r="I4180" s="310"/>
      <c r="L4180" s="309"/>
      <c r="M4180" s="309"/>
      <c r="N4180" s="310"/>
      <c r="P4180" s="310"/>
    </row>
    <row r="4181" spans="3:16" s="25" customFormat="1" ht="12.75" customHeight="1" x14ac:dyDescent="0.25">
      <c r="C4181" s="310"/>
      <c r="E4181" s="310"/>
      <c r="F4181" s="309"/>
      <c r="G4181" s="309"/>
      <c r="H4181" s="310"/>
      <c r="I4181" s="310"/>
      <c r="L4181" s="309"/>
      <c r="M4181" s="309"/>
      <c r="N4181" s="310"/>
      <c r="P4181" s="310"/>
    </row>
    <row r="4182" spans="3:16" s="25" customFormat="1" ht="12.75" customHeight="1" x14ac:dyDescent="0.25">
      <c r="C4182" s="310"/>
      <c r="E4182" s="310"/>
      <c r="F4182" s="309"/>
      <c r="G4182" s="309"/>
      <c r="H4182" s="310"/>
      <c r="I4182" s="310"/>
      <c r="L4182" s="309"/>
      <c r="M4182" s="309"/>
      <c r="N4182" s="310"/>
      <c r="P4182" s="310"/>
    </row>
    <row r="4183" spans="3:16" s="25" customFormat="1" ht="12.75" customHeight="1" x14ac:dyDescent="0.25">
      <c r="C4183" s="310"/>
      <c r="E4183" s="310"/>
      <c r="F4183" s="309"/>
      <c r="G4183" s="309"/>
      <c r="H4183" s="310"/>
      <c r="I4183" s="310"/>
      <c r="L4183" s="309"/>
      <c r="M4183" s="309"/>
      <c r="N4183" s="310"/>
      <c r="P4183" s="310"/>
    </row>
    <row r="4184" spans="3:16" s="25" customFormat="1" ht="12.75" customHeight="1" x14ac:dyDescent="0.25">
      <c r="C4184" s="310"/>
      <c r="E4184" s="310"/>
      <c r="F4184" s="309"/>
      <c r="G4184" s="309"/>
      <c r="H4184" s="310"/>
      <c r="I4184" s="310"/>
      <c r="L4184" s="309"/>
      <c r="M4184" s="309"/>
      <c r="N4184" s="310"/>
      <c r="P4184" s="310"/>
    </row>
    <row r="4185" spans="3:16" s="25" customFormat="1" ht="12.75" customHeight="1" x14ac:dyDescent="0.25">
      <c r="C4185" s="310"/>
      <c r="E4185" s="310"/>
      <c r="F4185" s="309"/>
      <c r="G4185" s="309"/>
      <c r="H4185" s="310"/>
      <c r="I4185" s="310"/>
      <c r="L4185" s="309"/>
      <c r="M4185" s="309"/>
      <c r="N4185" s="310"/>
      <c r="P4185" s="310"/>
    </row>
    <row r="4186" spans="3:16" s="25" customFormat="1" ht="12.75" customHeight="1" x14ac:dyDescent="0.25">
      <c r="C4186" s="310"/>
      <c r="E4186" s="310"/>
      <c r="F4186" s="309"/>
      <c r="G4186" s="309"/>
      <c r="H4186" s="310"/>
      <c r="I4186" s="310"/>
      <c r="L4186" s="309"/>
      <c r="M4186" s="309"/>
      <c r="N4186" s="310"/>
      <c r="P4186" s="310"/>
    </row>
    <row r="4187" spans="3:16" s="25" customFormat="1" ht="12.75" customHeight="1" x14ac:dyDescent="0.25">
      <c r="C4187" s="310"/>
      <c r="E4187" s="310"/>
      <c r="F4187" s="309"/>
      <c r="G4187" s="309"/>
      <c r="H4187" s="310"/>
      <c r="I4187" s="310"/>
      <c r="L4187" s="309"/>
      <c r="M4187" s="309"/>
      <c r="N4187" s="310"/>
      <c r="P4187" s="310"/>
    </row>
    <row r="4188" spans="3:16" s="25" customFormat="1" ht="12.75" customHeight="1" x14ac:dyDescent="0.25">
      <c r="C4188" s="310"/>
      <c r="E4188" s="310"/>
      <c r="F4188" s="309"/>
      <c r="G4188" s="309"/>
      <c r="H4188" s="310"/>
      <c r="I4188" s="310"/>
      <c r="L4188" s="309"/>
      <c r="M4188" s="309"/>
      <c r="N4188" s="310"/>
      <c r="P4188" s="310"/>
    </row>
    <row r="4189" spans="3:16" s="25" customFormat="1" ht="12.75" customHeight="1" x14ac:dyDescent="0.25">
      <c r="C4189" s="310"/>
      <c r="E4189" s="310"/>
      <c r="F4189" s="309"/>
      <c r="G4189" s="309"/>
      <c r="H4189" s="310"/>
      <c r="I4189" s="310"/>
      <c r="L4189" s="309"/>
      <c r="M4189" s="309"/>
      <c r="N4189" s="310"/>
      <c r="P4189" s="310"/>
    </row>
    <row r="4190" spans="3:16" s="25" customFormat="1" ht="12.75" customHeight="1" x14ac:dyDescent="0.25">
      <c r="C4190" s="310"/>
      <c r="E4190" s="310"/>
      <c r="F4190" s="309"/>
      <c r="G4190" s="309"/>
      <c r="H4190" s="310"/>
      <c r="I4190" s="310"/>
      <c r="L4190" s="309"/>
      <c r="M4190" s="309"/>
      <c r="N4190" s="310"/>
      <c r="P4190" s="310"/>
    </row>
    <row r="4191" spans="3:16" s="25" customFormat="1" ht="12.75" customHeight="1" x14ac:dyDescent="0.25">
      <c r="C4191" s="310"/>
      <c r="E4191" s="310"/>
      <c r="F4191" s="309"/>
      <c r="G4191" s="309"/>
      <c r="H4191" s="310"/>
      <c r="I4191" s="310"/>
      <c r="L4191" s="309"/>
      <c r="M4191" s="309"/>
      <c r="N4191" s="310"/>
      <c r="P4191" s="310"/>
    </row>
    <row r="4192" spans="3:16" s="25" customFormat="1" ht="12.75" customHeight="1" x14ac:dyDescent="0.25">
      <c r="C4192" s="310"/>
      <c r="E4192" s="310"/>
      <c r="F4192" s="309"/>
      <c r="G4192" s="309"/>
      <c r="H4192" s="310"/>
      <c r="I4192" s="310"/>
      <c r="L4192" s="309"/>
      <c r="M4192" s="309"/>
      <c r="N4192" s="310"/>
      <c r="P4192" s="310"/>
    </row>
    <row r="4193" spans="3:16" s="25" customFormat="1" ht="12.75" customHeight="1" x14ac:dyDescent="0.25">
      <c r="C4193" s="310"/>
      <c r="E4193" s="310"/>
      <c r="F4193" s="309"/>
      <c r="G4193" s="309"/>
      <c r="H4193" s="310"/>
      <c r="I4193" s="310"/>
      <c r="L4193" s="309"/>
      <c r="M4193" s="309"/>
      <c r="N4193" s="310"/>
      <c r="P4193" s="310"/>
    </row>
    <row r="4194" spans="3:16" s="25" customFormat="1" ht="12.75" customHeight="1" x14ac:dyDescent="0.25">
      <c r="C4194" s="310"/>
      <c r="E4194" s="310"/>
      <c r="F4194" s="309"/>
      <c r="G4194" s="309"/>
      <c r="H4194" s="310"/>
      <c r="I4194" s="310"/>
      <c r="L4194" s="309"/>
      <c r="M4194" s="309"/>
      <c r="N4194" s="310"/>
      <c r="P4194" s="310"/>
    </row>
    <row r="4195" spans="3:16" s="25" customFormat="1" ht="12.75" customHeight="1" x14ac:dyDescent="0.25">
      <c r="C4195" s="310"/>
      <c r="E4195" s="310"/>
      <c r="F4195" s="309"/>
      <c r="G4195" s="309"/>
      <c r="H4195" s="310"/>
      <c r="I4195" s="310"/>
      <c r="L4195" s="309"/>
      <c r="M4195" s="309"/>
      <c r="N4195" s="310"/>
      <c r="P4195" s="310"/>
    </row>
    <row r="4196" spans="3:16" s="25" customFormat="1" ht="12.75" customHeight="1" x14ac:dyDescent="0.25">
      <c r="C4196" s="310"/>
      <c r="E4196" s="310"/>
      <c r="F4196" s="309"/>
      <c r="G4196" s="309"/>
      <c r="H4196" s="310"/>
      <c r="I4196" s="310"/>
      <c r="L4196" s="309"/>
      <c r="M4196" s="309"/>
      <c r="N4196" s="310"/>
      <c r="P4196" s="310"/>
    </row>
    <row r="4197" spans="3:16" s="25" customFormat="1" ht="12.75" customHeight="1" x14ac:dyDescent="0.25">
      <c r="C4197" s="310"/>
      <c r="E4197" s="310"/>
      <c r="F4197" s="309"/>
      <c r="G4197" s="309"/>
      <c r="H4197" s="310"/>
      <c r="I4197" s="310"/>
      <c r="L4197" s="309"/>
      <c r="M4197" s="309"/>
      <c r="N4197" s="310"/>
      <c r="P4197" s="310"/>
    </row>
    <row r="4198" spans="3:16" s="25" customFormat="1" ht="12.75" customHeight="1" x14ac:dyDescent="0.25">
      <c r="C4198" s="310"/>
      <c r="E4198" s="310"/>
      <c r="F4198" s="309"/>
      <c r="G4198" s="309"/>
      <c r="H4198" s="310"/>
      <c r="I4198" s="310"/>
      <c r="L4198" s="309"/>
      <c r="M4198" s="309"/>
      <c r="N4198" s="310"/>
      <c r="P4198" s="310"/>
    </row>
    <row r="4199" spans="3:16" s="25" customFormat="1" ht="12.75" customHeight="1" x14ac:dyDescent="0.25">
      <c r="C4199" s="310"/>
      <c r="E4199" s="310"/>
      <c r="F4199" s="309"/>
      <c r="G4199" s="309"/>
      <c r="H4199" s="310"/>
      <c r="I4199" s="310"/>
      <c r="L4199" s="309"/>
      <c r="M4199" s="309"/>
      <c r="N4199" s="310"/>
      <c r="P4199" s="310"/>
    </row>
    <row r="4200" spans="3:16" s="25" customFormat="1" ht="12.75" customHeight="1" x14ac:dyDescent="0.25">
      <c r="C4200" s="310"/>
      <c r="E4200" s="310"/>
      <c r="F4200" s="309"/>
      <c r="G4200" s="309"/>
      <c r="H4200" s="310"/>
      <c r="I4200" s="310"/>
      <c r="L4200" s="309"/>
      <c r="M4200" s="309"/>
      <c r="N4200" s="310"/>
      <c r="P4200" s="310"/>
    </row>
    <row r="4201" spans="3:16" s="25" customFormat="1" ht="12.75" customHeight="1" x14ac:dyDescent="0.25">
      <c r="C4201" s="310"/>
      <c r="E4201" s="310"/>
      <c r="F4201" s="309"/>
      <c r="G4201" s="309"/>
      <c r="H4201" s="310"/>
      <c r="I4201" s="310"/>
      <c r="L4201" s="309"/>
      <c r="M4201" s="309"/>
      <c r="N4201" s="310"/>
      <c r="P4201" s="310"/>
    </row>
    <row r="4202" spans="3:16" s="25" customFormat="1" ht="12.75" customHeight="1" x14ac:dyDescent="0.25">
      <c r="C4202" s="310"/>
      <c r="E4202" s="310"/>
      <c r="F4202" s="309"/>
      <c r="G4202" s="309"/>
      <c r="H4202" s="310"/>
      <c r="I4202" s="310"/>
      <c r="L4202" s="309"/>
      <c r="M4202" s="309"/>
      <c r="N4202" s="310"/>
      <c r="P4202" s="310"/>
    </row>
    <row r="4203" spans="3:16" s="25" customFormat="1" ht="12.75" customHeight="1" x14ac:dyDescent="0.25">
      <c r="C4203" s="310"/>
      <c r="E4203" s="310"/>
      <c r="F4203" s="309"/>
      <c r="G4203" s="309"/>
      <c r="H4203" s="310"/>
      <c r="I4203" s="310"/>
      <c r="L4203" s="309"/>
      <c r="M4203" s="309"/>
      <c r="N4203" s="310"/>
      <c r="P4203" s="310"/>
    </row>
    <row r="4204" spans="3:16" s="25" customFormat="1" ht="12.75" customHeight="1" x14ac:dyDescent="0.25">
      <c r="C4204" s="310"/>
      <c r="E4204" s="310"/>
      <c r="F4204" s="309"/>
      <c r="G4204" s="309"/>
      <c r="H4204" s="310"/>
      <c r="I4204" s="310"/>
      <c r="L4204" s="309"/>
      <c r="M4204" s="309"/>
      <c r="N4204" s="310"/>
      <c r="P4204" s="310"/>
    </row>
    <row r="4205" spans="3:16" s="25" customFormat="1" ht="12.75" customHeight="1" x14ac:dyDescent="0.25">
      <c r="C4205" s="310"/>
      <c r="E4205" s="310"/>
      <c r="F4205" s="309"/>
      <c r="G4205" s="309"/>
      <c r="H4205" s="310"/>
      <c r="I4205" s="310"/>
      <c r="L4205" s="309"/>
      <c r="M4205" s="309"/>
      <c r="N4205" s="310"/>
      <c r="P4205" s="310"/>
    </row>
    <row r="4206" spans="3:16" s="25" customFormat="1" ht="12.75" customHeight="1" x14ac:dyDescent="0.25">
      <c r="C4206" s="310"/>
      <c r="E4206" s="310"/>
      <c r="F4206" s="309"/>
      <c r="G4206" s="309"/>
      <c r="H4206" s="310"/>
      <c r="I4206" s="310"/>
      <c r="L4206" s="309"/>
      <c r="M4206" s="309"/>
      <c r="N4206" s="310"/>
      <c r="P4206" s="310"/>
    </row>
    <row r="4207" spans="3:16" s="25" customFormat="1" ht="12.75" customHeight="1" x14ac:dyDescent="0.25">
      <c r="C4207" s="310"/>
      <c r="E4207" s="310"/>
      <c r="F4207" s="309"/>
      <c r="G4207" s="309"/>
      <c r="H4207" s="310"/>
      <c r="I4207" s="310"/>
      <c r="L4207" s="309"/>
      <c r="M4207" s="309"/>
      <c r="N4207" s="310"/>
      <c r="P4207" s="310"/>
    </row>
    <row r="4208" spans="3:16" s="25" customFormat="1" ht="12.75" customHeight="1" x14ac:dyDescent="0.25">
      <c r="C4208" s="310"/>
      <c r="E4208" s="310"/>
      <c r="F4208" s="309"/>
      <c r="G4208" s="309"/>
      <c r="H4208" s="310"/>
      <c r="I4208" s="310"/>
      <c r="L4208" s="309"/>
      <c r="M4208" s="309"/>
      <c r="N4208" s="310"/>
      <c r="P4208" s="310"/>
    </row>
    <row r="4209" spans="3:16" s="25" customFormat="1" ht="12.75" customHeight="1" x14ac:dyDescent="0.25">
      <c r="C4209" s="310"/>
      <c r="E4209" s="310"/>
      <c r="F4209" s="309"/>
      <c r="G4209" s="309"/>
      <c r="H4209" s="310"/>
      <c r="I4209" s="310"/>
      <c r="L4209" s="309"/>
      <c r="M4209" s="309"/>
      <c r="N4209" s="310"/>
      <c r="P4209" s="310"/>
    </row>
    <row r="4210" spans="3:16" s="25" customFormat="1" ht="12.75" customHeight="1" x14ac:dyDescent="0.25">
      <c r="C4210" s="310"/>
      <c r="E4210" s="310"/>
      <c r="F4210" s="309"/>
      <c r="G4210" s="309"/>
      <c r="H4210" s="310"/>
      <c r="I4210" s="310"/>
      <c r="L4210" s="309"/>
      <c r="M4210" s="309"/>
      <c r="N4210" s="310"/>
      <c r="P4210" s="310"/>
    </row>
    <row r="4211" spans="3:16" s="25" customFormat="1" ht="12.75" customHeight="1" x14ac:dyDescent="0.25">
      <c r="C4211" s="310"/>
      <c r="E4211" s="310"/>
      <c r="F4211" s="309"/>
      <c r="G4211" s="309"/>
      <c r="H4211" s="310"/>
      <c r="I4211" s="310"/>
      <c r="L4211" s="309"/>
      <c r="M4211" s="309"/>
      <c r="N4211" s="310"/>
      <c r="P4211" s="310"/>
    </row>
    <row r="4212" spans="3:16" s="25" customFormat="1" ht="12.75" customHeight="1" x14ac:dyDescent="0.25">
      <c r="C4212" s="310"/>
      <c r="E4212" s="310"/>
      <c r="F4212" s="309"/>
      <c r="G4212" s="309"/>
      <c r="H4212" s="310"/>
      <c r="I4212" s="310"/>
      <c r="L4212" s="309"/>
      <c r="M4212" s="309"/>
      <c r="N4212" s="310"/>
      <c r="P4212" s="310"/>
    </row>
    <row r="4213" spans="3:16" s="25" customFormat="1" ht="12.75" customHeight="1" x14ac:dyDescent="0.25">
      <c r="C4213" s="310"/>
      <c r="E4213" s="310"/>
      <c r="F4213" s="309"/>
      <c r="G4213" s="309"/>
      <c r="H4213" s="310"/>
      <c r="I4213" s="310"/>
      <c r="L4213" s="309"/>
      <c r="M4213" s="309"/>
      <c r="N4213" s="310"/>
      <c r="P4213" s="310"/>
    </row>
    <row r="4214" spans="3:16" s="25" customFormat="1" ht="12.75" customHeight="1" x14ac:dyDescent="0.25">
      <c r="C4214" s="310"/>
      <c r="E4214" s="310"/>
      <c r="F4214" s="309"/>
      <c r="G4214" s="309"/>
      <c r="H4214" s="310"/>
      <c r="I4214" s="310"/>
      <c r="L4214" s="309"/>
      <c r="M4214" s="309"/>
      <c r="N4214" s="310"/>
      <c r="P4214" s="310"/>
    </row>
    <row r="4215" spans="3:16" s="25" customFormat="1" ht="12.75" customHeight="1" x14ac:dyDescent="0.25">
      <c r="C4215" s="310"/>
      <c r="E4215" s="310"/>
      <c r="F4215" s="309"/>
      <c r="G4215" s="309"/>
      <c r="H4215" s="310"/>
      <c r="I4215" s="310"/>
      <c r="L4215" s="309"/>
      <c r="M4215" s="309"/>
      <c r="N4215" s="310"/>
      <c r="P4215" s="310"/>
    </row>
    <row r="4216" spans="3:16" s="25" customFormat="1" ht="12.75" customHeight="1" x14ac:dyDescent="0.25">
      <c r="C4216" s="310"/>
      <c r="E4216" s="310"/>
      <c r="F4216" s="309"/>
      <c r="G4216" s="309"/>
      <c r="H4216" s="310"/>
      <c r="I4216" s="310"/>
      <c r="L4216" s="309"/>
      <c r="M4216" s="309"/>
      <c r="N4216" s="310"/>
      <c r="P4216" s="310"/>
    </row>
    <row r="4217" spans="3:16" s="25" customFormat="1" ht="12.75" customHeight="1" x14ac:dyDescent="0.25">
      <c r="C4217" s="310"/>
      <c r="E4217" s="310"/>
      <c r="F4217" s="309"/>
      <c r="G4217" s="309"/>
      <c r="H4217" s="310"/>
      <c r="I4217" s="310"/>
      <c r="L4217" s="309"/>
      <c r="M4217" s="309"/>
      <c r="N4217" s="310"/>
      <c r="P4217" s="310"/>
    </row>
    <row r="4218" spans="3:16" s="25" customFormat="1" ht="12.75" customHeight="1" x14ac:dyDescent="0.25">
      <c r="C4218" s="310"/>
      <c r="E4218" s="310"/>
      <c r="F4218" s="309"/>
      <c r="G4218" s="309"/>
      <c r="H4218" s="310"/>
      <c r="I4218" s="310"/>
      <c r="L4218" s="309"/>
      <c r="M4218" s="309"/>
      <c r="N4218" s="310"/>
      <c r="P4218" s="310"/>
    </row>
    <row r="4219" spans="3:16" s="25" customFormat="1" ht="12.75" customHeight="1" x14ac:dyDescent="0.25">
      <c r="C4219" s="310"/>
      <c r="E4219" s="310"/>
      <c r="F4219" s="309"/>
      <c r="G4219" s="309"/>
      <c r="H4219" s="310"/>
      <c r="I4219" s="310"/>
      <c r="L4219" s="309"/>
      <c r="M4219" s="309"/>
      <c r="N4219" s="310"/>
      <c r="P4219" s="310"/>
    </row>
    <row r="4220" spans="3:16" s="25" customFormat="1" ht="12.75" customHeight="1" x14ac:dyDescent="0.25">
      <c r="C4220" s="310"/>
      <c r="E4220" s="310"/>
      <c r="F4220" s="309"/>
      <c r="G4220" s="309"/>
      <c r="H4220" s="310"/>
      <c r="I4220" s="310"/>
      <c r="L4220" s="309"/>
      <c r="M4220" s="309"/>
      <c r="N4220" s="310"/>
      <c r="P4220" s="310"/>
    </row>
    <row r="4221" spans="3:16" s="25" customFormat="1" ht="12.75" customHeight="1" x14ac:dyDescent="0.25">
      <c r="C4221" s="310"/>
      <c r="E4221" s="310"/>
      <c r="F4221" s="309"/>
      <c r="G4221" s="309"/>
      <c r="H4221" s="310"/>
      <c r="I4221" s="310"/>
      <c r="L4221" s="309"/>
      <c r="M4221" s="309"/>
      <c r="N4221" s="310"/>
      <c r="P4221" s="310"/>
    </row>
    <row r="4222" spans="3:16" s="25" customFormat="1" ht="12.75" customHeight="1" x14ac:dyDescent="0.25">
      <c r="C4222" s="310"/>
      <c r="E4222" s="310"/>
      <c r="F4222" s="309"/>
      <c r="G4222" s="309"/>
      <c r="H4222" s="310"/>
      <c r="I4222" s="310"/>
      <c r="L4222" s="309"/>
      <c r="M4222" s="309"/>
      <c r="N4222" s="310"/>
      <c r="P4222" s="310"/>
    </row>
    <row r="4223" spans="3:16" s="25" customFormat="1" ht="12.75" customHeight="1" x14ac:dyDescent="0.25">
      <c r="C4223" s="310"/>
      <c r="E4223" s="310"/>
      <c r="F4223" s="309"/>
      <c r="G4223" s="309"/>
      <c r="H4223" s="310"/>
      <c r="I4223" s="310"/>
      <c r="L4223" s="309"/>
      <c r="M4223" s="309"/>
      <c r="N4223" s="310"/>
      <c r="P4223" s="310"/>
    </row>
    <row r="4224" spans="3:16" s="25" customFormat="1" ht="12.75" customHeight="1" x14ac:dyDescent="0.25">
      <c r="C4224" s="310"/>
      <c r="E4224" s="310"/>
      <c r="F4224" s="309"/>
      <c r="G4224" s="309"/>
      <c r="H4224" s="310"/>
      <c r="I4224" s="310"/>
      <c r="L4224" s="309"/>
      <c r="M4224" s="309"/>
      <c r="N4224" s="310"/>
      <c r="P4224" s="310"/>
    </row>
    <row r="4225" spans="3:16" s="25" customFormat="1" ht="12.75" customHeight="1" x14ac:dyDescent="0.25">
      <c r="C4225" s="310"/>
      <c r="E4225" s="310"/>
      <c r="F4225" s="309"/>
      <c r="G4225" s="309"/>
      <c r="H4225" s="310"/>
      <c r="I4225" s="310"/>
      <c r="L4225" s="309"/>
      <c r="M4225" s="309"/>
      <c r="N4225" s="310"/>
      <c r="P4225" s="310"/>
    </row>
    <row r="4226" spans="3:16" s="25" customFormat="1" ht="12.75" customHeight="1" x14ac:dyDescent="0.25">
      <c r="C4226" s="310"/>
      <c r="E4226" s="310"/>
      <c r="F4226" s="309"/>
      <c r="G4226" s="309"/>
      <c r="H4226" s="310"/>
      <c r="I4226" s="310"/>
      <c r="L4226" s="309"/>
      <c r="M4226" s="309"/>
      <c r="N4226" s="310"/>
      <c r="P4226" s="310"/>
    </row>
    <row r="4227" spans="3:16" s="25" customFormat="1" ht="12.75" customHeight="1" x14ac:dyDescent="0.25">
      <c r="C4227" s="310"/>
      <c r="E4227" s="310"/>
      <c r="F4227" s="309"/>
      <c r="G4227" s="309"/>
      <c r="H4227" s="310"/>
      <c r="I4227" s="310"/>
      <c r="L4227" s="309"/>
      <c r="M4227" s="309"/>
      <c r="N4227" s="310"/>
      <c r="P4227" s="310"/>
    </row>
    <row r="4228" spans="3:16" s="25" customFormat="1" ht="12.75" customHeight="1" x14ac:dyDescent="0.25">
      <c r="C4228" s="310"/>
      <c r="E4228" s="310"/>
      <c r="F4228" s="309"/>
      <c r="G4228" s="309"/>
      <c r="H4228" s="310"/>
      <c r="I4228" s="310"/>
      <c r="L4228" s="309"/>
      <c r="M4228" s="309"/>
      <c r="N4228" s="310"/>
      <c r="P4228" s="310"/>
    </row>
    <row r="4229" spans="3:16" s="25" customFormat="1" ht="12.75" customHeight="1" x14ac:dyDescent="0.25">
      <c r="C4229" s="310"/>
      <c r="E4229" s="310"/>
      <c r="F4229" s="309"/>
      <c r="G4229" s="309"/>
      <c r="H4229" s="310"/>
      <c r="I4229" s="310"/>
      <c r="L4229" s="309"/>
      <c r="M4229" s="309"/>
      <c r="N4229" s="310"/>
      <c r="P4229" s="310"/>
    </row>
    <row r="4230" spans="3:16" s="25" customFormat="1" ht="12.75" customHeight="1" x14ac:dyDescent="0.25">
      <c r="C4230" s="310"/>
      <c r="E4230" s="310"/>
      <c r="F4230" s="309"/>
      <c r="G4230" s="309"/>
      <c r="H4230" s="310"/>
      <c r="I4230" s="310"/>
      <c r="L4230" s="309"/>
      <c r="M4230" s="309"/>
      <c r="N4230" s="310"/>
      <c r="P4230" s="310"/>
    </row>
    <row r="4231" spans="3:16" s="25" customFormat="1" ht="12.75" customHeight="1" x14ac:dyDescent="0.25">
      <c r="C4231" s="310"/>
      <c r="E4231" s="310"/>
      <c r="F4231" s="309"/>
      <c r="G4231" s="309"/>
      <c r="H4231" s="310"/>
      <c r="I4231" s="310"/>
      <c r="L4231" s="309"/>
      <c r="M4231" s="309"/>
      <c r="N4231" s="310"/>
      <c r="P4231" s="310"/>
    </row>
    <row r="4232" spans="3:16" s="25" customFormat="1" ht="12.75" customHeight="1" x14ac:dyDescent="0.25">
      <c r="C4232" s="310"/>
      <c r="E4232" s="310"/>
      <c r="F4232" s="309"/>
      <c r="G4232" s="309"/>
      <c r="H4232" s="310"/>
      <c r="I4232" s="310"/>
      <c r="L4232" s="309"/>
      <c r="M4232" s="309"/>
      <c r="N4232" s="310"/>
      <c r="P4232" s="310"/>
    </row>
    <row r="4233" spans="3:16" s="25" customFormat="1" ht="12.75" customHeight="1" x14ac:dyDescent="0.25">
      <c r="C4233" s="310"/>
      <c r="E4233" s="310"/>
      <c r="F4233" s="309"/>
      <c r="G4233" s="309"/>
      <c r="H4233" s="310"/>
      <c r="I4233" s="310"/>
      <c r="L4233" s="309"/>
      <c r="M4233" s="309"/>
      <c r="N4233" s="310"/>
      <c r="P4233" s="310"/>
    </row>
    <row r="4234" spans="3:16" s="25" customFormat="1" ht="12.75" customHeight="1" x14ac:dyDescent="0.25">
      <c r="C4234" s="310"/>
      <c r="E4234" s="310"/>
      <c r="F4234" s="309"/>
      <c r="G4234" s="309"/>
      <c r="H4234" s="310"/>
      <c r="I4234" s="310"/>
      <c r="L4234" s="309"/>
      <c r="M4234" s="309"/>
      <c r="N4234" s="310"/>
      <c r="P4234" s="310"/>
    </row>
    <row r="4235" spans="3:16" s="25" customFormat="1" ht="12.75" customHeight="1" x14ac:dyDescent="0.25">
      <c r="C4235" s="310"/>
      <c r="E4235" s="310"/>
      <c r="F4235" s="309"/>
      <c r="G4235" s="309"/>
      <c r="H4235" s="310"/>
      <c r="I4235" s="310"/>
      <c r="L4235" s="309"/>
      <c r="M4235" s="309"/>
      <c r="N4235" s="310"/>
      <c r="P4235" s="310"/>
    </row>
    <row r="4236" spans="3:16" s="25" customFormat="1" ht="12.75" customHeight="1" x14ac:dyDescent="0.25">
      <c r="C4236" s="310"/>
      <c r="E4236" s="310"/>
      <c r="F4236" s="309"/>
      <c r="G4236" s="309"/>
      <c r="H4236" s="310"/>
      <c r="I4236" s="310"/>
      <c r="L4236" s="309"/>
      <c r="M4236" s="309"/>
      <c r="N4236" s="310"/>
      <c r="P4236" s="310"/>
    </row>
    <row r="4237" spans="3:16" s="25" customFormat="1" ht="12.75" customHeight="1" x14ac:dyDescent="0.25">
      <c r="C4237" s="310"/>
      <c r="E4237" s="310"/>
      <c r="F4237" s="309"/>
      <c r="G4237" s="309"/>
      <c r="H4237" s="310"/>
      <c r="I4237" s="310"/>
      <c r="L4237" s="309"/>
      <c r="M4237" s="309"/>
      <c r="N4237" s="310"/>
      <c r="P4237" s="310"/>
    </row>
    <row r="4238" spans="3:16" s="25" customFormat="1" ht="12.75" customHeight="1" x14ac:dyDescent="0.25">
      <c r="C4238" s="310"/>
      <c r="E4238" s="310"/>
      <c r="F4238" s="309"/>
      <c r="G4238" s="309"/>
      <c r="H4238" s="310"/>
      <c r="I4238" s="310"/>
      <c r="L4238" s="309"/>
      <c r="M4238" s="309"/>
      <c r="N4238" s="310"/>
      <c r="P4238" s="310"/>
    </row>
    <row r="4239" spans="3:16" s="25" customFormat="1" ht="12.75" customHeight="1" x14ac:dyDescent="0.25">
      <c r="C4239" s="310"/>
      <c r="E4239" s="310"/>
      <c r="F4239" s="309"/>
      <c r="G4239" s="309"/>
      <c r="H4239" s="310"/>
      <c r="I4239" s="310"/>
      <c r="L4239" s="309"/>
      <c r="M4239" s="309"/>
      <c r="N4239" s="310"/>
      <c r="P4239" s="310"/>
    </row>
    <row r="4240" spans="3:16" s="25" customFormat="1" ht="12.75" customHeight="1" x14ac:dyDescent="0.25">
      <c r="C4240" s="310"/>
      <c r="E4240" s="310"/>
      <c r="F4240" s="309"/>
      <c r="G4240" s="309"/>
      <c r="H4240" s="310"/>
      <c r="I4240" s="310"/>
      <c r="L4240" s="309"/>
      <c r="M4240" s="309"/>
      <c r="N4240" s="310"/>
      <c r="P4240" s="310"/>
    </row>
    <row r="4241" spans="3:16" s="25" customFormat="1" ht="12.75" customHeight="1" x14ac:dyDescent="0.25">
      <c r="C4241" s="310"/>
      <c r="E4241" s="310"/>
      <c r="F4241" s="309"/>
      <c r="G4241" s="309"/>
      <c r="H4241" s="310"/>
      <c r="I4241" s="310"/>
      <c r="L4241" s="309"/>
      <c r="M4241" s="309"/>
      <c r="N4241" s="310"/>
      <c r="P4241" s="310"/>
    </row>
    <row r="4242" spans="3:16" s="25" customFormat="1" ht="12.75" customHeight="1" x14ac:dyDescent="0.25">
      <c r="C4242" s="310"/>
      <c r="E4242" s="310"/>
      <c r="F4242" s="309"/>
      <c r="G4242" s="309"/>
      <c r="H4242" s="310"/>
      <c r="I4242" s="310"/>
      <c r="L4242" s="309"/>
      <c r="M4242" s="309"/>
      <c r="N4242" s="310"/>
      <c r="P4242" s="310"/>
    </row>
    <row r="4243" spans="3:16" s="25" customFormat="1" ht="12.75" customHeight="1" x14ac:dyDescent="0.25">
      <c r="C4243" s="310"/>
      <c r="E4243" s="310"/>
      <c r="F4243" s="309"/>
      <c r="G4243" s="309"/>
      <c r="H4243" s="310"/>
      <c r="I4243" s="310"/>
      <c r="L4243" s="309"/>
      <c r="M4243" s="309"/>
      <c r="N4243" s="310"/>
      <c r="P4243" s="310"/>
    </row>
    <row r="4244" spans="3:16" s="25" customFormat="1" ht="12.75" customHeight="1" x14ac:dyDescent="0.25">
      <c r="C4244" s="310"/>
      <c r="E4244" s="310"/>
      <c r="F4244" s="309"/>
      <c r="G4244" s="309"/>
      <c r="H4244" s="310"/>
      <c r="I4244" s="310"/>
      <c r="L4244" s="309"/>
      <c r="M4244" s="309"/>
      <c r="N4244" s="310"/>
      <c r="P4244" s="310"/>
    </row>
    <row r="4245" spans="3:16" s="25" customFormat="1" ht="12.75" customHeight="1" x14ac:dyDescent="0.25">
      <c r="C4245" s="310"/>
      <c r="E4245" s="310"/>
      <c r="F4245" s="309"/>
      <c r="G4245" s="309"/>
      <c r="H4245" s="310"/>
      <c r="I4245" s="310"/>
      <c r="L4245" s="309"/>
      <c r="M4245" s="309"/>
      <c r="N4245" s="310"/>
      <c r="P4245" s="310"/>
    </row>
    <row r="4246" spans="3:16" s="25" customFormat="1" ht="12.75" customHeight="1" x14ac:dyDescent="0.25">
      <c r="C4246" s="310"/>
      <c r="E4246" s="310"/>
      <c r="F4246" s="309"/>
      <c r="G4246" s="309"/>
      <c r="H4246" s="310"/>
      <c r="I4246" s="310"/>
      <c r="L4246" s="309"/>
      <c r="M4246" s="309"/>
      <c r="N4246" s="310"/>
      <c r="P4246" s="310"/>
    </row>
    <row r="4247" spans="3:16" s="25" customFormat="1" ht="12.75" customHeight="1" x14ac:dyDescent="0.25">
      <c r="C4247" s="310"/>
      <c r="E4247" s="310"/>
      <c r="F4247" s="309"/>
      <c r="G4247" s="309"/>
      <c r="H4247" s="310"/>
      <c r="I4247" s="310"/>
      <c r="L4247" s="309"/>
      <c r="M4247" s="309"/>
      <c r="N4247" s="310"/>
      <c r="P4247" s="310"/>
    </row>
    <row r="4248" spans="3:16" s="25" customFormat="1" ht="12.75" customHeight="1" x14ac:dyDescent="0.25">
      <c r="C4248" s="310"/>
      <c r="E4248" s="310"/>
      <c r="F4248" s="309"/>
      <c r="G4248" s="309"/>
      <c r="H4248" s="310"/>
      <c r="I4248" s="310"/>
      <c r="L4248" s="309"/>
      <c r="M4248" s="309"/>
      <c r="N4248" s="310"/>
      <c r="P4248" s="310"/>
    </row>
    <row r="4249" spans="3:16" s="25" customFormat="1" ht="12.75" customHeight="1" x14ac:dyDescent="0.25">
      <c r="C4249" s="310"/>
      <c r="E4249" s="310"/>
      <c r="F4249" s="309"/>
      <c r="G4249" s="309"/>
      <c r="H4249" s="310"/>
      <c r="I4249" s="310"/>
      <c r="L4249" s="309"/>
      <c r="M4249" s="309"/>
      <c r="N4249" s="310"/>
      <c r="P4249" s="310"/>
    </row>
    <row r="4250" spans="3:16" s="25" customFormat="1" ht="12.75" customHeight="1" x14ac:dyDescent="0.25">
      <c r="C4250" s="310"/>
      <c r="E4250" s="310"/>
      <c r="F4250" s="309"/>
      <c r="G4250" s="309"/>
      <c r="H4250" s="310"/>
      <c r="I4250" s="310"/>
      <c r="L4250" s="309"/>
      <c r="M4250" s="309"/>
      <c r="N4250" s="310"/>
      <c r="P4250" s="310"/>
    </row>
    <row r="4251" spans="3:16" s="25" customFormat="1" ht="12.75" customHeight="1" x14ac:dyDescent="0.25">
      <c r="C4251" s="310"/>
      <c r="E4251" s="310"/>
      <c r="F4251" s="309"/>
      <c r="G4251" s="309"/>
      <c r="H4251" s="310"/>
      <c r="I4251" s="310"/>
      <c r="L4251" s="309"/>
      <c r="M4251" s="309"/>
      <c r="N4251" s="310"/>
      <c r="P4251" s="310"/>
    </row>
    <row r="4252" spans="3:16" s="25" customFormat="1" ht="12.75" customHeight="1" x14ac:dyDescent="0.25">
      <c r="C4252" s="310"/>
      <c r="E4252" s="310"/>
      <c r="F4252" s="309"/>
      <c r="G4252" s="309"/>
      <c r="H4252" s="310"/>
      <c r="I4252" s="310"/>
      <c r="L4252" s="309"/>
      <c r="M4252" s="309"/>
      <c r="N4252" s="310"/>
      <c r="P4252" s="310"/>
    </row>
    <row r="4253" spans="3:16" s="25" customFormat="1" ht="12.75" customHeight="1" x14ac:dyDescent="0.25">
      <c r="C4253" s="310"/>
      <c r="E4253" s="310"/>
      <c r="F4253" s="309"/>
      <c r="G4253" s="309"/>
      <c r="H4253" s="310"/>
      <c r="I4253" s="310"/>
      <c r="L4253" s="309"/>
      <c r="M4253" s="309"/>
      <c r="N4253" s="310"/>
      <c r="P4253" s="310"/>
    </row>
    <row r="4254" spans="3:16" s="25" customFormat="1" ht="12.75" customHeight="1" x14ac:dyDescent="0.25">
      <c r="C4254" s="310"/>
      <c r="E4254" s="310"/>
      <c r="F4254" s="309"/>
      <c r="G4254" s="309"/>
      <c r="H4254" s="310"/>
      <c r="I4254" s="310"/>
      <c r="L4254" s="309"/>
      <c r="M4254" s="309"/>
      <c r="N4254" s="310"/>
      <c r="P4254" s="310"/>
    </row>
    <row r="4255" spans="3:16" s="25" customFormat="1" ht="12.75" customHeight="1" x14ac:dyDescent="0.25">
      <c r="C4255" s="310"/>
      <c r="E4255" s="310"/>
      <c r="F4255" s="309"/>
      <c r="G4255" s="309"/>
      <c r="H4255" s="310"/>
      <c r="I4255" s="310"/>
      <c r="L4255" s="309"/>
      <c r="M4255" s="309"/>
      <c r="N4255" s="310"/>
      <c r="P4255" s="310"/>
    </row>
    <row r="4256" spans="3:16" s="25" customFormat="1" ht="12.75" customHeight="1" x14ac:dyDescent="0.25">
      <c r="C4256" s="310"/>
      <c r="E4256" s="310"/>
      <c r="F4256" s="309"/>
      <c r="G4256" s="309"/>
      <c r="H4256" s="310"/>
      <c r="I4256" s="310"/>
      <c r="L4256" s="309"/>
      <c r="M4256" s="309"/>
      <c r="N4256" s="310"/>
      <c r="P4256" s="310"/>
    </row>
    <row r="4257" spans="3:16" s="25" customFormat="1" ht="12.75" customHeight="1" x14ac:dyDescent="0.25">
      <c r="C4257" s="310"/>
      <c r="E4257" s="310"/>
      <c r="F4257" s="309"/>
      <c r="G4257" s="309"/>
      <c r="H4257" s="310"/>
      <c r="I4257" s="310"/>
      <c r="L4257" s="309"/>
      <c r="M4257" s="309"/>
      <c r="N4257" s="310"/>
      <c r="P4257" s="310"/>
    </row>
    <row r="4258" spans="3:16" s="25" customFormat="1" ht="12.75" customHeight="1" x14ac:dyDescent="0.25">
      <c r="C4258" s="310"/>
      <c r="E4258" s="310"/>
      <c r="F4258" s="309"/>
      <c r="G4258" s="309"/>
      <c r="H4258" s="310"/>
      <c r="I4258" s="310"/>
      <c r="L4258" s="309"/>
      <c r="M4258" s="309"/>
      <c r="N4258" s="310"/>
      <c r="P4258" s="310"/>
    </row>
    <row r="4259" spans="3:16" s="25" customFormat="1" ht="12.75" customHeight="1" x14ac:dyDescent="0.25">
      <c r="C4259" s="310"/>
      <c r="E4259" s="310"/>
      <c r="F4259" s="309"/>
      <c r="G4259" s="309"/>
      <c r="H4259" s="310"/>
      <c r="I4259" s="310"/>
      <c r="L4259" s="309"/>
      <c r="M4259" s="309"/>
      <c r="N4259" s="310"/>
      <c r="P4259" s="310"/>
    </row>
    <row r="4260" spans="3:16" s="25" customFormat="1" ht="12.75" customHeight="1" x14ac:dyDescent="0.25">
      <c r="C4260" s="310"/>
      <c r="E4260" s="310"/>
      <c r="F4260" s="309"/>
      <c r="G4260" s="309"/>
      <c r="H4260" s="310"/>
      <c r="I4260" s="310"/>
      <c r="L4260" s="309"/>
      <c r="M4260" s="309"/>
      <c r="N4260" s="310"/>
      <c r="P4260" s="310"/>
    </row>
    <row r="4261" spans="3:16" s="25" customFormat="1" ht="12.75" customHeight="1" x14ac:dyDescent="0.25">
      <c r="C4261" s="310"/>
      <c r="E4261" s="310"/>
      <c r="F4261" s="309"/>
      <c r="G4261" s="309"/>
      <c r="H4261" s="310"/>
      <c r="I4261" s="310"/>
      <c r="L4261" s="309"/>
      <c r="M4261" s="309"/>
      <c r="N4261" s="310"/>
      <c r="P4261" s="310"/>
    </row>
    <row r="4262" spans="3:16" s="25" customFormat="1" ht="12.75" customHeight="1" x14ac:dyDescent="0.25">
      <c r="C4262" s="310"/>
      <c r="E4262" s="310"/>
      <c r="F4262" s="309"/>
      <c r="G4262" s="309"/>
      <c r="H4262" s="310"/>
      <c r="I4262" s="310"/>
      <c r="L4262" s="309"/>
      <c r="M4262" s="309"/>
      <c r="N4262" s="310"/>
      <c r="P4262" s="310"/>
    </row>
    <row r="4263" spans="3:16" s="25" customFormat="1" ht="12.75" customHeight="1" x14ac:dyDescent="0.25">
      <c r="C4263" s="310"/>
      <c r="E4263" s="310"/>
      <c r="F4263" s="309"/>
      <c r="G4263" s="309"/>
      <c r="H4263" s="310"/>
      <c r="I4263" s="310"/>
      <c r="L4263" s="309"/>
      <c r="M4263" s="309"/>
      <c r="N4263" s="310"/>
      <c r="P4263" s="310"/>
    </row>
    <row r="4264" spans="3:16" s="25" customFormat="1" ht="12.75" customHeight="1" x14ac:dyDescent="0.25">
      <c r="C4264" s="310"/>
      <c r="E4264" s="310"/>
      <c r="F4264" s="309"/>
      <c r="G4264" s="309"/>
      <c r="H4264" s="310"/>
      <c r="I4264" s="310"/>
      <c r="L4264" s="309"/>
      <c r="M4264" s="309"/>
      <c r="N4264" s="310"/>
      <c r="P4264" s="310"/>
    </row>
    <row r="4265" spans="3:16" s="25" customFormat="1" ht="12.75" customHeight="1" x14ac:dyDescent="0.25">
      <c r="C4265" s="310"/>
      <c r="E4265" s="310"/>
      <c r="F4265" s="309"/>
      <c r="G4265" s="309"/>
      <c r="H4265" s="310"/>
      <c r="I4265" s="310"/>
      <c r="L4265" s="309"/>
      <c r="M4265" s="309"/>
      <c r="N4265" s="310"/>
      <c r="P4265" s="310"/>
    </row>
    <row r="4266" spans="3:16" s="25" customFormat="1" ht="12.75" customHeight="1" x14ac:dyDescent="0.25">
      <c r="C4266" s="310"/>
      <c r="E4266" s="310"/>
      <c r="F4266" s="309"/>
      <c r="G4266" s="309"/>
      <c r="H4266" s="310"/>
      <c r="I4266" s="310"/>
      <c r="L4266" s="309"/>
      <c r="M4266" s="309"/>
      <c r="N4266" s="310"/>
      <c r="P4266" s="310"/>
    </row>
    <row r="4267" spans="3:16" s="25" customFormat="1" ht="12.75" customHeight="1" x14ac:dyDescent="0.25">
      <c r="C4267" s="310"/>
      <c r="E4267" s="310"/>
      <c r="F4267" s="309"/>
      <c r="G4267" s="309"/>
      <c r="H4267" s="310"/>
      <c r="I4267" s="310"/>
      <c r="L4267" s="309"/>
      <c r="M4267" s="309"/>
      <c r="N4267" s="310"/>
      <c r="P4267" s="310"/>
    </row>
    <row r="4268" spans="3:16" s="25" customFormat="1" ht="12.75" customHeight="1" x14ac:dyDescent="0.25">
      <c r="C4268" s="310"/>
      <c r="E4268" s="310"/>
      <c r="F4268" s="309"/>
      <c r="G4268" s="309"/>
      <c r="H4268" s="310"/>
      <c r="I4268" s="310"/>
      <c r="L4268" s="309"/>
      <c r="M4268" s="309"/>
      <c r="N4268" s="310"/>
      <c r="P4268" s="310"/>
    </row>
    <row r="4269" spans="3:16" s="25" customFormat="1" ht="12.75" customHeight="1" x14ac:dyDescent="0.25">
      <c r="C4269" s="310"/>
      <c r="E4269" s="310"/>
      <c r="F4269" s="309"/>
      <c r="G4269" s="309"/>
      <c r="H4269" s="310"/>
      <c r="I4269" s="310"/>
      <c r="L4269" s="309"/>
      <c r="M4269" s="309"/>
      <c r="N4269" s="310"/>
      <c r="P4269" s="310"/>
    </row>
    <row r="4270" spans="3:16" s="25" customFormat="1" ht="12.75" customHeight="1" x14ac:dyDescent="0.25">
      <c r="C4270" s="310"/>
      <c r="E4270" s="310"/>
      <c r="F4270" s="309"/>
      <c r="G4270" s="309"/>
      <c r="H4270" s="310"/>
      <c r="I4270" s="310"/>
      <c r="L4270" s="309"/>
      <c r="M4270" s="309"/>
      <c r="N4270" s="310"/>
      <c r="P4270" s="310"/>
    </row>
    <row r="4271" spans="3:16" s="25" customFormat="1" ht="12.75" customHeight="1" x14ac:dyDescent="0.25">
      <c r="C4271" s="310"/>
      <c r="E4271" s="310"/>
      <c r="F4271" s="309"/>
      <c r="G4271" s="309"/>
      <c r="H4271" s="310"/>
      <c r="I4271" s="310"/>
      <c r="L4271" s="309"/>
      <c r="M4271" s="309"/>
      <c r="N4271" s="310"/>
      <c r="P4271" s="310"/>
    </row>
    <row r="4272" spans="3:16" s="25" customFormat="1" ht="12.75" customHeight="1" x14ac:dyDescent="0.25">
      <c r="C4272" s="310"/>
      <c r="E4272" s="310"/>
      <c r="F4272" s="309"/>
      <c r="G4272" s="309"/>
      <c r="H4272" s="310"/>
      <c r="I4272" s="310"/>
      <c r="L4272" s="309"/>
      <c r="M4272" s="309"/>
      <c r="N4272" s="310"/>
      <c r="P4272" s="310"/>
    </row>
    <row r="4273" spans="3:16" s="25" customFormat="1" ht="12.75" customHeight="1" x14ac:dyDescent="0.25">
      <c r="C4273" s="310"/>
      <c r="E4273" s="310"/>
      <c r="F4273" s="309"/>
      <c r="G4273" s="309"/>
      <c r="H4273" s="310"/>
      <c r="I4273" s="310"/>
      <c r="L4273" s="309"/>
      <c r="M4273" s="309"/>
      <c r="N4273" s="310"/>
      <c r="P4273" s="310"/>
    </row>
    <row r="4274" spans="3:16" s="25" customFormat="1" ht="12.75" customHeight="1" x14ac:dyDescent="0.25">
      <c r="C4274" s="310"/>
      <c r="E4274" s="310"/>
      <c r="F4274" s="309"/>
      <c r="G4274" s="309"/>
      <c r="H4274" s="310"/>
      <c r="I4274" s="310"/>
      <c r="L4274" s="309"/>
      <c r="M4274" s="309"/>
      <c r="N4274" s="310"/>
      <c r="P4274" s="310"/>
    </row>
    <row r="4275" spans="3:16" s="25" customFormat="1" ht="12.75" customHeight="1" x14ac:dyDescent="0.25">
      <c r="C4275" s="310"/>
      <c r="E4275" s="310"/>
      <c r="F4275" s="309"/>
      <c r="G4275" s="309"/>
      <c r="H4275" s="310"/>
      <c r="I4275" s="310"/>
      <c r="L4275" s="309"/>
      <c r="M4275" s="309"/>
      <c r="N4275" s="310"/>
      <c r="P4275" s="310"/>
    </row>
    <row r="4276" spans="3:16" s="25" customFormat="1" ht="12.75" customHeight="1" x14ac:dyDescent="0.25">
      <c r="C4276" s="310"/>
      <c r="E4276" s="310"/>
      <c r="F4276" s="309"/>
      <c r="G4276" s="309"/>
      <c r="H4276" s="310"/>
      <c r="I4276" s="310"/>
      <c r="L4276" s="309"/>
      <c r="M4276" s="309"/>
      <c r="N4276" s="310"/>
      <c r="P4276" s="310"/>
    </row>
    <row r="4277" spans="3:16" s="25" customFormat="1" ht="12.75" customHeight="1" x14ac:dyDescent="0.25">
      <c r="C4277" s="310"/>
      <c r="E4277" s="310"/>
      <c r="F4277" s="309"/>
      <c r="G4277" s="309"/>
      <c r="H4277" s="310"/>
      <c r="I4277" s="310"/>
      <c r="L4277" s="309"/>
      <c r="M4277" s="309"/>
      <c r="N4277" s="310"/>
      <c r="P4277" s="310"/>
    </row>
    <row r="4278" spans="3:16" s="25" customFormat="1" ht="12.75" customHeight="1" x14ac:dyDescent="0.25">
      <c r="C4278" s="310"/>
      <c r="E4278" s="310"/>
      <c r="F4278" s="309"/>
      <c r="G4278" s="309"/>
      <c r="H4278" s="310"/>
      <c r="I4278" s="310"/>
      <c r="L4278" s="309"/>
      <c r="M4278" s="309"/>
      <c r="N4278" s="310"/>
      <c r="P4278" s="310"/>
    </row>
    <row r="4279" spans="3:16" s="25" customFormat="1" ht="12.75" customHeight="1" x14ac:dyDescent="0.25">
      <c r="C4279" s="310"/>
      <c r="E4279" s="310"/>
      <c r="F4279" s="309"/>
      <c r="G4279" s="309"/>
      <c r="H4279" s="310"/>
      <c r="I4279" s="310"/>
      <c r="L4279" s="309"/>
      <c r="M4279" s="309"/>
      <c r="N4279" s="310"/>
      <c r="P4279" s="310"/>
    </row>
    <row r="4280" spans="3:16" s="25" customFormat="1" ht="12.75" customHeight="1" x14ac:dyDescent="0.25">
      <c r="C4280" s="310"/>
      <c r="E4280" s="310"/>
      <c r="F4280" s="309"/>
      <c r="G4280" s="309"/>
      <c r="H4280" s="310"/>
      <c r="I4280" s="310"/>
      <c r="L4280" s="309"/>
      <c r="M4280" s="309"/>
      <c r="N4280" s="310"/>
      <c r="P4280" s="310"/>
    </row>
    <row r="4281" spans="3:16" s="25" customFormat="1" ht="12.75" customHeight="1" x14ac:dyDescent="0.25">
      <c r="C4281" s="310"/>
      <c r="E4281" s="310"/>
      <c r="F4281" s="309"/>
      <c r="G4281" s="309"/>
      <c r="H4281" s="310"/>
      <c r="I4281" s="310"/>
      <c r="L4281" s="309"/>
      <c r="M4281" s="309"/>
      <c r="N4281" s="310"/>
      <c r="P4281" s="310"/>
    </row>
    <row r="4282" spans="3:16" s="25" customFormat="1" ht="12.75" customHeight="1" x14ac:dyDescent="0.25">
      <c r="C4282" s="310"/>
      <c r="E4282" s="310"/>
      <c r="F4282" s="309"/>
      <c r="G4282" s="309"/>
      <c r="H4282" s="310"/>
      <c r="I4282" s="310"/>
      <c r="L4282" s="309"/>
      <c r="M4282" s="309"/>
      <c r="N4282" s="310"/>
      <c r="P4282" s="310"/>
    </row>
    <row r="4283" spans="3:16" s="25" customFormat="1" ht="12.75" customHeight="1" x14ac:dyDescent="0.25">
      <c r="C4283" s="310"/>
      <c r="E4283" s="310"/>
      <c r="F4283" s="309"/>
      <c r="G4283" s="309"/>
      <c r="H4283" s="310"/>
      <c r="I4283" s="310"/>
      <c r="L4283" s="309"/>
      <c r="M4283" s="309"/>
      <c r="N4283" s="310"/>
      <c r="P4283" s="310"/>
    </row>
    <row r="4284" spans="3:16" s="25" customFormat="1" ht="12.75" customHeight="1" x14ac:dyDescent="0.25">
      <c r="C4284" s="310"/>
      <c r="E4284" s="310"/>
      <c r="F4284" s="309"/>
      <c r="G4284" s="309"/>
      <c r="H4284" s="310"/>
      <c r="I4284" s="310"/>
      <c r="L4284" s="309"/>
      <c r="M4284" s="309"/>
      <c r="N4284" s="310"/>
      <c r="P4284" s="310"/>
    </row>
    <row r="4285" spans="3:16" s="25" customFormat="1" ht="12.75" customHeight="1" x14ac:dyDescent="0.25">
      <c r="C4285" s="310"/>
      <c r="E4285" s="310"/>
      <c r="F4285" s="309"/>
      <c r="G4285" s="309"/>
      <c r="H4285" s="310"/>
      <c r="I4285" s="310"/>
      <c r="L4285" s="309"/>
      <c r="M4285" s="309"/>
      <c r="N4285" s="310"/>
      <c r="P4285" s="310"/>
    </row>
    <row r="4286" spans="3:16" s="25" customFormat="1" ht="12.75" customHeight="1" x14ac:dyDescent="0.25">
      <c r="C4286" s="310"/>
      <c r="E4286" s="310"/>
      <c r="F4286" s="309"/>
      <c r="G4286" s="309"/>
      <c r="H4286" s="310"/>
      <c r="I4286" s="310"/>
      <c r="L4286" s="309"/>
      <c r="M4286" s="309"/>
      <c r="N4286" s="310"/>
      <c r="P4286" s="310"/>
    </row>
    <row r="4287" spans="3:16" s="25" customFormat="1" ht="12.75" customHeight="1" x14ac:dyDescent="0.25">
      <c r="C4287" s="310"/>
      <c r="E4287" s="310"/>
      <c r="F4287" s="309"/>
      <c r="G4287" s="309"/>
      <c r="H4287" s="310"/>
      <c r="I4287" s="310"/>
      <c r="L4287" s="309"/>
      <c r="M4287" s="309"/>
      <c r="N4287" s="310"/>
      <c r="P4287" s="310"/>
    </row>
    <row r="4288" spans="3:16" s="25" customFormat="1" ht="12.75" customHeight="1" x14ac:dyDescent="0.25">
      <c r="C4288" s="310"/>
      <c r="E4288" s="310"/>
      <c r="F4288" s="309"/>
      <c r="G4288" s="309"/>
      <c r="H4288" s="310"/>
      <c r="I4288" s="310"/>
      <c r="L4288" s="309"/>
      <c r="M4288" s="309"/>
      <c r="N4288" s="310"/>
      <c r="P4288" s="310"/>
    </row>
    <row r="4289" spans="3:16" s="25" customFormat="1" ht="12.75" customHeight="1" x14ac:dyDescent="0.25">
      <c r="C4289" s="310"/>
      <c r="E4289" s="310"/>
      <c r="F4289" s="309"/>
      <c r="G4289" s="309"/>
      <c r="H4289" s="310"/>
      <c r="I4289" s="310"/>
      <c r="L4289" s="309"/>
      <c r="M4289" s="309"/>
      <c r="N4289" s="310"/>
      <c r="P4289" s="310"/>
    </row>
    <row r="4290" spans="3:16" s="25" customFormat="1" ht="12.75" customHeight="1" x14ac:dyDescent="0.25">
      <c r="C4290" s="310"/>
      <c r="E4290" s="310"/>
      <c r="F4290" s="309"/>
      <c r="G4290" s="309"/>
      <c r="H4290" s="310"/>
      <c r="I4290" s="310"/>
      <c r="L4290" s="309"/>
      <c r="M4290" s="309"/>
      <c r="N4290" s="310"/>
      <c r="P4290" s="310"/>
    </row>
    <row r="4291" spans="3:16" s="25" customFormat="1" ht="12.75" customHeight="1" x14ac:dyDescent="0.25">
      <c r="C4291" s="310"/>
      <c r="E4291" s="310"/>
      <c r="F4291" s="309"/>
      <c r="G4291" s="309"/>
      <c r="H4291" s="310"/>
      <c r="I4291" s="310"/>
      <c r="L4291" s="309"/>
      <c r="M4291" s="309"/>
      <c r="N4291" s="310"/>
      <c r="P4291" s="310"/>
    </row>
    <row r="4292" spans="3:16" s="25" customFormat="1" ht="12.75" customHeight="1" x14ac:dyDescent="0.25">
      <c r="C4292" s="310"/>
      <c r="E4292" s="310"/>
      <c r="F4292" s="309"/>
      <c r="G4292" s="309"/>
      <c r="H4292" s="310"/>
      <c r="I4292" s="310"/>
      <c r="L4292" s="309"/>
      <c r="M4292" s="309"/>
      <c r="N4292" s="310"/>
      <c r="P4292" s="310"/>
    </row>
    <row r="4293" spans="3:16" s="25" customFormat="1" ht="12.75" customHeight="1" x14ac:dyDescent="0.25">
      <c r="C4293" s="310"/>
      <c r="E4293" s="310"/>
      <c r="F4293" s="309"/>
      <c r="G4293" s="309"/>
      <c r="H4293" s="310"/>
      <c r="I4293" s="310"/>
      <c r="L4293" s="309"/>
      <c r="M4293" s="309"/>
      <c r="N4293" s="310"/>
      <c r="P4293" s="310"/>
    </row>
    <row r="4294" spans="3:16" s="25" customFormat="1" ht="12.75" customHeight="1" x14ac:dyDescent="0.25">
      <c r="C4294" s="310"/>
      <c r="E4294" s="310"/>
      <c r="F4294" s="309"/>
      <c r="G4294" s="309"/>
      <c r="H4294" s="310"/>
      <c r="I4294" s="310"/>
      <c r="L4294" s="309"/>
      <c r="M4294" s="309"/>
      <c r="N4294" s="310"/>
      <c r="P4294" s="310"/>
    </row>
    <row r="4295" spans="3:16" s="25" customFormat="1" ht="12.75" customHeight="1" x14ac:dyDescent="0.25">
      <c r="C4295" s="310"/>
      <c r="E4295" s="310"/>
      <c r="F4295" s="309"/>
      <c r="G4295" s="309"/>
      <c r="H4295" s="310"/>
      <c r="I4295" s="310"/>
      <c r="L4295" s="309"/>
      <c r="M4295" s="309"/>
      <c r="N4295" s="310"/>
      <c r="P4295" s="310"/>
    </row>
    <row r="4296" spans="3:16" s="25" customFormat="1" ht="12.75" customHeight="1" x14ac:dyDescent="0.25">
      <c r="C4296" s="310"/>
      <c r="E4296" s="310"/>
      <c r="F4296" s="309"/>
      <c r="G4296" s="309"/>
      <c r="H4296" s="310"/>
      <c r="I4296" s="310"/>
      <c r="L4296" s="309"/>
      <c r="M4296" s="309"/>
      <c r="N4296" s="310"/>
      <c r="P4296" s="310"/>
    </row>
    <row r="4297" spans="3:16" s="25" customFormat="1" ht="12.75" customHeight="1" x14ac:dyDescent="0.25">
      <c r="C4297" s="310"/>
      <c r="E4297" s="310"/>
      <c r="F4297" s="309"/>
      <c r="G4297" s="309"/>
      <c r="H4297" s="310"/>
      <c r="I4297" s="310"/>
      <c r="L4297" s="309"/>
      <c r="M4297" s="309"/>
      <c r="N4297" s="310"/>
      <c r="P4297" s="310"/>
    </row>
    <row r="4298" spans="3:16" s="25" customFormat="1" ht="12.75" customHeight="1" x14ac:dyDescent="0.25">
      <c r="C4298" s="310"/>
      <c r="E4298" s="310"/>
      <c r="F4298" s="309"/>
      <c r="G4298" s="309"/>
      <c r="H4298" s="310"/>
      <c r="I4298" s="310"/>
      <c r="L4298" s="309"/>
      <c r="M4298" s="309"/>
      <c r="N4298" s="310"/>
      <c r="P4298" s="310"/>
    </row>
    <row r="4299" spans="3:16" s="25" customFormat="1" ht="12.75" customHeight="1" x14ac:dyDescent="0.25">
      <c r="C4299" s="310"/>
      <c r="E4299" s="310"/>
      <c r="F4299" s="309"/>
      <c r="G4299" s="309"/>
      <c r="H4299" s="310"/>
      <c r="I4299" s="310"/>
      <c r="L4299" s="309"/>
      <c r="M4299" s="309"/>
      <c r="N4299" s="310"/>
      <c r="P4299" s="310"/>
    </row>
    <row r="4300" spans="3:16" s="25" customFormat="1" ht="12.75" customHeight="1" x14ac:dyDescent="0.25">
      <c r="C4300" s="310"/>
      <c r="E4300" s="310"/>
      <c r="F4300" s="309"/>
      <c r="G4300" s="309"/>
      <c r="H4300" s="310"/>
      <c r="I4300" s="310"/>
      <c r="L4300" s="309"/>
      <c r="M4300" s="309"/>
      <c r="N4300" s="310"/>
      <c r="P4300" s="310"/>
    </row>
    <row r="4301" spans="3:16" s="25" customFormat="1" ht="12.75" customHeight="1" x14ac:dyDescent="0.25">
      <c r="C4301" s="310"/>
      <c r="E4301" s="310"/>
      <c r="F4301" s="309"/>
      <c r="G4301" s="309"/>
      <c r="H4301" s="310"/>
      <c r="I4301" s="310"/>
      <c r="L4301" s="309"/>
      <c r="M4301" s="309"/>
      <c r="N4301" s="310"/>
      <c r="P4301" s="310"/>
    </row>
    <row r="4302" spans="3:16" s="25" customFormat="1" ht="12.75" customHeight="1" x14ac:dyDescent="0.25">
      <c r="C4302" s="310"/>
      <c r="E4302" s="310"/>
      <c r="F4302" s="309"/>
      <c r="G4302" s="309"/>
      <c r="H4302" s="310"/>
      <c r="I4302" s="310"/>
      <c r="L4302" s="309"/>
      <c r="M4302" s="309"/>
      <c r="N4302" s="310"/>
      <c r="P4302" s="310"/>
    </row>
    <row r="4303" spans="3:16" s="25" customFormat="1" ht="12.75" customHeight="1" x14ac:dyDescent="0.25">
      <c r="C4303" s="310"/>
      <c r="E4303" s="310"/>
      <c r="F4303" s="309"/>
      <c r="G4303" s="309"/>
      <c r="H4303" s="310"/>
      <c r="I4303" s="310"/>
      <c r="L4303" s="309"/>
      <c r="M4303" s="309"/>
      <c r="N4303" s="310"/>
      <c r="P4303" s="310"/>
    </row>
    <row r="4304" spans="3:16" s="25" customFormat="1" ht="12.75" customHeight="1" x14ac:dyDescent="0.25">
      <c r="C4304" s="310"/>
      <c r="E4304" s="310"/>
      <c r="F4304" s="309"/>
      <c r="G4304" s="309"/>
      <c r="H4304" s="310"/>
      <c r="I4304" s="310"/>
      <c r="L4304" s="309"/>
      <c r="M4304" s="309"/>
      <c r="N4304" s="310"/>
      <c r="P4304" s="310"/>
    </row>
    <row r="4305" spans="3:16" s="25" customFormat="1" ht="12.75" customHeight="1" x14ac:dyDescent="0.25">
      <c r="C4305" s="310"/>
      <c r="E4305" s="310"/>
      <c r="F4305" s="309"/>
      <c r="G4305" s="309"/>
      <c r="H4305" s="310"/>
      <c r="I4305" s="310"/>
      <c r="L4305" s="309"/>
      <c r="M4305" s="309"/>
      <c r="N4305" s="310"/>
      <c r="P4305" s="310"/>
    </row>
    <row r="4306" spans="3:16" s="25" customFormat="1" ht="12.75" customHeight="1" x14ac:dyDescent="0.25">
      <c r="C4306" s="310"/>
      <c r="E4306" s="310"/>
      <c r="F4306" s="309"/>
      <c r="G4306" s="309"/>
      <c r="H4306" s="310"/>
      <c r="I4306" s="310"/>
      <c r="L4306" s="309"/>
      <c r="M4306" s="309"/>
      <c r="N4306" s="310"/>
      <c r="P4306" s="310"/>
    </row>
    <row r="4307" spans="3:16" s="25" customFormat="1" ht="12.75" customHeight="1" x14ac:dyDescent="0.25">
      <c r="C4307" s="310"/>
      <c r="E4307" s="310"/>
      <c r="F4307" s="309"/>
      <c r="G4307" s="309"/>
      <c r="H4307" s="310"/>
      <c r="I4307" s="310"/>
      <c r="L4307" s="309"/>
      <c r="M4307" s="309"/>
      <c r="N4307" s="310"/>
      <c r="P4307" s="310"/>
    </row>
    <row r="4308" spans="3:16" s="25" customFormat="1" ht="12.75" customHeight="1" x14ac:dyDescent="0.25">
      <c r="C4308" s="310"/>
      <c r="E4308" s="310"/>
      <c r="F4308" s="309"/>
      <c r="G4308" s="309"/>
      <c r="H4308" s="310"/>
      <c r="I4308" s="310"/>
      <c r="L4308" s="309"/>
      <c r="M4308" s="309"/>
      <c r="N4308" s="310"/>
      <c r="P4308" s="310"/>
    </row>
    <row r="4309" spans="3:16" s="25" customFormat="1" ht="12.75" customHeight="1" x14ac:dyDescent="0.25">
      <c r="C4309" s="310"/>
      <c r="E4309" s="310"/>
      <c r="F4309" s="309"/>
      <c r="G4309" s="309"/>
      <c r="H4309" s="310"/>
      <c r="I4309" s="310"/>
      <c r="L4309" s="309"/>
      <c r="M4309" s="309"/>
      <c r="N4309" s="310"/>
      <c r="P4309" s="310"/>
    </row>
    <row r="4310" spans="3:16" s="25" customFormat="1" ht="12.75" customHeight="1" x14ac:dyDescent="0.25">
      <c r="C4310" s="310"/>
      <c r="E4310" s="310"/>
      <c r="F4310" s="309"/>
      <c r="G4310" s="309"/>
      <c r="H4310" s="310"/>
      <c r="I4310" s="310"/>
      <c r="L4310" s="309"/>
      <c r="M4310" s="309"/>
      <c r="N4310" s="310"/>
      <c r="P4310" s="310"/>
    </row>
    <row r="4311" spans="3:16" s="25" customFormat="1" ht="12.75" customHeight="1" x14ac:dyDescent="0.25">
      <c r="C4311" s="310"/>
      <c r="E4311" s="310"/>
      <c r="F4311" s="309"/>
      <c r="G4311" s="309"/>
      <c r="H4311" s="310"/>
      <c r="I4311" s="310"/>
      <c r="L4311" s="309"/>
      <c r="M4311" s="309"/>
      <c r="N4311" s="310"/>
      <c r="P4311" s="310"/>
    </row>
    <row r="4312" spans="3:16" s="25" customFormat="1" ht="12.75" customHeight="1" x14ac:dyDescent="0.25">
      <c r="C4312" s="310"/>
      <c r="E4312" s="310"/>
      <c r="F4312" s="309"/>
      <c r="G4312" s="309"/>
      <c r="H4312" s="310"/>
      <c r="I4312" s="310"/>
      <c r="L4312" s="309"/>
      <c r="M4312" s="309"/>
      <c r="N4312" s="310"/>
      <c r="P4312" s="310"/>
    </row>
    <row r="4313" spans="3:16" s="25" customFormat="1" ht="12.75" customHeight="1" x14ac:dyDescent="0.25">
      <c r="C4313" s="310"/>
      <c r="E4313" s="310"/>
      <c r="F4313" s="309"/>
      <c r="G4313" s="309"/>
      <c r="H4313" s="310"/>
      <c r="I4313" s="310"/>
      <c r="L4313" s="309"/>
      <c r="M4313" s="309"/>
      <c r="N4313" s="310"/>
      <c r="P4313" s="310"/>
    </row>
    <row r="4314" spans="3:16" s="25" customFormat="1" ht="12.75" customHeight="1" x14ac:dyDescent="0.25">
      <c r="C4314" s="310"/>
      <c r="E4314" s="310"/>
      <c r="F4314" s="309"/>
      <c r="G4314" s="309"/>
      <c r="H4314" s="310"/>
      <c r="I4314" s="310"/>
      <c r="L4314" s="309"/>
      <c r="M4314" s="309"/>
      <c r="N4314" s="310"/>
      <c r="P4314" s="310"/>
    </row>
    <row r="4315" spans="3:16" s="25" customFormat="1" ht="12.75" customHeight="1" x14ac:dyDescent="0.25">
      <c r="C4315" s="310"/>
      <c r="E4315" s="310"/>
      <c r="F4315" s="309"/>
      <c r="G4315" s="309"/>
      <c r="H4315" s="310"/>
      <c r="I4315" s="310"/>
      <c r="L4315" s="309"/>
      <c r="M4315" s="309"/>
      <c r="N4315" s="310"/>
      <c r="P4315" s="310"/>
    </row>
    <row r="4316" spans="3:16" s="25" customFormat="1" ht="12.75" customHeight="1" x14ac:dyDescent="0.25">
      <c r="C4316" s="310"/>
      <c r="E4316" s="310"/>
      <c r="F4316" s="309"/>
      <c r="G4316" s="309"/>
      <c r="H4316" s="310"/>
      <c r="I4316" s="310"/>
      <c r="L4316" s="309"/>
      <c r="M4316" s="309"/>
      <c r="N4316" s="310"/>
      <c r="P4316" s="310"/>
    </row>
    <row r="4317" spans="3:16" s="25" customFormat="1" ht="12.75" customHeight="1" x14ac:dyDescent="0.25">
      <c r="C4317" s="310"/>
      <c r="E4317" s="310"/>
      <c r="F4317" s="309"/>
      <c r="G4317" s="309"/>
      <c r="H4317" s="310"/>
      <c r="I4317" s="310"/>
      <c r="L4317" s="309"/>
      <c r="M4317" s="309"/>
      <c r="N4317" s="310"/>
      <c r="P4317" s="310"/>
    </row>
    <row r="4318" spans="3:16" s="25" customFormat="1" ht="12.75" customHeight="1" x14ac:dyDescent="0.25">
      <c r="C4318" s="310"/>
      <c r="E4318" s="310"/>
      <c r="F4318" s="309"/>
      <c r="G4318" s="309"/>
      <c r="H4318" s="310"/>
      <c r="I4318" s="310"/>
      <c r="L4318" s="309"/>
      <c r="M4318" s="309"/>
      <c r="N4318" s="310"/>
      <c r="P4318" s="310"/>
    </row>
    <row r="4319" spans="3:16" s="25" customFormat="1" ht="12.75" customHeight="1" x14ac:dyDescent="0.25">
      <c r="C4319" s="310"/>
      <c r="E4319" s="310"/>
      <c r="F4319" s="309"/>
      <c r="G4319" s="309"/>
      <c r="H4319" s="310"/>
      <c r="I4319" s="310"/>
      <c r="L4319" s="309"/>
      <c r="M4319" s="309"/>
      <c r="N4319" s="310"/>
      <c r="P4319" s="310"/>
    </row>
    <row r="4320" spans="3:16" s="25" customFormat="1" ht="12.75" customHeight="1" x14ac:dyDescent="0.25">
      <c r="C4320" s="310"/>
      <c r="E4320" s="310"/>
      <c r="F4320" s="309"/>
      <c r="G4320" s="309"/>
      <c r="H4320" s="310"/>
      <c r="I4320" s="310"/>
      <c r="L4320" s="309"/>
      <c r="M4320" s="309"/>
      <c r="N4320" s="310"/>
      <c r="P4320" s="310"/>
    </row>
    <row r="4321" spans="3:16" s="25" customFormat="1" ht="12.75" customHeight="1" x14ac:dyDescent="0.25">
      <c r="C4321" s="310"/>
      <c r="E4321" s="310"/>
      <c r="F4321" s="309"/>
      <c r="G4321" s="309"/>
      <c r="H4321" s="310"/>
      <c r="I4321" s="310"/>
      <c r="L4321" s="309"/>
      <c r="M4321" s="309"/>
      <c r="N4321" s="310"/>
      <c r="P4321" s="310"/>
    </row>
    <row r="4322" spans="3:16" s="25" customFormat="1" ht="12.75" customHeight="1" x14ac:dyDescent="0.25">
      <c r="C4322" s="310"/>
      <c r="E4322" s="310"/>
      <c r="F4322" s="309"/>
      <c r="G4322" s="309"/>
      <c r="H4322" s="310"/>
      <c r="I4322" s="310"/>
      <c r="L4322" s="309"/>
      <c r="M4322" s="309"/>
      <c r="N4322" s="310"/>
      <c r="P4322" s="310"/>
    </row>
    <row r="4323" spans="3:16" s="25" customFormat="1" ht="12.75" customHeight="1" x14ac:dyDescent="0.25">
      <c r="C4323" s="310"/>
      <c r="E4323" s="310"/>
      <c r="F4323" s="309"/>
      <c r="G4323" s="309"/>
      <c r="H4323" s="310"/>
      <c r="I4323" s="310"/>
      <c r="L4323" s="309"/>
      <c r="M4323" s="309"/>
      <c r="N4323" s="310"/>
      <c r="P4323" s="310"/>
    </row>
    <row r="4324" spans="3:16" s="25" customFormat="1" ht="12.75" customHeight="1" x14ac:dyDescent="0.25">
      <c r="C4324" s="310"/>
      <c r="E4324" s="310"/>
      <c r="F4324" s="309"/>
      <c r="G4324" s="309"/>
      <c r="H4324" s="310"/>
      <c r="I4324" s="310"/>
      <c r="L4324" s="309"/>
      <c r="M4324" s="309"/>
      <c r="N4324" s="310"/>
      <c r="P4324" s="310"/>
    </row>
    <row r="4325" spans="3:16" s="25" customFormat="1" ht="12.75" customHeight="1" x14ac:dyDescent="0.25">
      <c r="C4325" s="310"/>
      <c r="E4325" s="310"/>
      <c r="F4325" s="309"/>
      <c r="G4325" s="309"/>
      <c r="H4325" s="310"/>
      <c r="I4325" s="310"/>
      <c r="L4325" s="309"/>
      <c r="M4325" s="309"/>
      <c r="N4325" s="310"/>
      <c r="P4325" s="310"/>
    </row>
    <row r="4326" spans="3:16" s="25" customFormat="1" ht="12.75" customHeight="1" x14ac:dyDescent="0.25">
      <c r="C4326" s="310"/>
      <c r="E4326" s="310"/>
      <c r="F4326" s="309"/>
      <c r="G4326" s="309"/>
      <c r="H4326" s="310"/>
      <c r="I4326" s="310"/>
      <c r="L4326" s="309"/>
      <c r="M4326" s="309"/>
      <c r="N4326" s="310"/>
      <c r="P4326" s="310"/>
    </row>
    <row r="4327" spans="3:16" s="25" customFormat="1" ht="12.75" customHeight="1" x14ac:dyDescent="0.25">
      <c r="C4327" s="310"/>
      <c r="E4327" s="310"/>
      <c r="F4327" s="309"/>
      <c r="G4327" s="309"/>
      <c r="H4327" s="310"/>
      <c r="I4327" s="310"/>
      <c r="L4327" s="309"/>
      <c r="M4327" s="309"/>
      <c r="N4327" s="310"/>
      <c r="P4327" s="310"/>
    </row>
    <row r="4328" spans="3:16" s="25" customFormat="1" ht="12.75" customHeight="1" x14ac:dyDescent="0.25">
      <c r="C4328" s="310"/>
      <c r="E4328" s="310"/>
      <c r="F4328" s="309"/>
      <c r="G4328" s="309"/>
      <c r="H4328" s="310"/>
      <c r="I4328" s="310"/>
      <c r="L4328" s="309"/>
      <c r="M4328" s="309"/>
      <c r="N4328" s="310"/>
      <c r="P4328" s="310"/>
    </row>
    <row r="4329" spans="3:16" s="25" customFormat="1" ht="12.75" customHeight="1" x14ac:dyDescent="0.25">
      <c r="C4329" s="310"/>
      <c r="E4329" s="310"/>
      <c r="F4329" s="309"/>
      <c r="G4329" s="309"/>
      <c r="H4329" s="310"/>
      <c r="I4329" s="310"/>
      <c r="L4329" s="309"/>
      <c r="M4329" s="309"/>
      <c r="N4329" s="310"/>
      <c r="P4329" s="310"/>
    </row>
    <row r="4330" spans="3:16" s="25" customFormat="1" ht="12.75" customHeight="1" x14ac:dyDescent="0.25">
      <c r="C4330" s="310"/>
      <c r="E4330" s="310"/>
      <c r="F4330" s="309"/>
      <c r="G4330" s="309"/>
      <c r="H4330" s="310"/>
      <c r="I4330" s="310"/>
      <c r="L4330" s="309"/>
      <c r="M4330" s="309"/>
      <c r="N4330" s="310"/>
      <c r="P4330" s="310"/>
    </row>
    <row r="4331" spans="3:16" s="25" customFormat="1" ht="12.75" customHeight="1" x14ac:dyDescent="0.25">
      <c r="C4331" s="310"/>
      <c r="E4331" s="310"/>
      <c r="F4331" s="309"/>
      <c r="G4331" s="309"/>
      <c r="H4331" s="310"/>
      <c r="I4331" s="310"/>
      <c r="L4331" s="309"/>
      <c r="M4331" s="309"/>
      <c r="N4331" s="310"/>
      <c r="P4331" s="310"/>
    </row>
    <row r="4332" spans="3:16" s="25" customFormat="1" ht="12.75" customHeight="1" x14ac:dyDescent="0.25">
      <c r="C4332" s="310"/>
      <c r="E4332" s="310"/>
      <c r="F4332" s="309"/>
      <c r="G4332" s="309"/>
      <c r="H4332" s="310"/>
      <c r="I4332" s="310"/>
      <c r="L4332" s="309"/>
      <c r="M4332" s="309"/>
      <c r="N4332" s="310"/>
      <c r="P4332" s="310"/>
    </row>
    <row r="4333" spans="3:16" s="25" customFormat="1" ht="12.75" customHeight="1" x14ac:dyDescent="0.25">
      <c r="C4333" s="310"/>
      <c r="E4333" s="310"/>
      <c r="F4333" s="309"/>
      <c r="G4333" s="309"/>
      <c r="H4333" s="310"/>
      <c r="I4333" s="310"/>
      <c r="L4333" s="309"/>
      <c r="M4333" s="309"/>
      <c r="N4333" s="310"/>
      <c r="P4333" s="310"/>
    </row>
    <row r="4334" spans="3:16" s="25" customFormat="1" ht="12.75" customHeight="1" x14ac:dyDescent="0.25">
      <c r="C4334" s="310"/>
      <c r="E4334" s="310"/>
      <c r="F4334" s="309"/>
      <c r="G4334" s="309"/>
      <c r="H4334" s="310"/>
      <c r="I4334" s="310"/>
      <c r="L4334" s="309"/>
      <c r="M4334" s="309"/>
      <c r="N4334" s="310"/>
      <c r="P4334" s="310"/>
    </row>
    <row r="4335" spans="3:16" s="25" customFormat="1" ht="12.75" customHeight="1" x14ac:dyDescent="0.25">
      <c r="C4335" s="310"/>
      <c r="E4335" s="310"/>
      <c r="F4335" s="309"/>
      <c r="G4335" s="309"/>
      <c r="H4335" s="310"/>
      <c r="I4335" s="310"/>
      <c r="L4335" s="309"/>
      <c r="M4335" s="309"/>
      <c r="N4335" s="310"/>
      <c r="P4335" s="310"/>
    </row>
    <row r="4336" spans="3:16" s="25" customFormat="1" ht="12.75" customHeight="1" x14ac:dyDescent="0.25">
      <c r="C4336" s="310"/>
      <c r="E4336" s="310"/>
      <c r="F4336" s="309"/>
      <c r="G4336" s="309"/>
      <c r="H4336" s="310"/>
      <c r="I4336" s="310"/>
      <c r="L4336" s="309"/>
      <c r="M4336" s="309"/>
      <c r="N4336" s="310"/>
      <c r="P4336" s="310"/>
    </row>
    <row r="4337" spans="3:16" s="25" customFormat="1" ht="12.75" customHeight="1" x14ac:dyDescent="0.25">
      <c r="C4337" s="310"/>
      <c r="E4337" s="310"/>
      <c r="F4337" s="309"/>
      <c r="G4337" s="309"/>
      <c r="H4337" s="310"/>
      <c r="I4337" s="310"/>
      <c r="L4337" s="309"/>
      <c r="M4337" s="309"/>
      <c r="N4337" s="310"/>
      <c r="P4337" s="310"/>
    </row>
    <row r="4338" spans="3:16" s="25" customFormat="1" ht="12.75" customHeight="1" x14ac:dyDescent="0.25">
      <c r="C4338" s="310"/>
      <c r="E4338" s="310"/>
      <c r="F4338" s="309"/>
      <c r="G4338" s="309"/>
      <c r="H4338" s="310"/>
      <c r="I4338" s="310"/>
      <c r="L4338" s="309"/>
      <c r="M4338" s="309"/>
      <c r="N4338" s="310"/>
      <c r="P4338" s="310"/>
    </row>
    <row r="4339" spans="3:16" s="25" customFormat="1" ht="12.75" customHeight="1" x14ac:dyDescent="0.25">
      <c r="C4339" s="310"/>
      <c r="E4339" s="310"/>
      <c r="F4339" s="309"/>
      <c r="G4339" s="309"/>
      <c r="H4339" s="310"/>
      <c r="I4339" s="310"/>
      <c r="L4339" s="309"/>
      <c r="M4339" s="309"/>
      <c r="N4339" s="310"/>
      <c r="P4339" s="310"/>
    </row>
    <row r="4340" spans="3:16" s="25" customFormat="1" ht="12.75" customHeight="1" x14ac:dyDescent="0.25">
      <c r="C4340" s="310"/>
      <c r="E4340" s="310"/>
      <c r="F4340" s="309"/>
      <c r="G4340" s="309"/>
      <c r="H4340" s="310"/>
      <c r="I4340" s="310"/>
      <c r="L4340" s="309"/>
      <c r="M4340" s="309"/>
      <c r="N4340" s="310"/>
      <c r="P4340" s="310"/>
    </row>
    <row r="4341" spans="3:16" s="25" customFormat="1" ht="12.75" customHeight="1" x14ac:dyDescent="0.25">
      <c r="C4341" s="310"/>
      <c r="E4341" s="310"/>
      <c r="F4341" s="309"/>
      <c r="G4341" s="309"/>
      <c r="H4341" s="310"/>
      <c r="I4341" s="310"/>
      <c r="L4341" s="309"/>
      <c r="M4341" s="309"/>
      <c r="N4341" s="310"/>
      <c r="P4341" s="310"/>
    </row>
    <row r="4342" spans="3:16" s="25" customFormat="1" ht="12.75" customHeight="1" x14ac:dyDescent="0.25">
      <c r="C4342" s="310"/>
      <c r="E4342" s="310"/>
      <c r="F4342" s="309"/>
      <c r="G4342" s="309"/>
      <c r="H4342" s="310"/>
      <c r="I4342" s="310"/>
      <c r="L4342" s="309"/>
      <c r="M4342" s="309"/>
      <c r="N4342" s="310"/>
      <c r="P4342" s="310"/>
    </row>
    <row r="4343" spans="3:16" s="25" customFormat="1" ht="12.75" customHeight="1" x14ac:dyDescent="0.25">
      <c r="C4343" s="310"/>
      <c r="E4343" s="310"/>
      <c r="F4343" s="309"/>
      <c r="G4343" s="309"/>
      <c r="H4343" s="310"/>
      <c r="I4343" s="310"/>
      <c r="L4343" s="309"/>
      <c r="M4343" s="309"/>
      <c r="N4343" s="310"/>
      <c r="P4343" s="310"/>
    </row>
    <row r="4344" spans="3:16" s="25" customFormat="1" ht="12.75" customHeight="1" x14ac:dyDescent="0.25">
      <c r="C4344" s="310"/>
      <c r="E4344" s="310"/>
      <c r="F4344" s="309"/>
      <c r="G4344" s="309"/>
      <c r="H4344" s="310"/>
      <c r="I4344" s="310"/>
      <c r="L4344" s="309"/>
      <c r="M4344" s="309"/>
      <c r="N4344" s="310"/>
      <c r="P4344" s="310"/>
    </row>
    <row r="4345" spans="3:16" s="25" customFormat="1" ht="12.75" customHeight="1" x14ac:dyDescent="0.25">
      <c r="C4345" s="310"/>
      <c r="E4345" s="310"/>
      <c r="F4345" s="309"/>
      <c r="G4345" s="309"/>
      <c r="H4345" s="310"/>
      <c r="I4345" s="310"/>
      <c r="L4345" s="309"/>
      <c r="M4345" s="309"/>
      <c r="N4345" s="310"/>
      <c r="P4345" s="310"/>
    </row>
    <row r="4346" spans="3:16" s="25" customFormat="1" ht="12.75" customHeight="1" x14ac:dyDescent="0.25">
      <c r="C4346" s="310"/>
      <c r="E4346" s="310"/>
      <c r="F4346" s="309"/>
      <c r="G4346" s="309"/>
      <c r="H4346" s="310"/>
      <c r="I4346" s="310"/>
      <c r="L4346" s="309"/>
      <c r="M4346" s="309"/>
      <c r="N4346" s="310"/>
      <c r="P4346" s="310"/>
    </row>
    <row r="4347" spans="3:16" s="25" customFormat="1" ht="12.75" customHeight="1" x14ac:dyDescent="0.25">
      <c r="C4347" s="310"/>
      <c r="E4347" s="310"/>
      <c r="F4347" s="309"/>
      <c r="G4347" s="309"/>
      <c r="H4347" s="310"/>
      <c r="I4347" s="310"/>
      <c r="L4347" s="309"/>
      <c r="M4347" s="309"/>
      <c r="N4347" s="310"/>
      <c r="P4347" s="310"/>
    </row>
    <row r="4348" spans="3:16" s="25" customFormat="1" ht="12.75" customHeight="1" x14ac:dyDescent="0.25">
      <c r="C4348" s="310"/>
      <c r="E4348" s="310"/>
      <c r="F4348" s="309"/>
      <c r="G4348" s="309"/>
      <c r="H4348" s="310"/>
      <c r="I4348" s="310"/>
      <c r="L4348" s="309"/>
      <c r="M4348" s="309"/>
      <c r="N4348" s="310"/>
      <c r="P4348" s="310"/>
    </row>
    <row r="4349" spans="3:16" s="25" customFormat="1" ht="12.75" customHeight="1" x14ac:dyDescent="0.25">
      <c r="C4349" s="310"/>
      <c r="E4349" s="310"/>
      <c r="F4349" s="309"/>
      <c r="G4349" s="309"/>
      <c r="H4349" s="310"/>
      <c r="I4349" s="310"/>
      <c r="L4349" s="309"/>
      <c r="M4349" s="309"/>
      <c r="N4349" s="310"/>
      <c r="P4349" s="310"/>
    </row>
    <row r="4350" spans="3:16" s="25" customFormat="1" ht="12.75" customHeight="1" x14ac:dyDescent="0.25">
      <c r="C4350" s="310"/>
      <c r="E4350" s="310"/>
      <c r="F4350" s="309"/>
      <c r="G4350" s="309"/>
      <c r="H4350" s="310"/>
      <c r="I4350" s="310"/>
      <c r="L4350" s="309"/>
      <c r="M4350" s="309"/>
      <c r="N4350" s="310"/>
      <c r="P4350" s="310"/>
    </row>
    <row r="4351" spans="3:16" s="25" customFormat="1" ht="12.75" customHeight="1" x14ac:dyDescent="0.25">
      <c r="C4351" s="310"/>
      <c r="E4351" s="310"/>
      <c r="F4351" s="309"/>
      <c r="G4351" s="309"/>
      <c r="H4351" s="310"/>
      <c r="I4351" s="310"/>
      <c r="L4351" s="309"/>
      <c r="M4351" s="309"/>
      <c r="N4351" s="310"/>
      <c r="P4351" s="310"/>
    </row>
    <row r="4352" spans="3:16" s="25" customFormat="1" ht="12.75" customHeight="1" x14ac:dyDescent="0.25">
      <c r="C4352" s="310"/>
      <c r="E4352" s="310"/>
      <c r="F4352" s="309"/>
      <c r="G4352" s="309"/>
      <c r="H4352" s="310"/>
      <c r="I4352" s="310"/>
      <c r="L4352" s="309"/>
      <c r="M4352" s="309"/>
      <c r="N4352" s="310"/>
      <c r="P4352" s="310"/>
    </row>
    <row r="4353" spans="3:16" s="25" customFormat="1" ht="12.75" customHeight="1" x14ac:dyDescent="0.25">
      <c r="C4353" s="310"/>
      <c r="E4353" s="310"/>
      <c r="F4353" s="309"/>
      <c r="G4353" s="309"/>
      <c r="H4353" s="310"/>
      <c r="I4353" s="310"/>
      <c r="L4353" s="309"/>
      <c r="M4353" s="309"/>
      <c r="N4353" s="310"/>
      <c r="P4353" s="310"/>
    </row>
    <row r="4354" spans="3:16" s="25" customFormat="1" ht="12.75" customHeight="1" x14ac:dyDescent="0.25">
      <c r="C4354" s="310"/>
      <c r="E4354" s="310"/>
      <c r="F4354" s="309"/>
      <c r="G4354" s="309"/>
      <c r="H4354" s="310"/>
      <c r="I4354" s="310"/>
      <c r="L4354" s="309"/>
      <c r="M4354" s="309"/>
      <c r="N4354" s="310"/>
      <c r="P4354" s="310"/>
    </row>
    <row r="4355" spans="3:16" s="25" customFormat="1" ht="12.75" customHeight="1" x14ac:dyDescent="0.25">
      <c r="C4355" s="310"/>
      <c r="E4355" s="310"/>
      <c r="F4355" s="309"/>
      <c r="G4355" s="309"/>
      <c r="H4355" s="310"/>
      <c r="I4355" s="310"/>
      <c r="L4355" s="309"/>
      <c r="M4355" s="309"/>
      <c r="N4355" s="310"/>
      <c r="P4355" s="310"/>
    </row>
    <row r="4356" spans="3:16" s="25" customFormat="1" ht="12.75" customHeight="1" x14ac:dyDescent="0.25">
      <c r="C4356" s="310"/>
      <c r="E4356" s="310"/>
      <c r="F4356" s="309"/>
      <c r="G4356" s="309"/>
      <c r="H4356" s="310"/>
      <c r="I4356" s="310"/>
      <c r="L4356" s="309"/>
      <c r="M4356" s="309"/>
      <c r="N4356" s="310"/>
      <c r="P4356" s="310"/>
    </row>
    <row r="4357" spans="3:16" s="25" customFormat="1" ht="12.75" customHeight="1" x14ac:dyDescent="0.25">
      <c r="C4357" s="310"/>
      <c r="E4357" s="310"/>
      <c r="F4357" s="309"/>
      <c r="G4357" s="309"/>
      <c r="H4357" s="310"/>
      <c r="I4357" s="310"/>
      <c r="L4357" s="309"/>
      <c r="M4357" s="309"/>
      <c r="N4357" s="310"/>
      <c r="P4357" s="310"/>
    </row>
    <row r="4358" spans="3:16" s="25" customFormat="1" ht="12.75" customHeight="1" x14ac:dyDescent="0.25">
      <c r="C4358" s="310"/>
      <c r="E4358" s="310"/>
      <c r="F4358" s="309"/>
      <c r="G4358" s="309"/>
      <c r="H4358" s="310"/>
      <c r="I4358" s="310"/>
      <c r="L4358" s="309"/>
      <c r="M4358" s="309"/>
      <c r="N4358" s="310"/>
      <c r="P4358" s="310"/>
    </row>
    <row r="4359" spans="3:16" s="25" customFormat="1" ht="12.75" customHeight="1" x14ac:dyDescent="0.25">
      <c r="C4359" s="310"/>
      <c r="E4359" s="310"/>
      <c r="F4359" s="309"/>
      <c r="G4359" s="309"/>
      <c r="H4359" s="310"/>
      <c r="I4359" s="310"/>
      <c r="L4359" s="309"/>
      <c r="M4359" s="309"/>
      <c r="N4359" s="310"/>
      <c r="P4359" s="310"/>
    </row>
    <row r="4360" spans="3:16" s="25" customFormat="1" ht="12.75" customHeight="1" x14ac:dyDescent="0.25">
      <c r="C4360" s="310"/>
      <c r="E4360" s="310"/>
      <c r="F4360" s="309"/>
      <c r="G4360" s="309"/>
      <c r="H4360" s="310"/>
      <c r="I4360" s="310"/>
      <c r="L4360" s="309"/>
      <c r="M4360" s="309"/>
      <c r="N4360" s="310"/>
      <c r="P4360" s="310"/>
    </row>
    <row r="4361" spans="3:16" s="25" customFormat="1" ht="12.75" customHeight="1" x14ac:dyDescent="0.25">
      <c r="C4361" s="310"/>
      <c r="E4361" s="310"/>
      <c r="F4361" s="309"/>
      <c r="G4361" s="309"/>
      <c r="H4361" s="310"/>
      <c r="I4361" s="310"/>
      <c r="L4361" s="309"/>
      <c r="M4361" s="309"/>
      <c r="N4361" s="310"/>
      <c r="P4361" s="310"/>
    </row>
    <row r="4362" spans="3:16" s="25" customFormat="1" ht="12.75" customHeight="1" x14ac:dyDescent="0.25">
      <c r="C4362" s="310"/>
      <c r="E4362" s="310"/>
      <c r="F4362" s="309"/>
      <c r="G4362" s="309"/>
      <c r="H4362" s="310"/>
      <c r="I4362" s="310"/>
      <c r="L4362" s="309"/>
      <c r="M4362" s="309"/>
      <c r="N4362" s="310"/>
      <c r="P4362" s="310"/>
    </row>
    <row r="4363" spans="3:16" s="25" customFormat="1" ht="12.75" customHeight="1" x14ac:dyDescent="0.25">
      <c r="C4363" s="310"/>
      <c r="E4363" s="310"/>
      <c r="F4363" s="309"/>
      <c r="G4363" s="309"/>
      <c r="H4363" s="310"/>
      <c r="I4363" s="310"/>
      <c r="L4363" s="309"/>
      <c r="M4363" s="309"/>
      <c r="N4363" s="310"/>
      <c r="P4363" s="310"/>
    </row>
    <row r="4364" spans="3:16" s="25" customFormat="1" ht="12.75" customHeight="1" x14ac:dyDescent="0.25">
      <c r="C4364" s="310"/>
      <c r="E4364" s="310"/>
      <c r="F4364" s="309"/>
      <c r="G4364" s="309"/>
      <c r="H4364" s="310"/>
      <c r="I4364" s="310"/>
      <c r="L4364" s="309"/>
      <c r="M4364" s="309"/>
      <c r="N4364" s="310"/>
      <c r="P4364" s="310"/>
    </row>
    <row r="4365" spans="3:16" s="25" customFormat="1" ht="12.75" customHeight="1" x14ac:dyDescent="0.25">
      <c r="C4365" s="310"/>
      <c r="E4365" s="310"/>
      <c r="F4365" s="309"/>
      <c r="G4365" s="309"/>
      <c r="H4365" s="310"/>
      <c r="I4365" s="310"/>
      <c r="L4365" s="309"/>
      <c r="M4365" s="309"/>
      <c r="N4365" s="310"/>
      <c r="P4365" s="310"/>
    </row>
    <row r="4366" spans="3:16" s="25" customFormat="1" ht="12.75" customHeight="1" x14ac:dyDescent="0.25">
      <c r="C4366" s="310"/>
      <c r="E4366" s="310"/>
      <c r="F4366" s="309"/>
      <c r="G4366" s="309"/>
      <c r="H4366" s="310"/>
      <c r="I4366" s="310"/>
      <c r="L4366" s="309"/>
      <c r="M4366" s="309"/>
      <c r="N4366" s="310"/>
      <c r="P4366" s="310"/>
    </row>
    <row r="4367" spans="3:16" s="25" customFormat="1" ht="12.75" customHeight="1" x14ac:dyDescent="0.25">
      <c r="C4367" s="310"/>
      <c r="E4367" s="310"/>
      <c r="F4367" s="309"/>
      <c r="G4367" s="309"/>
      <c r="H4367" s="310"/>
      <c r="I4367" s="310"/>
      <c r="L4367" s="309"/>
      <c r="M4367" s="309"/>
      <c r="N4367" s="310"/>
      <c r="P4367" s="310"/>
    </row>
    <row r="4368" spans="3:16" s="25" customFormat="1" ht="12.75" customHeight="1" x14ac:dyDescent="0.25">
      <c r="C4368" s="310"/>
      <c r="E4368" s="310"/>
      <c r="F4368" s="309"/>
      <c r="G4368" s="309"/>
      <c r="H4368" s="310"/>
      <c r="I4368" s="310"/>
      <c r="L4368" s="309"/>
      <c r="M4368" s="309"/>
      <c r="N4368" s="310"/>
      <c r="P4368" s="310"/>
    </row>
    <row r="4369" spans="3:16" s="25" customFormat="1" ht="12.75" customHeight="1" x14ac:dyDescent="0.25">
      <c r="C4369" s="310"/>
      <c r="E4369" s="310"/>
      <c r="F4369" s="309"/>
      <c r="G4369" s="309"/>
      <c r="H4369" s="310"/>
      <c r="I4369" s="310"/>
      <c r="L4369" s="309"/>
      <c r="M4369" s="309"/>
      <c r="N4369" s="310"/>
      <c r="P4369" s="310"/>
    </row>
    <row r="4370" spans="3:16" s="25" customFormat="1" ht="12.75" customHeight="1" x14ac:dyDescent="0.25">
      <c r="C4370" s="310"/>
      <c r="E4370" s="310"/>
      <c r="F4370" s="309"/>
      <c r="G4370" s="309"/>
      <c r="H4370" s="310"/>
      <c r="I4370" s="310"/>
      <c r="L4370" s="309"/>
      <c r="M4370" s="309"/>
      <c r="N4370" s="310"/>
      <c r="P4370" s="310"/>
    </row>
    <row r="4371" spans="3:16" s="25" customFormat="1" ht="12.75" customHeight="1" x14ac:dyDescent="0.25">
      <c r="C4371" s="310"/>
      <c r="E4371" s="310"/>
      <c r="F4371" s="309"/>
      <c r="G4371" s="309"/>
      <c r="H4371" s="310"/>
      <c r="I4371" s="310"/>
      <c r="L4371" s="309"/>
      <c r="M4371" s="309"/>
      <c r="N4371" s="310"/>
      <c r="P4371" s="310"/>
    </row>
    <row r="4372" spans="3:16" s="25" customFormat="1" ht="12.75" customHeight="1" x14ac:dyDescent="0.25">
      <c r="C4372" s="310"/>
      <c r="E4372" s="310"/>
      <c r="F4372" s="309"/>
      <c r="G4372" s="309"/>
      <c r="H4372" s="310"/>
      <c r="I4372" s="310"/>
      <c r="L4372" s="309"/>
      <c r="M4372" s="309"/>
      <c r="N4372" s="310"/>
      <c r="P4372" s="310"/>
    </row>
    <row r="4373" spans="3:16" s="25" customFormat="1" ht="12.75" customHeight="1" x14ac:dyDescent="0.25">
      <c r="C4373" s="310"/>
      <c r="E4373" s="310"/>
      <c r="F4373" s="309"/>
      <c r="G4373" s="309"/>
      <c r="H4373" s="310"/>
      <c r="I4373" s="310"/>
      <c r="L4373" s="309"/>
      <c r="M4373" s="309"/>
      <c r="N4373" s="310"/>
      <c r="P4373" s="310"/>
    </row>
    <row r="4374" spans="3:16" s="25" customFormat="1" ht="12.75" customHeight="1" x14ac:dyDescent="0.25">
      <c r="C4374" s="310"/>
      <c r="E4374" s="310"/>
      <c r="F4374" s="309"/>
      <c r="G4374" s="309"/>
      <c r="H4374" s="310"/>
      <c r="I4374" s="310"/>
      <c r="L4374" s="309"/>
      <c r="M4374" s="309"/>
      <c r="N4374" s="310"/>
      <c r="P4374" s="310"/>
    </row>
    <row r="4375" spans="3:16" s="25" customFormat="1" ht="12.75" customHeight="1" x14ac:dyDescent="0.25">
      <c r="C4375" s="310"/>
      <c r="E4375" s="310"/>
      <c r="F4375" s="309"/>
      <c r="G4375" s="309"/>
      <c r="H4375" s="310"/>
      <c r="I4375" s="310"/>
      <c r="L4375" s="309"/>
      <c r="M4375" s="309"/>
      <c r="N4375" s="310"/>
      <c r="P4375" s="310"/>
    </row>
    <row r="4376" spans="3:16" s="25" customFormat="1" ht="12.75" customHeight="1" x14ac:dyDescent="0.25">
      <c r="C4376" s="310"/>
      <c r="E4376" s="310"/>
      <c r="F4376" s="309"/>
      <c r="G4376" s="309"/>
      <c r="H4376" s="310"/>
      <c r="I4376" s="310"/>
      <c r="L4376" s="309"/>
      <c r="M4376" s="309"/>
      <c r="N4376" s="310"/>
      <c r="P4376" s="310"/>
    </row>
    <row r="4377" spans="3:16" s="25" customFormat="1" ht="12.75" customHeight="1" x14ac:dyDescent="0.25">
      <c r="C4377" s="310"/>
      <c r="E4377" s="310"/>
      <c r="F4377" s="309"/>
      <c r="G4377" s="309"/>
      <c r="H4377" s="310"/>
      <c r="I4377" s="310"/>
      <c r="L4377" s="309"/>
      <c r="M4377" s="309"/>
      <c r="N4377" s="310"/>
      <c r="P4377" s="310"/>
    </row>
    <row r="4378" spans="3:16" s="25" customFormat="1" ht="12.75" customHeight="1" x14ac:dyDescent="0.25">
      <c r="C4378" s="310"/>
      <c r="E4378" s="310"/>
      <c r="F4378" s="309"/>
      <c r="G4378" s="309"/>
      <c r="H4378" s="310"/>
      <c r="I4378" s="310"/>
      <c r="L4378" s="309"/>
      <c r="M4378" s="309"/>
      <c r="N4378" s="310"/>
      <c r="P4378" s="310"/>
    </row>
    <row r="4379" spans="3:16" s="25" customFormat="1" ht="12.75" customHeight="1" x14ac:dyDescent="0.25">
      <c r="C4379" s="310"/>
      <c r="E4379" s="310"/>
      <c r="F4379" s="309"/>
      <c r="G4379" s="309"/>
      <c r="H4379" s="310"/>
      <c r="I4379" s="310"/>
      <c r="L4379" s="309"/>
      <c r="M4379" s="309"/>
      <c r="N4379" s="310"/>
      <c r="P4379" s="310"/>
    </row>
    <row r="4380" spans="3:16" s="25" customFormat="1" ht="12.75" customHeight="1" x14ac:dyDescent="0.25">
      <c r="C4380" s="310"/>
      <c r="E4380" s="310"/>
      <c r="F4380" s="309"/>
      <c r="G4380" s="309"/>
      <c r="H4380" s="310"/>
      <c r="I4380" s="310"/>
      <c r="L4380" s="309"/>
      <c r="M4380" s="309"/>
      <c r="N4380" s="310"/>
      <c r="P4380" s="310"/>
    </row>
    <row r="4381" spans="3:16" s="25" customFormat="1" ht="12.75" customHeight="1" x14ac:dyDescent="0.25">
      <c r="C4381" s="310"/>
      <c r="E4381" s="310"/>
      <c r="F4381" s="309"/>
      <c r="G4381" s="309"/>
      <c r="H4381" s="310"/>
      <c r="I4381" s="310"/>
      <c r="L4381" s="309"/>
      <c r="M4381" s="309"/>
      <c r="N4381" s="310"/>
      <c r="P4381" s="310"/>
    </row>
    <row r="4382" spans="3:16" s="25" customFormat="1" ht="12.75" customHeight="1" x14ac:dyDescent="0.25">
      <c r="C4382" s="310"/>
      <c r="E4382" s="310"/>
      <c r="F4382" s="309"/>
      <c r="G4382" s="309"/>
      <c r="H4382" s="310"/>
      <c r="I4382" s="310"/>
      <c r="L4382" s="309"/>
      <c r="M4382" s="309"/>
      <c r="N4382" s="310"/>
      <c r="P4382" s="310"/>
    </row>
    <row r="4383" spans="3:16" s="25" customFormat="1" ht="12.75" customHeight="1" x14ac:dyDescent="0.25">
      <c r="C4383" s="310"/>
      <c r="E4383" s="310"/>
      <c r="F4383" s="309"/>
      <c r="G4383" s="309"/>
      <c r="H4383" s="310"/>
      <c r="I4383" s="310"/>
      <c r="L4383" s="309"/>
      <c r="M4383" s="309"/>
      <c r="N4383" s="310"/>
      <c r="P4383" s="310"/>
    </row>
    <row r="4384" spans="3:16" s="25" customFormat="1" ht="12.75" customHeight="1" x14ac:dyDescent="0.25">
      <c r="C4384" s="310"/>
      <c r="E4384" s="310"/>
      <c r="F4384" s="309"/>
      <c r="G4384" s="309"/>
      <c r="H4384" s="310"/>
      <c r="I4384" s="310"/>
      <c r="L4384" s="309"/>
      <c r="M4384" s="309"/>
      <c r="N4384" s="310"/>
      <c r="P4384" s="310"/>
    </row>
    <row r="4385" spans="3:16" s="25" customFormat="1" ht="12.75" customHeight="1" x14ac:dyDescent="0.25">
      <c r="C4385" s="310"/>
      <c r="E4385" s="310"/>
      <c r="F4385" s="309"/>
      <c r="G4385" s="309"/>
      <c r="H4385" s="310"/>
      <c r="I4385" s="310"/>
      <c r="L4385" s="309"/>
      <c r="M4385" s="309"/>
      <c r="N4385" s="310"/>
      <c r="P4385" s="310"/>
    </row>
    <row r="4386" spans="3:16" s="25" customFormat="1" ht="12.75" customHeight="1" x14ac:dyDescent="0.25">
      <c r="C4386" s="310"/>
      <c r="E4386" s="310"/>
      <c r="F4386" s="309"/>
      <c r="G4386" s="309"/>
      <c r="H4386" s="310"/>
      <c r="I4386" s="310"/>
      <c r="L4386" s="309"/>
      <c r="M4386" s="309"/>
      <c r="N4386" s="310"/>
      <c r="P4386" s="310"/>
    </row>
    <row r="4387" spans="3:16" s="25" customFormat="1" ht="12.75" customHeight="1" x14ac:dyDescent="0.25">
      <c r="C4387" s="310"/>
      <c r="E4387" s="310"/>
      <c r="F4387" s="309"/>
      <c r="G4387" s="309"/>
      <c r="H4387" s="310"/>
      <c r="I4387" s="310"/>
      <c r="L4387" s="309"/>
      <c r="M4387" s="309"/>
      <c r="N4387" s="310"/>
      <c r="P4387" s="310"/>
    </row>
    <row r="4388" spans="3:16" s="25" customFormat="1" ht="12.75" customHeight="1" x14ac:dyDescent="0.25">
      <c r="C4388" s="310"/>
      <c r="E4388" s="310"/>
      <c r="F4388" s="309"/>
      <c r="G4388" s="309"/>
      <c r="H4388" s="310"/>
      <c r="I4388" s="310"/>
      <c r="L4388" s="309"/>
      <c r="M4388" s="309"/>
      <c r="N4388" s="310"/>
      <c r="P4388" s="310"/>
    </row>
    <row r="4389" spans="3:16" s="25" customFormat="1" ht="12.75" customHeight="1" x14ac:dyDescent="0.25">
      <c r="C4389" s="310"/>
      <c r="E4389" s="310"/>
      <c r="F4389" s="309"/>
      <c r="G4389" s="309"/>
      <c r="H4389" s="310"/>
      <c r="I4389" s="310"/>
      <c r="L4389" s="309"/>
      <c r="M4389" s="309"/>
      <c r="N4389" s="310"/>
      <c r="P4389" s="310"/>
    </row>
    <row r="4390" spans="3:16" s="25" customFormat="1" ht="12.75" customHeight="1" x14ac:dyDescent="0.25">
      <c r="C4390" s="310"/>
      <c r="E4390" s="310"/>
      <c r="F4390" s="309"/>
      <c r="G4390" s="309"/>
      <c r="H4390" s="310"/>
      <c r="I4390" s="310"/>
      <c r="L4390" s="309"/>
      <c r="M4390" s="309"/>
      <c r="N4390" s="310"/>
      <c r="P4390" s="310"/>
    </row>
    <row r="4391" spans="3:16" s="25" customFormat="1" ht="12.75" customHeight="1" x14ac:dyDescent="0.25">
      <c r="C4391" s="310"/>
      <c r="E4391" s="310"/>
      <c r="F4391" s="309"/>
      <c r="G4391" s="309"/>
      <c r="H4391" s="310"/>
      <c r="I4391" s="310"/>
      <c r="L4391" s="309"/>
      <c r="M4391" s="309"/>
      <c r="N4391" s="310"/>
      <c r="P4391" s="310"/>
    </row>
    <row r="4392" spans="3:16" s="25" customFormat="1" ht="12.75" customHeight="1" x14ac:dyDescent="0.25">
      <c r="C4392" s="310"/>
      <c r="E4392" s="310"/>
      <c r="F4392" s="309"/>
      <c r="G4392" s="309"/>
      <c r="H4392" s="310"/>
      <c r="I4392" s="310"/>
      <c r="L4392" s="309"/>
      <c r="M4392" s="309"/>
      <c r="N4392" s="310"/>
      <c r="P4392" s="310"/>
    </row>
    <row r="4393" spans="3:16" s="25" customFormat="1" ht="12.75" customHeight="1" x14ac:dyDescent="0.25">
      <c r="C4393" s="310"/>
      <c r="E4393" s="310"/>
      <c r="F4393" s="309"/>
      <c r="G4393" s="309"/>
      <c r="H4393" s="310"/>
      <c r="I4393" s="310"/>
      <c r="L4393" s="309"/>
      <c r="M4393" s="309"/>
      <c r="N4393" s="310"/>
      <c r="P4393" s="310"/>
    </row>
    <row r="4394" spans="3:16" s="25" customFormat="1" ht="12.75" customHeight="1" x14ac:dyDescent="0.25">
      <c r="C4394" s="310"/>
      <c r="E4394" s="310"/>
      <c r="F4394" s="309"/>
      <c r="G4394" s="309"/>
      <c r="H4394" s="310"/>
      <c r="I4394" s="310"/>
      <c r="L4394" s="309"/>
      <c r="M4394" s="309"/>
      <c r="N4394" s="310"/>
      <c r="P4394" s="310"/>
    </row>
    <row r="4395" spans="3:16" s="25" customFormat="1" ht="12.75" customHeight="1" x14ac:dyDescent="0.25">
      <c r="C4395" s="310"/>
      <c r="E4395" s="310"/>
      <c r="F4395" s="309"/>
      <c r="G4395" s="309"/>
      <c r="H4395" s="310"/>
      <c r="I4395" s="310"/>
      <c r="L4395" s="309"/>
      <c r="M4395" s="309"/>
      <c r="N4395" s="310"/>
      <c r="P4395" s="310"/>
    </row>
    <row r="4396" spans="3:16" s="25" customFormat="1" ht="12.75" customHeight="1" x14ac:dyDescent="0.25">
      <c r="C4396" s="310"/>
      <c r="E4396" s="310"/>
      <c r="F4396" s="309"/>
      <c r="G4396" s="309"/>
      <c r="H4396" s="310"/>
      <c r="I4396" s="310"/>
      <c r="L4396" s="309"/>
      <c r="M4396" s="309"/>
      <c r="N4396" s="310"/>
      <c r="P4396" s="310"/>
    </row>
    <row r="4397" spans="3:16" s="25" customFormat="1" ht="12.75" customHeight="1" x14ac:dyDescent="0.25">
      <c r="C4397" s="310"/>
      <c r="E4397" s="310"/>
      <c r="F4397" s="309"/>
      <c r="G4397" s="309"/>
      <c r="H4397" s="310"/>
      <c r="I4397" s="310"/>
      <c r="L4397" s="309"/>
      <c r="M4397" s="309"/>
      <c r="N4397" s="310"/>
      <c r="P4397" s="310"/>
    </row>
    <row r="4398" spans="3:16" s="25" customFormat="1" ht="12.75" customHeight="1" x14ac:dyDescent="0.25">
      <c r="C4398" s="310"/>
      <c r="E4398" s="310"/>
      <c r="F4398" s="309"/>
      <c r="G4398" s="309"/>
      <c r="H4398" s="310"/>
      <c r="I4398" s="310"/>
      <c r="L4398" s="309"/>
      <c r="M4398" s="309"/>
      <c r="N4398" s="310"/>
      <c r="P4398" s="310"/>
    </row>
    <row r="4399" spans="3:16" s="25" customFormat="1" ht="12.75" customHeight="1" x14ac:dyDescent="0.25">
      <c r="C4399" s="310"/>
      <c r="E4399" s="310"/>
      <c r="F4399" s="309"/>
      <c r="G4399" s="309"/>
      <c r="H4399" s="310"/>
      <c r="I4399" s="310"/>
      <c r="L4399" s="309"/>
      <c r="M4399" s="309"/>
      <c r="N4399" s="310"/>
      <c r="P4399" s="310"/>
    </row>
    <row r="4400" spans="3:16" s="25" customFormat="1" ht="12.75" customHeight="1" x14ac:dyDescent="0.25">
      <c r="C4400" s="310"/>
      <c r="E4400" s="310"/>
      <c r="F4400" s="309"/>
      <c r="G4400" s="309"/>
      <c r="H4400" s="310"/>
      <c r="I4400" s="310"/>
      <c r="L4400" s="309"/>
      <c r="M4400" s="309"/>
      <c r="N4400" s="310"/>
      <c r="P4400" s="310"/>
    </row>
    <row r="4401" spans="3:16" s="25" customFormat="1" ht="12.75" customHeight="1" x14ac:dyDescent="0.25">
      <c r="C4401" s="310"/>
      <c r="E4401" s="310"/>
      <c r="F4401" s="309"/>
      <c r="G4401" s="309"/>
      <c r="H4401" s="310"/>
      <c r="I4401" s="310"/>
      <c r="L4401" s="309"/>
      <c r="M4401" s="309"/>
      <c r="N4401" s="310"/>
      <c r="P4401" s="310"/>
    </row>
    <row r="4402" spans="3:16" s="25" customFormat="1" ht="12.75" customHeight="1" x14ac:dyDescent="0.25">
      <c r="C4402" s="310"/>
      <c r="E4402" s="310"/>
      <c r="F4402" s="309"/>
      <c r="G4402" s="309"/>
      <c r="H4402" s="310"/>
      <c r="I4402" s="310"/>
      <c r="L4402" s="309"/>
      <c r="M4402" s="309"/>
      <c r="N4402" s="310"/>
      <c r="P4402" s="310"/>
    </row>
    <row r="4403" spans="3:16" s="25" customFormat="1" ht="12.75" customHeight="1" x14ac:dyDescent="0.25">
      <c r="C4403" s="310"/>
      <c r="E4403" s="310"/>
      <c r="F4403" s="309"/>
      <c r="G4403" s="309"/>
      <c r="H4403" s="310"/>
      <c r="I4403" s="310"/>
      <c r="L4403" s="309"/>
      <c r="M4403" s="309"/>
      <c r="N4403" s="310"/>
      <c r="P4403" s="310"/>
    </row>
    <row r="4404" spans="3:16" s="25" customFormat="1" ht="12.75" customHeight="1" x14ac:dyDescent="0.25">
      <c r="C4404" s="310"/>
      <c r="E4404" s="310"/>
      <c r="F4404" s="309"/>
      <c r="G4404" s="309"/>
      <c r="H4404" s="310"/>
      <c r="I4404" s="310"/>
      <c r="L4404" s="309"/>
      <c r="M4404" s="309"/>
      <c r="N4404" s="310"/>
      <c r="P4404" s="310"/>
    </row>
    <row r="4405" spans="3:16" s="25" customFormat="1" ht="12.75" customHeight="1" x14ac:dyDescent="0.25">
      <c r="C4405" s="310"/>
      <c r="E4405" s="310"/>
      <c r="F4405" s="309"/>
      <c r="G4405" s="309"/>
      <c r="H4405" s="310"/>
      <c r="I4405" s="310"/>
      <c r="L4405" s="309"/>
      <c r="M4405" s="309"/>
      <c r="N4405" s="310"/>
      <c r="P4405" s="310"/>
    </row>
    <row r="4406" spans="3:16" s="25" customFormat="1" ht="12.75" customHeight="1" x14ac:dyDescent="0.25">
      <c r="C4406" s="310"/>
      <c r="E4406" s="310"/>
      <c r="F4406" s="309"/>
      <c r="G4406" s="309"/>
      <c r="H4406" s="310"/>
      <c r="I4406" s="310"/>
      <c r="L4406" s="309"/>
      <c r="M4406" s="309"/>
      <c r="N4406" s="310"/>
      <c r="P4406" s="310"/>
    </row>
    <row r="4407" spans="3:16" s="25" customFormat="1" ht="12.75" customHeight="1" x14ac:dyDescent="0.25">
      <c r="C4407" s="310"/>
      <c r="E4407" s="310"/>
      <c r="F4407" s="309"/>
      <c r="G4407" s="309"/>
      <c r="H4407" s="310"/>
      <c r="I4407" s="310"/>
      <c r="L4407" s="309"/>
      <c r="M4407" s="309"/>
      <c r="N4407" s="310"/>
      <c r="P4407" s="310"/>
    </row>
    <row r="4408" spans="3:16" s="25" customFormat="1" ht="12.75" customHeight="1" x14ac:dyDescent="0.25">
      <c r="C4408" s="310"/>
      <c r="E4408" s="310"/>
      <c r="F4408" s="309"/>
      <c r="G4408" s="309"/>
      <c r="H4408" s="310"/>
      <c r="I4408" s="310"/>
      <c r="L4408" s="309"/>
      <c r="M4408" s="309"/>
      <c r="N4408" s="310"/>
      <c r="P4408" s="310"/>
    </row>
    <row r="4409" spans="3:16" s="25" customFormat="1" ht="12.75" customHeight="1" x14ac:dyDescent="0.25">
      <c r="C4409" s="310"/>
      <c r="E4409" s="310"/>
      <c r="F4409" s="309"/>
      <c r="G4409" s="309"/>
      <c r="H4409" s="310"/>
      <c r="I4409" s="310"/>
      <c r="L4409" s="309"/>
      <c r="M4409" s="309"/>
      <c r="N4409" s="310"/>
      <c r="P4409" s="310"/>
    </row>
    <row r="4410" spans="3:16" s="25" customFormat="1" ht="12.75" customHeight="1" x14ac:dyDescent="0.25">
      <c r="C4410" s="310"/>
      <c r="E4410" s="310"/>
      <c r="F4410" s="309"/>
      <c r="G4410" s="309"/>
      <c r="H4410" s="310"/>
      <c r="I4410" s="310"/>
      <c r="L4410" s="309"/>
      <c r="M4410" s="309"/>
      <c r="N4410" s="310"/>
      <c r="P4410" s="310"/>
    </row>
    <row r="4411" spans="3:16" s="25" customFormat="1" ht="12.75" customHeight="1" x14ac:dyDescent="0.25">
      <c r="C4411" s="310"/>
      <c r="E4411" s="310"/>
      <c r="F4411" s="309"/>
      <c r="G4411" s="309"/>
      <c r="H4411" s="310"/>
      <c r="I4411" s="310"/>
      <c r="L4411" s="309"/>
      <c r="M4411" s="309"/>
      <c r="N4411" s="310"/>
      <c r="P4411" s="310"/>
    </row>
    <row r="4412" spans="3:16" s="25" customFormat="1" ht="12.75" customHeight="1" x14ac:dyDescent="0.25">
      <c r="C4412" s="310"/>
      <c r="E4412" s="310"/>
      <c r="F4412" s="309"/>
      <c r="G4412" s="309"/>
      <c r="H4412" s="310"/>
      <c r="I4412" s="310"/>
      <c r="L4412" s="309"/>
      <c r="M4412" s="309"/>
      <c r="N4412" s="310"/>
      <c r="P4412" s="310"/>
    </row>
    <row r="4413" spans="3:16" s="25" customFormat="1" ht="12.75" customHeight="1" x14ac:dyDescent="0.25">
      <c r="C4413" s="310"/>
      <c r="E4413" s="310"/>
      <c r="F4413" s="309"/>
      <c r="G4413" s="309"/>
      <c r="H4413" s="310"/>
      <c r="I4413" s="310"/>
      <c r="L4413" s="309"/>
      <c r="M4413" s="309"/>
      <c r="N4413" s="310"/>
      <c r="P4413" s="310"/>
    </row>
    <row r="4414" spans="3:16" s="25" customFormat="1" ht="12.75" customHeight="1" x14ac:dyDescent="0.25">
      <c r="C4414" s="310"/>
      <c r="E4414" s="310"/>
      <c r="F4414" s="309"/>
      <c r="G4414" s="309"/>
      <c r="H4414" s="310"/>
      <c r="I4414" s="310"/>
      <c r="L4414" s="309"/>
      <c r="M4414" s="309"/>
      <c r="N4414" s="310"/>
      <c r="P4414" s="310"/>
    </row>
    <row r="4415" spans="3:16" s="25" customFormat="1" ht="12.75" customHeight="1" x14ac:dyDescent="0.25">
      <c r="C4415" s="310"/>
      <c r="E4415" s="310"/>
      <c r="F4415" s="309"/>
      <c r="G4415" s="309"/>
      <c r="H4415" s="310"/>
      <c r="I4415" s="310"/>
      <c r="L4415" s="309"/>
      <c r="M4415" s="309"/>
      <c r="N4415" s="310"/>
      <c r="P4415" s="310"/>
    </row>
    <row r="4416" spans="3:16" s="25" customFormat="1" ht="12.75" customHeight="1" x14ac:dyDescent="0.25">
      <c r="C4416" s="310"/>
      <c r="E4416" s="310"/>
      <c r="F4416" s="309"/>
      <c r="G4416" s="309"/>
      <c r="H4416" s="310"/>
      <c r="I4416" s="310"/>
      <c r="L4416" s="309"/>
      <c r="M4416" s="309"/>
      <c r="N4416" s="310"/>
      <c r="P4416" s="310"/>
    </row>
    <row r="4417" spans="3:16" s="25" customFormat="1" ht="12.75" customHeight="1" x14ac:dyDescent="0.25">
      <c r="C4417" s="310"/>
      <c r="E4417" s="310"/>
      <c r="F4417" s="309"/>
      <c r="G4417" s="309"/>
      <c r="H4417" s="310"/>
      <c r="I4417" s="310"/>
      <c r="L4417" s="309"/>
      <c r="M4417" s="309"/>
      <c r="N4417" s="310"/>
      <c r="P4417" s="310"/>
    </row>
    <row r="4418" spans="3:16" s="25" customFormat="1" ht="12.75" customHeight="1" x14ac:dyDescent="0.25">
      <c r="C4418" s="310"/>
      <c r="E4418" s="310"/>
      <c r="F4418" s="309"/>
      <c r="G4418" s="309"/>
      <c r="H4418" s="310"/>
      <c r="I4418" s="310"/>
      <c r="L4418" s="309"/>
      <c r="M4418" s="309"/>
      <c r="N4418" s="310"/>
      <c r="P4418" s="310"/>
    </row>
    <row r="4419" spans="3:16" s="25" customFormat="1" ht="12.75" customHeight="1" x14ac:dyDescent="0.25">
      <c r="C4419" s="310"/>
      <c r="E4419" s="310"/>
      <c r="F4419" s="309"/>
      <c r="G4419" s="309"/>
      <c r="H4419" s="310"/>
      <c r="I4419" s="310"/>
      <c r="L4419" s="309"/>
      <c r="M4419" s="309"/>
      <c r="N4419" s="310"/>
      <c r="P4419" s="310"/>
    </row>
    <row r="4420" spans="3:16" s="25" customFormat="1" ht="12.75" customHeight="1" x14ac:dyDescent="0.25">
      <c r="C4420" s="310"/>
      <c r="E4420" s="310"/>
      <c r="F4420" s="309"/>
      <c r="G4420" s="309"/>
      <c r="H4420" s="310"/>
      <c r="I4420" s="310"/>
      <c r="L4420" s="309"/>
      <c r="M4420" s="309"/>
      <c r="N4420" s="310"/>
      <c r="P4420" s="310"/>
    </row>
    <row r="4421" spans="3:16" s="25" customFormat="1" ht="12.75" customHeight="1" x14ac:dyDescent="0.25">
      <c r="C4421" s="310"/>
      <c r="E4421" s="310"/>
      <c r="F4421" s="309"/>
      <c r="G4421" s="309"/>
      <c r="H4421" s="310"/>
      <c r="I4421" s="310"/>
      <c r="L4421" s="309"/>
      <c r="M4421" s="309"/>
      <c r="N4421" s="310"/>
      <c r="P4421" s="310"/>
    </row>
    <row r="4422" spans="3:16" s="25" customFormat="1" ht="12.75" customHeight="1" x14ac:dyDescent="0.25">
      <c r="C4422" s="310"/>
      <c r="E4422" s="310"/>
      <c r="F4422" s="309"/>
      <c r="G4422" s="309"/>
      <c r="H4422" s="310"/>
      <c r="I4422" s="310"/>
      <c r="L4422" s="309"/>
      <c r="M4422" s="309"/>
      <c r="N4422" s="310"/>
      <c r="P4422" s="310"/>
    </row>
    <row r="4423" spans="3:16" s="25" customFormat="1" ht="12.75" customHeight="1" x14ac:dyDescent="0.25">
      <c r="C4423" s="310"/>
      <c r="E4423" s="310"/>
      <c r="F4423" s="309"/>
      <c r="G4423" s="309"/>
      <c r="H4423" s="310"/>
      <c r="I4423" s="310"/>
      <c r="L4423" s="309"/>
      <c r="M4423" s="309"/>
      <c r="N4423" s="310"/>
      <c r="P4423" s="310"/>
    </row>
    <row r="4424" spans="3:16" s="25" customFormat="1" ht="12.75" customHeight="1" x14ac:dyDescent="0.25">
      <c r="C4424" s="310"/>
      <c r="E4424" s="310"/>
      <c r="F4424" s="309"/>
      <c r="G4424" s="309"/>
      <c r="H4424" s="310"/>
      <c r="I4424" s="310"/>
      <c r="L4424" s="309"/>
      <c r="M4424" s="309"/>
      <c r="N4424" s="310"/>
      <c r="P4424" s="310"/>
    </row>
    <row r="4425" spans="3:16" s="25" customFormat="1" ht="12.75" customHeight="1" x14ac:dyDescent="0.25">
      <c r="C4425" s="310"/>
      <c r="E4425" s="310"/>
      <c r="F4425" s="309"/>
      <c r="G4425" s="309"/>
      <c r="H4425" s="310"/>
      <c r="I4425" s="310"/>
      <c r="L4425" s="309"/>
      <c r="M4425" s="309"/>
      <c r="N4425" s="310"/>
      <c r="P4425" s="310"/>
    </row>
    <row r="4426" spans="3:16" s="25" customFormat="1" ht="12.75" customHeight="1" x14ac:dyDescent="0.25">
      <c r="C4426" s="310"/>
      <c r="E4426" s="310"/>
      <c r="F4426" s="309"/>
      <c r="G4426" s="309"/>
      <c r="H4426" s="310"/>
      <c r="I4426" s="310"/>
      <c r="L4426" s="309"/>
      <c r="M4426" s="309"/>
      <c r="N4426" s="310"/>
      <c r="P4426" s="310"/>
    </row>
    <row r="4427" spans="3:16" s="25" customFormat="1" ht="12.75" customHeight="1" x14ac:dyDescent="0.25">
      <c r="C4427" s="310"/>
      <c r="E4427" s="310"/>
      <c r="F4427" s="309"/>
      <c r="G4427" s="309"/>
      <c r="H4427" s="310"/>
      <c r="I4427" s="310"/>
      <c r="L4427" s="309"/>
      <c r="M4427" s="309"/>
      <c r="N4427" s="310"/>
      <c r="P4427" s="310"/>
    </row>
    <row r="4428" spans="3:16" s="25" customFormat="1" ht="12.75" customHeight="1" x14ac:dyDescent="0.25">
      <c r="C4428" s="310"/>
      <c r="E4428" s="310"/>
      <c r="F4428" s="309"/>
      <c r="G4428" s="309"/>
      <c r="H4428" s="310"/>
      <c r="I4428" s="310"/>
      <c r="L4428" s="309"/>
      <c r="M4428" s="309"/>
      <c r="N4428" s="310"/>
      <c r="P4428" s="310"/>
    </row>
    <row r="4429" spans="3:16" s="25" customFormat="1" ht="12.75" customHeight="1" x14ac:dyDescent="0.25">
      <c r="C4429" s="310"/>
      <c r="E4429" s="310"/>
      <c r="F4429" s="309"/>
      <c r="G4429" s="309"/>
      <c r="H4429" s="310"/>
      <c r="I4429" s="310"/>
      <c r="L4429" s="309"/>
      <c r="M4429" s="309"/>
      <c r="N4429" s="310"/>
      <c r="P4429" s="310"/>
    </row>
    <row r="4430" spans="3:16" s="25" customFormat="1" ht="12.75" customHeight="1" x14ac:dyDescent="0.25">
      <c r="C4430" s="310"/>
      <c r="E4430" s="310"/>
      <c r="F4430" s="309"/>
      <c r="G4430" s="309"/>
      <c r="H4430" s="310"/>
      <c r="I4430" s="310"/>
      <c r="L4430" s="309"/>
      <c r="M4430" s="309"/>
      <c r="N4430" s="310"/>
      <c r="P4430" s="310"/>
    </row>
    <row r="4431" spans="3:16" s="25" customFormat="1" ht="12.75" customHeight="1" x14ac:dyDescent="0.25">
      <c r="C4431" s="310"/>
      <c r="E4431" s="310"/>
      <c r="F4431" s="309"/>
      <c r="G4431" s="309"/>
      <c r="H4431" s="310"/>
      <c r="I4431" s="310"/>
      <c r="L4431" s="309"/>
      <c r="M4431" s="309"/>
      <c r="N4431" s="310"/>
      <c r="P4431" s="310"/>
    </row>
    <row r="4432" spans="3:16" s="25" customFormat="1" ht="12.75" customHeight="1" x14ac:dyDescent="0.25">
      <c r="C4432" s="310"/>
      <c r="E4432" s="310"/>
      <c r="F4432" s="309"/>
      <c r="G4432" s="309"/>
      <c r="H4432" s="310"/>
      <c r="I4432" s="310"/>
      <c r="L4432" s="309"/>
      <c r="M4432" s="309"/>
      <c r="N4432" s="310"/>
      <c r="P4432" s="310"/>
    </row>
    <row r="4433" spans="3:16" s="25" customFormat="1" ht="12.75" customHeight="1" x14ac:dyDescent="0.25">
      <c r="C4433" s="310"/>
      <c r="E4433" s="310"/>
      <c r="F4433" s="309"/>
      <c r="G4433" s="309"/>
      <c r="H4433" s="310"/>
      <c r="I4433" s="310"/>
      <c r="L4433" s="309"/>
      <c r="M4433" s="309"/>
      <c r="N4433" s="310"/>
      <c r="P4433" s="310"/>
    </row>
    <row r="4434" spans="3:16" s="25" customFormat="1" ht="12.75" customHeight="1" x14ac:dyDescent="0.25">
      <c r="C4434" s="310"/>
      <c r="E4434" s="310"/>
      <c r="F4434" s="309"/>
      <c r="G4434" s="309"/>
      <c r="H4434" s="310"/>
      <c r="I4434" s="310"/>
      <c r="L4434" s="309"/>
      <c r="M4434" s="309"/>
      <c r="N4434" s="310"/>
      <c r="P4434" s="310"/>
    </row>
    <row r="4435" spans="3:16" s="25" customFormat="1" ht="12.75" customHeight="1" x14ac:dyDescent="0.25">
      <c r="C4435" s="310"/>
      <c r="E4435" s="310"/>
      <c r="F4435" s="309"/>
      <c r="G4435" s="309"/>
      <c r="H4435" s="310"/>
      <c r="I4435" s="310"/>
      <c r="L4435" s="309"/>
      <c r="M4435" s="309"/>
      <c r="N4435" s="310"/>
      <c r="P4435" s="310"/>
    </row>
    <row r="4436" spans="3:16" s="25" customFormat="1" ht="12.75" customHeight="1" x14ac:dyDescent="0.25">
      <c r="C4436" s="310"/>
      <c r="E4436" s="310"/>
      <c r="F4436" s="309"/>
      <c r="G4436" s="309"/>
      <c r="H4436" s="310"/>
      <c r="I4436" s="310"/>
      <c r="L4436" s="309"/>
      <c r="M4436" s="309"/>
      <c r="N4436" s="310"/>
      <c r="P4436" s="310"/>
    </row>
    <row r="4437" spans="3:16" s="25" customFormat="1" ht="12.75" customHeight="1" x14ac:dyDescent="0.25">
      <c r="C4437" s="310"/>
      <c r="E4437" s="310"/>
      <c r="F4437" s="309"/>
      <c r="G4437" s="309"/>
      <c r="H4437" s="310"/>
      <c r="I4437" s="310"/>
      <c r="L4437" s="309"/>
      <c r="M4437" s="309"/>
      <c r="N4437" s="310"/>
      <c r="P4437" s="310"/>
    </row>
    <row r="4438" spans="3:16" s="25" customFormat="1" ht="12.75" customHeight="1" x14ac:dyDescent="0.25">
      <c r="C4438" s="310"/>
      <c r="E4438" s="310"/>
      <c r="F4438" s="309"/>
      <c r="G4438" s="309"/>
      <c r="H4438" s="310"/>
      <c r="I4438" s="310"/>
      <c r="L4438" s="309"/>
      <c r="M4438" s="309"/>
      <c r="N4438" s="310"/>
      <c r="P4438" s="310"/>
    </row>
    <row r="4439" spans="3:16" s="25" customFormat="1" ht="12.75" customHeight="1" x14ac:dyDescent="0.25">
      <c r="C4439" s="310"/>
      <c r="E4439" s="310"/>
      <c r="F4439" s="309"/>
      <c r="G4439" s="309"/>
      <c r="H4439" s="310"/>
      <c r="I4439" s="310"/>
      <c r="L4439" s="309"/>
      <c r="M4439" s="309"/>
      <c r="N4439" s="310"/>
      <c r="P4439" s="310"/>
    </row>
    <row r="4440" spans="3:16" s="25" customFormat="1" ht="12.75" customHeight="1" x14ac:dyDescent="0.25">
      <c r="C4440" s="310"/>
      <c r="E4440" s="310"/>
      <c r="F4440" s="309"/>
      <c r="G4440" s="309"/>
      <c r="H4440" s="310"/>
      <c r="I4440" s="310"/>
      <c r="L4440" s="309"/>
      <c r="M4440" s="309"/>
      <c r="N4440" s="310"/>
      <c r="P4440" s="310"/>
    </row>
    <row r="4441" spans="3:16" s="25" customFormat="1" ht="12.75" customHeight="1" x14ac:dyDescent="0.25">
      <c r="C4441" s="310"/>
      <c r="E4441" s="310"/>
      <c r="F4441" s="309"/>
      <c r="G4441" s="309"/>
      <c r="H4441" s="310"/>
      <c r="I4441" s="310"/>
      <c r="L4441" s="309"/>
      <c r="M4441" s="309"/>
      <c r="N4441" s="310"/>
      <c r="P4441" s="310"/>
    </row>
    <row r="4442" spans="3:16" s="25" customFormat="1" ht="12.75" customHeight="1" x14ac:dyDescent="0.25">
      <c r="C4442" s="310"/>
      <c r="E4442" s="310"/>
      <c r="F4442" s="309"/>
      <c r="G4442" s="309"/>
      <c r="H4442" s="310"/>
      <c r="I4442" s="310"/>
      <c r="L4442" s="309"/>
      <c r="M4442" s="309"/>
      <c r="N4442" s="310"/>
      <c r="P4442" s="310"/>
    </row>
    <row r="4443" spans="3:16" s="25" customFormat="1" ht="12.75" customHeight="1" x14ac:dyDescent="0.25">
      <c r="C4443" s="310"/>
      <c r="E4443" s="310"/>
      <c r="F4443" s="309"/>
      <c r="G4443" s="309"/>
      <c r="H4443" s="310"/>
      <c r="I4443" s="310"/>
      <c r="L4443" s="309"/>
      <c r="M4443" s="309"/>
      <c r="N4443" s="310"/>
      <c r="P4443" s="310"/>
    </row>
    <row r="4444" spans="3:16" s="25" customFormat="1" ht="12.75" customHeight="1" x14ac:dyDescent="0.25">
      <c r="C4444" s="310"/>
      <c r="E4444" s="310"/>
      <c r="F4444" s="309"/>
      <c r="G4444" s="309"/>
      <c r="H4444" s="310"/>
      <c r="I4444" s="310"/>
      <c r="L4444" s="309"/>
      <c r="M4444" s="309"/>
      <c r="N4444" s="310"/>
      <c r="P4444" s="310"/>
    </row>
    <row r="4445" spans="3:16" s="25" customFormat="1" ht="12.75" customHeight="1" x14ac:dyDescent="0.25">
      <c r="C4445" s="310"/>
      <c r="E4445" s="310"/>
      <c r="F4445" s="309"/>
      <c r="G4445" s="309"/>
      <c r="H4445" s="310"/>
      <c r="I4445" s="310"/>
      <c r="L4445" s="309"/>
      <c r="M4445" s="309"/>
      <c r="N4445" s="310"/>
      <c r="P4445" s="310"/>
    </row>
    <row r="4446" spans="3:16" s="25" customFormat="1" ht="12.75" customHeight="1" x14ac:dyDescent="0.25">
      <c r="C4446" s="310"/>
      <c r="E4446" s="310"/>
      <c r="F4446" s="309"/>
      <c r="G4446" s="309"/>
      <c r="H4446" s="310"/>
      <c r="I4446" s="310"/>
      <c r="L4446" s="309"/>
      <c r="M4446" s="309"/>
      <c r="N4446" s="310"/>
      <c r="P4446" s="310"/>
    </row>
    <row r="4447" spans="3:16" s="25" customFormat="1" ht="12.75" customHeight="1" x14ac:dyDescent="0.25">
      <c r="C4447" s="310"/>
      <c r="E4447" s="310"/>
      <c r="F4447" s="309"/>
      <c r="G4447" s="309"/>
      <c r="H4447" s="310"/>
      <c r="I4447" s="310"/>
      <c r="L4447" s="309"/>
      <c r="M4447" s="309"/>
      <c r="N4447" s="310"/>
      <c r="P4447" s="310"/>
    </row>
    <row r="4448" spans="3:16" s="25" customFormat="1" ht="12.75" customHeight="1" x14ac:dyDescent="0.25">
      <c r="C4448" s="310"/>
      <c r="E4448" s="310"/>
      <c r="F4448" s="309"/>
      <c r="G4448" s="309"/>
      <c r="H4448" s="310"/>
      <c r="I4448" s="310"/>
      <c r="L4448" s="309"/>
      <c r="M4448" s="309"/>
      <c r="N4448" s="310"/>
      <c r="P4448" s="310"/>
    </row>
    <row r="4449" spans="3:16" s="25" customFormat="1" ht="12.75" customHeight="1" x14ac:dyDescent="0.25">
      <c r="C4449" s="310"/>
      <c r="E4449" s="310"/>
      <c r="F4449" s="309"/>
      <c r="G4449" s="309"/>
      <c r="H4449" s="310"/>
      <c r="I4449" s="310"/>
      <c r="L4449" s="309"/>
      <c r="M4449" s="309"/>
      <c r="N4449" s="310"/>
      <c r="P4449" s="310"/>
    </row>
    <row r="4450" spans="3:16" s="25" customFormat="1" ht="12.75" customHeight="1" x14ac:dyDescent="0.25">
      <c r="C4450" s="310"/>
      <c r="E4450" s="310"/>
      <c r="F4450" s="309"/>
      <c r="G4450" s="309"/>
      <c r="H4450" s="310"/>
      <c r="I4450" s="310"/>
      <c r="L4450" s="309"/>
      <c r="M4450" s="309"/>
      <c r="N4450" s="310"/>
      <c r="P4450" s="310"/>
    </row>
    <row r="4451" spans="3:16" s="25" customFormat="1" ht="12.75" customHeight="1" x14ac:dyDescent="0.25">
      <c r="C4451" s="310"/>
      <c r="E4451" s="310"/>
      <c r="F4451" s="309"/>
      <c r="G4451" s="309"/>
      <c r="H4451" s="310"/>
      <c r="I4451" s="310"/>
      <c r="L4451" s="309"/>
      <c r="M4451" s="309"/>
      <c r="N4451" s="310"/>
      <c r="P4451" s="310"/>
    </row>
    <row r="4452" spans="3:16" s="25" customFormat="1" ht="12.75" customHeight="1" x14ac:dyDescent="0.25">
      <c r="C4452" s="310"/>
      <c r="E4452" s="310"/>
      <c r="F4452" s="309"/>
      <c r="G4452" s="309"/>
      <c r="H4452" s="310"/>
      <c r="I4452" s="310"/>
      <c r="L4452" s="309"/>
      <c r="M4452" s="309"/>
      <c r="N4452" s="310"/>
      <c r="P4452" s="310"/>
    </row>
    <row r="4453" spans="3:16" s="25" customFormat="1" ht="12.75" customHeight="1" x14ac:dyDescent="0.25">
      <c r="C4453" s="310"/>
      <c r="E4453" s="310"/>
      <c r="F4453" s="309"/>
      <c r="G4453" s="309"/>
      <c r="H4453" s="310"/>
      <c r="I4453" s="310"/>
      <c r="L4453" s="309"/>
      <c r="M4453" s="309"/>
      <c r="N4453" s="310"/>
      <c r="P4453" s="310"/>
    </row>
    <row r="4454" spans="3:16" s="25" customFormat="1" ht="12.75" customHeight="1" x14ac:dyDescent="0.25">
      <c r="C4454" s="310"/>
      <c r="E4454" s="310"/>
      <c r="F4454" s="309"/>
      <c r="G4454" s="309"/>
      <c r="H4454" s="310"/>
      <c r="I4454" s="310"/>
      <c r="L4454" s="309"/>
      <c r="M4454" s="309"/>
      <c r="N4454" s="310"/>
      <c r="P4454" s="310"/>
    </row>
    <row r="4455" spans="3:16" s="25" customFormat="1" ht="12.75" customHeight="1" x14ac:dyDescent="0.25">
      <c r="C4455" s="310"/>
      <c r="E4455" s="310"/>
      <c r="F4455" s="309"/>
      <c r="G4455" s="309"/>
      <c r="H4455" s="310"/>
      <c r="I4455" s="310"/>
      <c r="L4455" s="309"/>
      <c r="M4455" s="309"/>
      <c r="N4455" s="310"/>
      <c r="P4455" s="310"/>
    </row>
    <row r="4456" spans="3:16" s="25" customFormat="1" ht="12.75" customHeight="1" x14ac:dyDescent="0.25">
      <c r="C4456" s="310"/>
      <c r="E4456" s="310"/>
      <c r="F4456" s="309"/>
      <c r="G4456" s="309"/>
      <c r="H4456" s="310"/>
      <c r="I4456" s="310"/>
      <c r="L4456" s="309"/>
      <c r="M4456" s="309"/>
      <c r="N4456" s="310"/>
      <c r="P4456" s="310"/>
    </row>
    <row r="4457" spans="3:16" s="25" customFormat="1" ht="12.75" customHeight="1" x14ac:dyDescent="0.25">
      <c r="C4457" s="310"/>
      <c r="E4457" s="310"/>
      <c r="F4457" s="309"/>
      <c r="G4457" s="309"/>
      <c r="H4457" s="310"/>
      <c r="I4457" s="310"/>
      <c r="L4457" s="309"/>
      <c r="M4457" s="309"/>
      <c r="N4457" s="310"/>
      <c r="P4457" s="310"/>
    </row>
    <row r="4458" spans="3:16" s="25" customFormat="1" ht="12.75" customHeight="1" x14ac:dyDescent="0.25">
      <c r="C4458" s="310"/>
      <c r="E4458" s="310"/>
      <c r="F4458" s="309"/>
      <c r="G4458" s="309"/>
      <c r="H4458" s="310"/>
      <c r="I4458" s="310"/>
      <c r="L4458" s="309"/>
      <c r="M4458" s="309"/>
      <c r="N4458" s="310"/>
      <c r="P4458" s="310"/>
    </row>
    <row r="4459" spans="3:16" s="25" customFormat="1" ht="12.75" customHeight="1" x14ac:dyDescent="0.25">
      <c r="C4459" s="310"/>
      <c r="E4459" s="310"/>
      <c r="F4459" s="309"/>
      <c r="G4459" s="309"/>
      <c r="H4459" s="310"/>
      <c r="I4459" s="310"/>
      <c r="L4459" s="309"/>
      <c r="M4459" s="309"/>
      <c r="N4459" s="310"/>
      <c r="P4459" s="310"/>
    </row>
    <row r="4460" spans="3:16" s="25" customFormat="1" ht="12.75" customHeight="1" x14ac:dyDescent="0.25">
      <c r="C4460" s="310"/>
      <c r="E4460" s="310"/>
      <c r="F4460" s="309"/>
      <c r="G4460" s="309"/>
      <c r="H4460" s="310"/>
      <c r="I4460" s="310"/>
      <c r="L4460" s="309"/>
      <c r="M4460" s="309"/>
      <c r="N4460" s="310"/>
      <c r="P4460" s="310"/>
    </row>
    <row r="4461" spans="3:16" s="25" customFormat="1" ht="12.75" customHeight="1" x14ac:dyDescent="0.25">
      <c r="C4461" s="310"/>
      <c r="E4461" s="310"/>
      <c r="F4461" s="309"/>
      <c r="G4461" s="309"/>
      <c r="H4461" s="310"/>
      <c r="I4461" s="310"/>
      <c r="L4461" s="309"/>
      <c r="M4461" s="309"/>
      <c r="N4461" s="310"/>
      <c r="P4461" s="310"/>
    </row>
    <row r="4462" spans="3:16" s="25" customFormat="1" ht="12.75" customHeight="1" x14ac:dyDescent="0.25">
      <c r="C4462" s="310"/>
      <c r="E4462" s="310"/>
      <c r="F4462" s="309"/>
      <c r="G4462" s="309"/>
      <c r="H4462" s="310"/>
      <c r="I4462" s="310"/>
      <c r="L4462" s="309"/>
      <c r="M4462" s="309"/>
      <c r="N4462" s="310"/>
      <c r="P4462" s="310"/>
    </row>
    <row r="4463" spans="3:16" s="25" customFormat="1" ht="12.75" customHeight="1" x14ac:dyDescent="0.25">
      <c r="C4463" s="310"/>
      <c r="E4463" s="310"/>
      <c r="F4463" s="309"/>
      <c r="G4463" s="309"/>
      <c r="H4463" s="310"/>
      <c r="I4463" s="310"/>
      <c r="L4463" s="309"/>
      <c r="M4463" s="309"/>
      <c r="N4463" s="310"/>
      <c r="P4463" s="310"/>
    </row>
    <row r="4464" spans="3:16" s="25" customFormat="1" ht="12.75" customHeight="1" x14ac:dyDescent="0.25">
      <c r="C4464" s="310"/>
      <c r="E4464" s="310"/>
      <c r="F4464" s="309"/>
      <c r="G4464" s="309"/>
      <c r="H4464" s="310"/>
      <c r="I4464" s="310"/>
      <c r="L4464" s="309"/>
      <c r="M4464" s="309"/>
      <c r="N4464" s="310"/>
      <c r="P4464" s="310"/>
    </row>
    <row r="4465" spans="3:16" s="25" customFormat="1" ht="12.75" customHeight="1" x14ac:dyDescent="0.25">
      <c r="C4465" s="310"/>
      <c r="E4465" s="310"/>
      <c r="F4465" s="309"/>
      <c r="G4465" s="309"/>
      <c r="H4465" s="310"/>
      <c r="I4465" s="310"/>
      <c r="L4465" s="309"/>
      <c r="M4465" s="309"/>
      <c r="N4465" s="310"/>
      <c r="P4465" s="310"/>
    </row>
    <row r="4466" spans="3:16" s="25" customFormat="1" ht="12.75" customHeight="1" x14ac:dyDescent="0.25">
      <c r="C4466" s="310"/>
      <c r="E4466" s="310"/>
      <c r="F4466" s="309"/>
      <c r="G4466" s="309"/>
      <c r="H4466" s="310"/>
      <c r="I4466" s="310"/>
      <c r="L4466" s="309"/>
      <c r="M4466" s="309"/>
      <c r="N4466" s="310"/>
      <c r="P4466" s="310"/>
    </row>
    <row r="4467" spans="3:16" s="25" customFormat="1" ht="12.75" customHeight="1" x14ac:dyDescent="0.25">
      <c r="C4467" s="310"/>
      <c r="E4467" s="310"/>
      <c r="F4467" s="309"/>
      <c r="G4467" s="309"/>
      <c r="H4467" s="310"/>
      <c r="I4467" s="310"/>
      <c r="L4467" s="309"/>
      <c r="M4467" s="309"/>
      <c r="N4467" s="310"/>
      <c r="P4467" s="310"/>
    </row>
    <row r="4468" spans="3:16" s="25" customFormat="1" ht="12.75" customHeight="1" x14ac:dyDescent="0.25">
      <c r="C4468" s="310"/>
      <c r="E4468" s="310"/>
      <c r="F4468" s="309"/>
      <c r="G4468" s="309"/>
      <c r="H4468" s="310"/>
      <c r="I4468" s="310"/>
      <c r="L4468" s="309"/>
      <c r="M4468" s="309"/>
      <c r="N4468" s="310"/>
      <c r="P4468" s="310"/>
    </row>
    <row r="4469" spans="3:16" s="25" customFormat="1" ht="12.75" customHeight="1" x14ac:dyDescent="0.25">
      <c r="C4469" s="310"/>
      <c r="E4469" s="310"/>
      <c r="F4469" s="309"/>
      <c r="G4469" s="309"/>
      <c r="H4469" s="310"/>
      <c r="I4469" s="310"/>
      <c r="L4469" s="309"/>
      <c r="M4469" s="309"/>
      <c r="N4469" s="310"/>
      <c r="P4469" s="310"/>
    </row>
    <row r="4470" spans="3:16" s="25" customFormat="1" ht="12.75" customHeight="1" x14ac:dyDescent="0.25">
      <c r="C4470" s="310"/>
      <c r="E4470" s="310"/>
      <c r="F4470" s="309"/>
      <c r="G4470" s="309"/>
      <c r="H4470" s="310"/>
      <c r="I4470" s="310"/>
      <c r="L4470" s="309"/>
      <c r="M4470" s="309"/>
      <c r="N4470" s="310"/>
      <c r="P4470" s="310"/>
    </row>
    <row r="4471" spans="3:16" s="25" customFormat="1" ht="12.75" customHeight="1" x14ac:dyDescent="0.25">
      <c r="C4471" s="310"/>
      <c r="E4471" s="310"/>
      <c r="F4471" s="309"/>
      <c r="G4471" s="309"/>
      <c r="H4471" s="310"/>
      <c r="I4471" s="310"/>
      <c r="L4471" s="309"/>
      <c r="M4471" s="309"/>
      <c r="N4471" s="310"/>
      <c r="P4471" s="310"/>
    </row>
    <row r="4472" spans="3:16" s="25" customFormat="1" ht="12.75" customHeight="1" x14ac:dyDescent="0.25">
      <c r="C4472" s="310"/>
      <c r="E4472" s="310"/>
      <c r="F4472" s="309"/>
      <c r="G4472" s="309"/>
      <c r="H4472" s="310"/>
      <c r="I4472" s="310"/>
      <c r="L4472" s="309"/>
      <c r="M4472" s="309"/>
      <c r="N4472" s="310"/>
      <c r="P4472" s="310"/>
    </row>
    <row r="4473" spans="3:16" s="25" customFormat="1" ht="12.75" customHeight="1" x14ac:dyDescent="0.25">
      <c r="C4473" s="310"/>
      <c r="E4473" s="310"/>
      <c r="F4473" s="309"/>
      <c r="G4473" s="309"/>
      <c r="H4473" s="310"/>
      <c r="I4473" s="310"/>
      <c r="L4473" s="309"/>
      <c r="M4473" s="309"/>
      <c r="N4473" s="310"/>
      <c r="P4473" s="310"/>
    </row>
    <row r="4474" spans="3:16" s="25" customFormat="1" ht="12.75" customHeight="1" x14ac:dyDescent="0.25">
      <c r="C4474" s="310"/>
      <c r="E4474" s="310"/>
      <c r="F4474" s="309"/>
      <c r="G4474" s="309"/>
      <c r="H4474" s="310"/>
      <c r="I4474" s="310"/>
      <c r="L4474" s="309"/>
      <c r="M4474" s="309"/>
      <c r="N4474" s="310"/>
      <c r="P4474" s="310"/>
    </row>
    <row r="4475" spans="3:16" s="25" customFormat="1" ht="12.75" customHeight="1" x14ac:dyDescent="0.25">
      <c r="C4475" s="310"/>
      <c r="E4475" s="310"/>
      <c r="F4475" s="309"/>
      <c r="G4475" s="309"/>
      <c r="H4475" s="310"/>
      <c r="I4475" s="310"/>
      <c r="L4475" s="309"/>
      <c r="M4475" s="309"/>
      <c r="N4475" s="310"/>
      <c r="P4475" s="310"/>
    </row>
    <row r="4476" spans="3:16" s="25" customFormat="1" ht="12.75" customHeight="1" x14ac:dyDescent="0.25">
      <c r="C4476" s="310"/>
      <c r="E4476" s="310"/>
      <c r="F4476" s="309"/>
      <c r="G4476" s="309"/>
      <c r="H4476" s="310"/>
      <c r="I4476" s="310"/>
      <c r="L4476" s="309"/>
      <c r="M4476" s="309"/>
      <c r="N4476" s="310"/>
      <c r="P4476" s="310"/>
    </row>
    <row r="4477" spans="3:16" s="25" customFormat="1" ht="12.75" customHeight="1" x14ac:dyDescent="0.25">
      <c r="C4477" s="310"/>
      <c r="E4477" s="310"/>
      <c r="F4477" s="309"/>
      <c r="G4477" s="309"/>
      <c r="H4477" s="310"/>
      <c r="I4477" s="310"/>
      <c r="L4477" s="309"/>
      <c r="M4477" s="309"/>
      <c r="N4477" s="310"/>
      <c r="P4477" s="310"/>
    </row>
    <row r="4478" spans="3:16" s="25" customFormat="1" ht="12.75" customHeight="1" x14ac:dyDescent="0.25">
      <c r="C4478" s="310"/>
      <c r="E4478" s="310"/>
      <c r="F4478" s="309"/>
      <c r="G4478" s="309"/>
      <c r="H4478" s="310"/>
      <c r="I4478" s="310"/>
      <c r="L4478" s="309"/>
      <c r="M4478" s="309"/>
      <c r="N4478" s="310"/>
      <c r="P4478" s="310"/>
    </row>
    <row r="4479" spans="3:16" s="25" customFormat="1" ht="12.75" customHeight="1" x14ac:dyDescent="0.25">
      <c r="C4479" s="310"/>
      <c r="E4479" s="310"/>
      <c r="F4479" s="309"/>
      <c r="G4479" s="309"/>
      <c r="H4479" s="310"/>
      <c r="I4479" s="310"/>
      <c r="L4479" s="309"/>
      <c r="M4479" s="309"/>
      <c r="N4479" s="310"/>
      <c r="P4479" s="310"/>
    </row>
    <row r="4480" spans="3:16" s="25" customFormat="1" ht="12.75" customHeight="1" x14ac:dyDescent="0.25">
      <c r="C4480" s="310"/>
      <c r="E4480" s="310"/>
      <c r="F4480" s="309"/>
      <c r="G4480" s="309"/>
      <c r="H4480" s="310"/>
      <c r="I4480" s="310"/>
      <c r="L4480" s="309"/>
      <c r="M4480" s="309"/>
      <c r="N4480" s="310"/>
      <c r="P4480" s="310"/>
    </row>
    <row r="4481" spans="3:16" s="25" customFormat="1" ht="12.75" customHeight="1" x14ac:dyDescent="0.25">
      <c r="C4481" s="310"/>
      <c r="E4481" s="310"/>
      <c r="F4481" s="309"/>
      <c r="G4481" s="309"/>
      <c r="H4481" s="310"/>
      <c r="I4481" s="310"/>
      <c r="L4481" s="309"/>
      <c r="M4481" s="309"/>
      <c r="N4481" s="310"/>
      <c r="P4481" s="310"/>
    </row>
    <row r="4482" spans="3:16" s="25" customFormat="1" ht="12.75" customHeight="1" x14ac:dyDescent="0.25">
      <c r="C4482" s="310"/>
      <c r="E4482" s="310"/>
      <c r="F4482" s="309"/>
      <c r="G4482" s="309"/>
      <c r="H4482" s="310"/>
      <c r="I4482" s="310"/>
      <c r="L4482" s="309"/>
      <c r="M4482" s="309"/>
      <c r="N4482" s="310"/>
      <c r="P4482" s="310"/>
    </row>
    <row r="4483" spans="3:16" s="25" customFormat="1" ht="12.75" customHeight="1" x14ac:dyDescent="0.25">
      <c r="C4483" s="310"/>
      <c r="E4483" s="310"/>
      <c r="F4483" s="309"/>
      <c r="G4483" s="309"/>
      <c r="H4483" s="310"/>
      <c r="I4483" s="310"/>
      <c r="L4483" s="309"/>
      <c r="M4483" s="309"/>
      <c r="N4483" s="310"/>
      <c r="P4483" s="310"/>
    </row>
    <row r="4484" spans="3:16" s="25" customFormat="1" ht="12.75" customHeight="1" x14ac:dyDescent="0.25">
      <c r="C4484" s="310"/>
      <c r="E4484" s="310"/>
      <c r="F4484" s="309"/>
      <c r="G4484" s="309"/>
      <c r="H4484" s="310"/>
      <c r="I4484" s="310"/>
      <c r="L4484" s="309"/>
      <c r="M4484" s="309"/>
      <c r="N4484" s="310"/>
      <c r="P4484" s="310"/>
    </row>
    <row r="4485" spans="3:16" s="25" customFormat="1" ht="12.75" customHeight="1" x14ac:dyDescent="0.25">
      <c r="C4485" s="310"/>
      <c r="E4485" s="310"/>
      <c r="F4485" s="309"/>
      <c r="G4485" s="309"/>
      <c r="H4485" s="310"/>
      <c r="I4485" s="310"/>
      <c r="L4485" s="309"/>
      <c r="M4485" s="309"/>
      <c r="N4485" s="310"/>
      <c r="P4485" s="310"/>
    </row>
    <row r="4486" spans="3:16" s="25" customFormat="1" ht="12.75" customHeight="1" x14ac:dyDescent="0.25">
      <c r="C4486" s="310"/>
      <c r="E4486" s="310"/>
      <c r="F4486" s="309"/>
      <c r="G4486" s="309"/>
      <c r="H4486" s="310"/>
      <c r="I4486" s="310"/>
      <c r="L4486" s="309"/>
      <c r="M4486" s="309"/>
      <c r="N4486" s="310"/>
      <c r="P4486" s="310"/>
    </row>
    <row r="4487" spans="3:16" s="25" customFormat="1" ht="12.75" customHeight="1" x14ac:dyDescent="0.25">
      <c r="C4487" s="310"/>
      <c r="E4487" s="310"/>
      <c r="F4487" s="309"/>
      <c r="G4487" s="309"/>
      <c r="H4487" s="310"/>
      <c r="I4487" s="310"/>
      <c r="L4487" s="309"/>
      <c r="M4487" s="309"/>
      <c r="N4487" s="310"/>
      <c r="P4487" s="310"/>
    </row>
    <row r="4488" spans="3:16" s="25" customFormat="1" ht="12.75" customHeight="1" x14ac:dyDescent="0.25">
      <c r="C4488" s="310"/>
      <c r="E4488" s="310"/>
      <c r="F4488" s="309"/>
      <c r="G4488" s="309"/>
      <c r="H4488" s="310"/>
      <c r="I4488" s="310"/>
      <c r="L4488" s="309"/>
      <c r="M4488" s="309"/>
      <c r="N4488" s="310"/>
      <c r="P4488" s="310"/>
    </row>
    <row r="4489" spans="3:16" s="25" customFormat="1" ht="12.75" customHeight="1" x14ac:dyDescent="0.25">
      <c r="C4489" s="310"/>
      <c r="E4489" s="310"/>
      <c r="F4489" s="309"/>
      <c r="G4489" s="309"/>
      <c r="H4489" s="310"/>
      <c r="I4489" s="310"/>
      <c r="L4489" s="309"/>
      <c r="M4489" s="309"/>
      <c r="N4489" s="310"/>
      <c r="P4489" s="310"/>
    </row>
    <row r="4490" spans="3:16" s="25" customFormat="1" ht="12.75" customHeight="1" x14ac:dyDescent="0.25">
      <c r="C4490" s="310"/>
      <c r="E4490" s="310"/>
      <c r="F4490" s="309"/>
      <c r="G4490" s="309"/>
      <c r="H4490" s="310"/>
      <c r="I4490" s="310"/>
      <c r="L4490" s="309"/>
      <c r="M4490" s="309"/>
      <c r="N4490" s="310"/>
      <c r="P4490" s="310"/>
    </row>
    <row r="4491" spans="3:16" s="25" customFormat="1" ht="12.75" customHeight="1" x14ac:dyDescent="0.25">
      <c r="C4491" s="310"/>
      <c r="E4491" s="310"/>
      <c r="F4491" s="309"/>
      <c r="G4491" s="309"/>
      <c r="H4491" s="310"/>
      <c r="I4491" s="310"/>
      <c r="L4491" s="309"/>
      <c r="M4491" s="309"/>
      <c r="N4491" s="310"/>
      <c r="P4491" s="310"/>
    </row>
    <row r="4492" spans="3:16" s="25" customFormat="1" ht="12.75" customHeight="1" x14ac:dyDescent="0.25">
      <c r="C4492" s="310"/>
      <c r="E4492" s="310"/>
      <c r="F4492" s="309"/>
      <c r="G4492" s="309"/>
      <c r="H4492" s="310"/>
      <c r="I4492" s="310"/>
      <c r="L4492" s="309"/>
      <c r="M4492" s="309"/>
      <c r="N4492" s="310"/>
      <c r="P4492" s="310"/>
    </row>
    <row r="4493" spans="3:16" s="25" customFormat="1" ht="12.75" customHeight="1" x14ac:dyDescent="0.25">
      <c r="C4493" s="310"/>
      <c r="E4493" s="310"/>
      <c r="F4493" s="309"/>
      <c r="G4493" s="309"/>
      <c r="H4493" s="310"/>
      <c r="I4493" s="310"/>
      <c r="L4493" s="309"/>
      <c r="M4493" s="309"/>
      <c r="N4493" s="310"/>
      <c r="P4493" s="310"/>
    </row>
    <row r="4494" spans="3:16" s="25" customFormat="1" ht="12.75" customHeight="1" x14ac:dyDescent="0.25">
      <c r="C4494" s="310"/>
      <c r="E4494" s="310"/>
      <c r="F4494" s="309"/>
      <c r="G4494" s="309"/>
      <c r="H4494" s="310"/>
      <c r="I4494" s="310"/>
      <c r="L4494" s="309"/>
      <c r="M4494" s="309"/>
      <c r="N4494" s="310"/>
      <c r="P4494" s="310"/>
    </row>
    <row r="4495" spans="3:16" s="25" customFormat="1" ht="12.75" customHeight="1" x14ac:dyDescent="0.25">
      <c r="C4495" s="310"/>
      <c r="E4495" s="310"/>
      <c r="F4495" s="309"/>
      <c r="G4495" s="309"/>
      <c r="H4495" s="310"/>
      <c r="I4495" s="310"/>
      <c r="L4495" s="309"/>
      <c r="M4495" s="309"/>
      <c r="N4495" s="310"/>
      <c r="P4495" s="310"/>
    </row>
    <row r="4496" spans="3:16" s="25" customFormat="1" ht="12.75" customHeight="1" x14ac:dyDescent="0.25">
      <c r="C4496" s="310"/>
      <c r="E4496" s="310"/>
      <c r="F4496" s="309"/>
      <c r="G4496" s="309"/>
      <c r="H4496" s="310"/>
      <c r="I4496" s="310"/>
      <c r="L4496" s="309"/>
      <c r="M4496" s="309"/>
      <c r="N4496" s="310"/>
      <c r="P4496" s="310"/>
    </row>
    <row r="4497" spans="3:16" s="25" customFormat="1" ht="12.75" customHeight="1" x14ac:dyDescent="0.25">
      <c r="C4497" s="310"/>
      <c r="E4497" s="310"/>
      <c r="F4497" s="309"/>
      <c r="G4497" s="309"/>
      <c r="H4497" s="310"/>
      <c r="I4497" s="310"/>
      <c r="L4497" s="309"/>
      <c r="M4497" s="309"/>
      <c r="N4497" s="310"/>
      <c r="P4497" s="310"/>
    </row>
    <row r="4498" spans="3:16" s="25" customFormat="1" ht="12.75" customHeight="1" x14ac:dyDescent="0.25">
      <c r="C4498" s="310"/>
      <c r="E4498" s="310"/>
      <c r="F4498" s="309"/>
      <c r="G4498" s="309"/>
      <c r="H4498" s="310"/>
      <c r="I4498" s="310"/>
      <c r="L4498" s="309"/>
      <c r="M4498" s="309"/>
      <c r="N4498" s="310"/>
      <c r="P4498" s="310"/>
    </row>
    <row r="4499" spans="3:16" s="25" customFormat="1" ht="12.75" customHeight="1" x14ac:dyDescent="0.25">
      <c r="C4499" s="310"/>
      <c r="E4499" s="310"/>
      <c r="F4499" s="309"/>
      <c r="G4499" s="309"/>
      <c r="H4499" s="310"/>
      <c r="I4499" s="310"/>
      <c r="L4499" s="309"/>
      <c r="M4499" s="309"/>
      <c r="N4499" s="310"/>
      <c r="P4499" s="310"/>
    </row>
    <row r="4500" spans="3:16" s="25" customFormat="1" ht="12.75" customHeight="1" x14ac:dyDescent="0.25">
      <c r="C4500" s="310"/>
      <c r="E4500" s="310"/>
      <c r="F4500" s="309"/>
      <c r="G4500" s="309"/>
      <c r="H4500" s="310"/>
      <c r="I4500" s="310"/>
      <c r="L4500" s="309"/>
      <c r="M4500" s="309"/>
      <c r="N4500" s="310"/>
      <c r="P4500" s="310"/>
    </row>
    <row r="4501" spans="3:16" s="25" customFormat="1" ht="12.75" customHeight="1" x14ac:dyDescent="0.25">
      <c r="C4501" s="310"/>
      <c r="E4501" s="310"/>
      <c r="F4501" s="309"/>
      <c r="G4501" s="309"/>
      <c r="H4501" s="310"/>
      <c r="I4501" s="310"/>
      <c r="L4501" s="309"/>
      <c r="M4501" s="309"/>
      <c r="N4501" s="310"/>
      <c r="P4501" s="310"/>
    </row>
    <row r="4502" spans="3:16" s="25" customFormat="1" ht="12.75" customHeight="1" x14ac:dyDescent="0.25">
      <c r="C4502" s="310"/>
      <c r="E4502" s="310"/>
      <c r="F4502" s="309"/>
      <c r="G4502" s="309"/>
      <c r="H4502" s="310"/>
      <c r="I4502" s="310"/>
      <c r="L4502" s="309"/>
      <c r="M4502" s="309"/>
      <c r="N4502" s="310"/>
      <c r="P4502" s="310"/>
    </row>
    <row r="4503" spans="3:16" s="25" customFormat="1" ht="12.75" customHeight="1" x14ac:dyDescent="0.25">
      <c r="C4503" s="310"/>
      <c r="E4503" s="310"/>
      <c r="F4503" s="309"/>
      <c r="G4503" s="309"/>
      <c r="H4503" s="310"/>
      <c r="I4503" s="310"/>
      <c r="L4503" s="309"/>
      <c r="M4503" s="309"/>
      <c r="N4503" s="310"/>
      <c r="P4503" s="310"/>
    </row>
    <row r="4504" spans="3:16" s="25" customFormat="1" ht="12.75" customHeight="1" x14ac:dyDescent="0.25">
      <c r="C4504" s="310"/>
      <c r="E4504" s="310"/>
      <c r="F4504" s="309"/>
      <c r="G4504" s="309"/>
      <c r="H4504" s="310"/>
      <c r="I4504" s="310"/>
      <c r="L4504" s="309"/>
      <c r="M4504" s="309"/>
      <c r="N4504" s="310"/>
      <c r="P4504" s="310"/>
    </row>
    <row r="4505" spans="3:16" s="25" customFormat="1" ht="12.75" customHeight="1" x14ac:dyDescent="0.25">
      <c r="C4505" s="310"/>
      <c r="E4505" s="310"/>
      <c r="F4505" s="309"/>
      <c r="G4505" s="309"/>
      <c r="H4505" s="310"/>
      <c r="I4505" s="310"/>
      <c r="L4505" s="309"/>
      <c r="M4505" s="309"/>
      <c r="N4505" s="310"/>
      <c r="P4505" s="310"/>
    </row>
    <row r="4506" spans="3:16" s="25" customFormat="1" ht="12.75" customHeight="1" x14ac:dyDescent="0.25">
      <c r="C4506" s="310"/>
      <c r="E4506" s="310"/>
      <c r="F4506" s="309"/>
      <c r="G4506" s="309"/>
      <c r="H4506" s="310"/>
      <c r="I4506" s="310"/>
      <c r="L4506" s="309"/>
      <c r="M4506" s="309"/>
      <c r="N4506" s="310"/>
      <c r="P4506" s="310"/>
    </row>
    <row r="4507" spans="3:16" s="25" customFormat="1" ht="12.75" customHeight="1" x14ac:dyDescent="0.25">
      <c r="C4507" s="310"/>
      <c r="E4507" s="310"/>
      <c r="F4507" s="309"/>
      <c r="G4507" s="309"/>
      <c r="H4507" s="310"/>
      <c r="I4507" s="310"/>
      <c r="L4507" s="309"/>
      <c r="M4507" s="309"/>
      <c r="N4507" s="310"/>
      <c r="P4507" s="310"/>
    </row>
    <row r="4508" spans="3:16" s="25" customFormat="1" ht="12.75" customHeight="1" x14ac:dyDescent="0.25">
      <c r="C4508" s="310"/>
      <c r="E4508" s="310"/>
      <c r="F4508" s="309"/>
      <c r="G4508" s="309"/>
      <c r="H4508" s="310"/>
      <c r="I4508" s="310"/>
      <c r="L4508" s="309"/>
      <c r="M4508" s="309"/>
      <c r="N4508" s="310"/>
      <c r="P4508" s="310"/>
    </row>
    <row r="4509" spans="3:16" s="25" customFormat="1" ht="12.75" customHeight="1" x14ac:dyDescent="0.25">
      <c r="C4509" s="310"/>
      <c r="E4509" s="310"/>
      <c r="F4509" s="309"/>
      <c r="G4509" s="309"/>
      <c r="H4509" s="310"/>
      <c r="I4509" s="310"/>
      <c r="L4509" s="309"/>
      <c r="M4509" s="309"/>
      <c r="N4509" s="310"/>
      <c r="P4509" s="310"/>
    </row>
    <row r="4510" spans="3:16" s="25" customFormat="1" ht="12.75" customHeight="1" x14ac:dyDescent="0.25">
      <c r="C4510" s="310"/>
      <c r="E4510" s="310"/>
      <c r="F4510" s="309"/>
      <c r="G4510" s="309"/>
      <c r="H4510" s="310"/>
      <c r="I4510" s="310"/>
      <c r="L4510" s="309"/>
      <c r="M4510" s="309"/>
      <c r="N4510" s="310"/>
      <c r="P4510" s="310"/>
    </row>
    <row r="4511" spans="3:16" s="25" customFormat="1" ht="12.75" customHeight="1" x14ac:dyDescent="0.25">
      <c r="C4511" s="310"/>
      <c r="E4511" s="310"/>
      <c r="F4511" s="309"/>
      <c r="G4511" s="309"/>
      <c r="H4511" s="310"/>
      <c r="I4511" s="310"/>
      <c r="L4511" s="309"/>
      <c r="M4511" s="309"/>
      <c r="N4511" s="310"/>
      <c r="P4511" s="310"/>
    </row>
    <row r="4512" spans="3:16" s="25" customFormat="1" ht="12.75" customHeight="1" x14ac:dyDescent="0.25">
      <c r="C4512" s="310"/>
      <c r="E4512" s="310"/>
      <c r="F4512" s="309"/>
      <c r="G4512" s="309"/>
      <c r="H4512" s="310"/>
      <c r="I4512" s="310"/>
      <c r="L4512" s="309"/>
      <c r="M4512" s="309"/>
      <c r="N4512" s="310"/>
      <c r="P4512" s="310"/>
    </row>
    <row r="4513" spans="3:16" s="25" customFormat="1" ht="12.75" customHeight="1" x14ac:dyDescent="0.25">
      <c r="C4513" s="310"/>
      <c r="E4513" s="310"/>
      <c r="F4513" s="309"/>
      <c r="G4513" s="309"/>
      <c r="H4513" s="310"/>
      <c r="I4513" s="310"/>
      <c r="L4513" s="309"/>
      <c r="M4513" s="309"/>
      <c r="N4513" s="310"/>
      <c r="P4513" s="310"/>
    </row>
    <row r="4514" spans="3:16" s="25" customFormat="1" ht="12.75" customHeight="1" x14ac:dyDescent="0.25">
      <c r="C4514" s="310"/>
      <c r="E4514" s="310"/>
      <c r="F4514" s="309"/>
      <c r="G4514" s="309"/>
      <c r="H4514" s="310"/>
      <c r="I4514" s="310"/>
      <c r="L4514" s="309"/>
      <c r="M4514" s="309"/>
      <c r="N4514" s="310"/>
      <c r="P4514" s="310"/>
    </row>
    <row r="4515" spans="3:16" s="25" customFormat="1" ht="12.75" customHeight="1" x14ac:dyDescent="0.25">
      <c r="C4515" s="310"/>
      <c r="E4515" s="310"/>
      <c r="F4515" s="309"/>
      <c r="G4515" s="309"/>
      <c r="H4515" s="310"/>
      <c r="I4515" s="310"/>
      <c r="L4515" s="309"/>
      <c r="M4515" s="309"/>
      <c r="N4515" s="310"/>
      <c r="P4515" s="310"/>
    </row>
    <row r="4516" spans="3:16" s="25" customFormat="1" ht="12.75" customHeight="1" x14ac:dyDescent="0.25">
      <c r="C4516" s="310"/>
      <c r="E4516" s="310"/>
      <c r="F4516" s="309"/>
      <c r="G4516" s="309"/>
      <c r="H4516" s="310"/>
      <c r="I4516" s="310"/>
      <c r="L4516" s="309"/>
      <c r="M4516" s="309"/>
      <c r="N4516" s="310"/>
      <c r="P4516" s="310"/>
    </row>
    <row r="4517" spans="3:16" s="25" customFormat="1" ht="12.75" customHeight="1" x14ac:dyDescent="0.25">
      <c r="C4517" s="310"/>
      <c r="E4517" s="310"/>
      <c r="F4517" s="309"/>
      <c r="G4517" s="309"/>
      <c r="H4517" s="310"/>
      <c r="I4517" s="310"/>
      <c r="L4517" s="309"/>
      <c r="M4517" s="309"/>
      <c r="N4517" s="310"/>
      <c r="P4517" s="310"/>
    </row>
    <row r="4518" spans="3:16" s="25" customFormat="1" ht="12.75" customHeight="1" x14ac:dyDescent="0.25">
      <c r="C4518" s="310"/>
      <c r="E4518" s="310"/>
      <c r="F4518" s="309"/>
      <c r="G4518" s="309"/>
      <c r="H4518" s="310"/>
      <c r="I4518" s="310"/>
      <c r="L4518" s="309"/>
      <c r="M4518" s="309"/>
      <c r="N4518" s="310"/>
      <c r="P4518" s="310"/>
    </row>
    <row r="4519" spans="3:16" s="25" customFormat="1" ht="12.75" customHeight="1" x14ac:dyDescent="0.25">
      <c r="C4519" s="310"/>
      <c r="E4519" s="310"/>
      <c r="F4519" s="309"/>
      <c r="G4519" s="309"/>
      <c r="H4519" s="310"/>
      <c r="I4519" s="310"/>
      <c r="L4519" s="309"/>
      <c r="M4519" s="309"/>
      <c r="N4519" s="310"/>
      <c r="P4519" s="310"/>
    </row>
    <row r="4520" spans="3:16" s="25" customFormat="1" ht="12.75" customHeight="1" x14ac:dyDescent="0.25">
      <c r="C4520" s="310"/>
      <c r="E4520" s="310"/>
      <c r="F4520" s="309"/>
      <c r="G4520" s="309"/>
      <c r="H4520" s="310"/>
      <c r="I4520" s="310"/>
      <c r="L4520" s="309"/>
      <c r="M4520" s="309"/>
      <c r="N4520" s="310"/>
      <c r="P4520" s="310"/>
    </row>
    <row r="4521" spans="3:16" s="25" customFormat="1" ht="12.75" customHeight="1" x14ac:dyDescent="0.25">
      <c r="C4521" s="310"/>
      <c r="E4521" s="310"/>
      <c r="F4521" s="309"/>
      <c r="G4521" s="309"/>
      <c r="H4521" s="310"/>
      <c r="I4521" s="310"/>
      <c r="L4521" s="309"/>
      <c r="M4521" s="309"/>
      <c r="N4521" s="310"/>
      <c r="P4521" s="310"/>
    </row>
    <row r="4522" spans="3:16" s="25" customFormat="1" ht="12.75" customHeight="1" x14ac:dyDescent="0.25">
      <c r="C4522" s="310"/>
      <c r="E4522" s="310"/>
      <c r="F4522" s="309"/>
      <c r="G4522" s="309"/>
      <c r="H4522" s="310"/>
      <c r="I4522" s="310"/>
      <c r="L4522" s="309"/>
      <c r="M4522" s="309"/>
      <c r="N4522" s="310"/>
      <c r="P4522" s="310"/>
    </row>
    <row r="4523" spans="3:16" s="25" customFormat="1" ht="12.75" customHeight="1" x14ac:dyDescent="0.25">
      <c r="C4523" s="310"/>
      <c r="E4523" s="310"/>
      <c r="F4523" s="309"/>
      <c r="G4523" s="309"/>
      <c r="H4523" s="310"/>
      <c r="I4523" s="310"/>
      <c r="L4523" s="309"/>
      <c r="M4523" s="309"/>
      <c r="N4523" s="310"/>
      <c r="P4523" s="310"/>
    </row>
    <row r="4524" spans="3:16" s="25" customFormat="1" ht="12.75" customHeight="1" x14ac:dyDescent="0.25">
      <c r="C4524" s="310"/>
      <c r="E4524" s="310"/>
      <c r="F4524" s="309"/>
      <c r="G4524" s="309"/>
      <c r="H4524" s="310"/>
      <c r="I4524" s="310"/>
      <c r="L4524" s="309"/>
      <c r="M4524" s="309"/>
      <c r="N4524" s="310"/>
      <c r="P4524" s="310"/>
    </row>
    <row r="4525" spans="3:16" s="25" customFormat="1" ht="12.75" customHeight="1" x14ac:dyDescent="0.25">
      <c r="C4525" s="310"/>
      <c r="E4525" s="310"/>
      <c r="F4525" s="309"/>
      <c r="G4525" s="309"/>
      <c r="H4525" s="310"/>
      <c r="I4525" s="310"/>
      <c r="L4525" s="309"/>
      <c r="M4525" s="309"/>
      <c r="N4525" s="310"/>
      <c r="P4525" s="310"/>
    </row>
    <row r="4526" spans="3:16" s="25" customFormat="1" ht="12.75" customHeight="1" x14ac:dyDescent="0.25">
      <c r="C4526" s="310"/>
      <c r="E4526" s="310"/>
      <c r="F4526" s="309"/>
      <c r="G4526" s="309"/>
      <c r="H4526" s="310"/>
      <c r="I4526" s="310"/>
      <c r="L4526" s="309"/>
      <c r="M4526" s="309"/>
      <c r="N4526" s="310"/>
      <c r="P4526" s="310"/>
    </row>
    <row r="4527" spans="3:16" s="25" customFormat="1" ht="12.75" customHeight="1" x14ac:dyDescent="0.25">
      <c r="C4527" s="310"/>
      <c r="E4527" s="310"/>
      <c r="F4527" s="309"/>
      <c r="G4527" s="309"/>
      <c r="H4527" s="310"/>
      <c r="I4527" s="310"/>
      <c r="L4527" s="309"/>
      <c r="M4527" s="309"/>
      <c r="N4527" s="310"/>
      <c r="P4527" s="310"/>
    </row>
    <row r="4528" spans="3:16" s="25" customFormat="1" ht="12.75" customHeight="1" x14ac:dyDescent="0.25">
      <c r="C4528" s="310"/>
      <c r="E4528" s="310"/>
      <c r="F4528" s="309"/>
      <c r="G4528" s="309"/>
      <c r="H4528" s="310"/>
      <c r="I4528" s="310"/>
      <c r="L4528" s="309"/>
      <c r="M4528" s="309"/>
      <c r="N4528" s="310"/>
      <c r="P4528" s="310"/>
    </row>
    <row r="4529" spans="3:16" s="25" customFormat="1" ht="12.75" customHeight="1" x14ac:dyDescent="0.25">
      <c r="C4529" s="310"/>
      <c r="E4529" s="310"/>
      <c r="F4529" s="309"/>
      <c r="G4529" s="309"/>
      <c r="H4529" s="310"/>
      <c r="I4529" s="310"/>
      <c r="L4529" s="309"/>
      <c r="M4529" s="309"/>
      <c r="N4529" s="310"/>
      <c r="P4529" s="310"/>
    </row>
    <row r="4530" spans="3:16" s="25" customFormat="1" ht="12.75" customHeight="1" x14ac:dyDescent="0.25">
      <c r="C4530" s="310"/>
      <c r="E4530" s="310"/>
      <c r="F4530" s="309"/>
      <c r="G4530" s="309"/>
      <c r="H4530" s="310"/>
      <c r="I4530" s="310"/>
      <c r="L4530" s="309"/>
      <c r="M4530" s="309"/>
      <c r="N4530" s="310"/>
      <c r="P4530" s="310"/>
    </row>
    <row r="4531" spans="3:16" s="25" customFormat="1" ht="12.75" customHeight="1" x14ac:dyDescent="0.25">
      <c r="C4531" s="310"/>
      <c r="E4531" s="310"/>
      <c r="F4531" s="309"/>
      <c r="G4531" s="309"/>
      <c r="H4531" s="310"/>
      <c r="I4531" s="310"/>
      <c r="L4531" s="309"/>
      <c r="M4531" s="309"/>
      <c r="N4531" s="310"/>
      <c r="P4531" s="310"/>
    </row>
    <row r="4532" spans="3:16" s="25" customFormat="1" ht="12.75" customHeight="1" x14ac:dyDescent="0.25">
      <c r="C4532" s="310"/>
      <c r="E4532" s="310"/>
      <c r="F4532" s="309"/>
      <c r="G4532" s="309"/>
      <c r="H4532" s="310"/>
      <c r="I4532" s="310"/>
      <c r="L4532" s="309"/>
      <c r="M4532" s="309"/>
      <c r="N4532" s="310"/>
      <c r="P4532" s="310"/>
    </row>
    <row r="4533" spans="3:16" s="25" customFormat="1" ht="12.75" customHeight="1" x14ac:dyDescent="0.25">
      <c r="C4533" s="310"/>
      <c r="E4533" s="310"/>
      <c r="F4533" s="309"/>
      <c r="G4533" s="309"/>
      <c r="H4533" s="310"/>
      <c r="I4533" s="310"/>
      <c r="L4533" s="309"/>
      <c r="M4533" s="309"/>
      <c r="N4533" s="310"/>
      <c r="P4533" s="310"/>
    </row>
    <row r="4534" spans="3:16" s="25" customFormat="1" ht="12.75" customHeight="1" x14ac:dyDescent="0.25">
      <c r="C4534" s="310"/>
      <c r="E4534" s="310"/>
      <c r="F4534" s="309"/>
      <c r="G4534" s="309"/>
      <c r="H4534" s="310"/>
      <c r="I4534" s="310"/>
      <c r="L4534" s="309"/>
      <c r="M4534" s="309"/>
      <c r="N4534" s="310"/>
      <c r="P4534" s="310"/>
    </row>
    <row r="4535" spans="3:16" s="25" customFormat="1" ht="12.75" customHeight="1" x14ac:dyDescent="0.25">
      <c r="C4535" s="310"/>
      <c r="E4535" s="310"/>
      <c r="F4535" s="309"/>
      <c r="G4535" s="309"/>
      <c r="H4535" s="310"/>
      <c r="I4535" s="310"/>
      <c r="L4535" s="309"/>
      <c r="M4535" s="309"/>
      <c r="N4535" s="310"/>
      <c r="P4535" s="310"/>
    </row>
    <row r="4536" spans="3:16" s="25" customFormat="1" ht="12.75" customHeight="1" x14ac:dyDescent="0.25">
      <c r="C4536" s="310"/>
      <c r="E4536" s="310"/>
      <c r="F4536" s="309"/>
      <c r="G4536" s="309"/>
      <c r="H4536" s="310"/>
      <c r="I4536" s="310"/>
      <c r="L4536" s="309"/>
      <c r="M4536" s="309"/>
      <c r="N4536" s="310"/>
      <c r="P4536" s="310"/>
    </row>
    <row r="4537" spans="3:16" s="25" customFormat="1" ht="12.75" customHeight="1" x14ac:dyDescent="0.25">
      <c r="C4537" s="310"/>
      <c r="E4537" s="310"/>
      <c r="F4537" s="309"/>
      <c r="G4537" s="309"/>
      <c r="H4537" s="310"/>
      <c r="I4537" s="310"/>
      <c r="L4537" s="309"/>
      <c r="M4537" s="309"/>
      <c r="N4537" s="310"/>
      <c r="P4537" s="310"/>
    </row>
    <row r="4538" spans="3:16" s="25" customFormat="1" ht="12.75" customHeight="1" x14ac:dyDescent="0.25">
      <c r="C4538" s="310"/>
      <c r="E4538" s="310"/>
      <c r="F4538" s="309"/>
      <c r="G4538" s="309"/>
      <c r="H4538" s="310"/>
      <c r="I4538" s="310"/>
      <c r="L4538" s="309"/>
      <c r="M4538" s="309"/>
      <c r="N4538" s="310"/>
      <c r="P4538" s="310"/>
    </row>
    <row r="4539" spans="3:16" s="25" customFormat="1" ht="12.75" customHeight="1" x14ac:dyDescent="0.25">
      <c r="C4539" s="310"/>
      <c r="E4539" s="310"/>
      <c r="F4539" s="309"/>
      <c r="G4539" s="309"/>
      <c r="H4539" s="310"/>
      <c r="I4539" s="310"/>
      <c r="L4539" s="309"/>
      <c r="M4539" s="309"/>
      <c r="N4539" s="310"/>
      <c r="P4539" s="310"/>
    </row>
    <row r="4540" spans="3:16" s="25" customFormat="1" ht="12.75" customHeight="1" x14ac:dyDescent="0.25">
      <c r="C4540" s="310"/>
      <c r="E4540" s="310"/>
      <c r="F4540" s="309"/>
      <c r="G4540" s="309"/>
      <c r="H4540" s="310"/>
      <c r="I4540" s="310"/>
      <c r="L4540" s="309"/>
      <c r="M4540" s="309"/>
      <c r="N4540" s="310"/>
      <c r="P4540" s="310"/>
    </row>
    <row r="4541" spans="3:16" s="25" customFormat="1" ht="12.75" customHeight="1" x14ac:dyDescent="0.25">
      <c r="C4541" s="310"/>
      <c r="E4541" s="310"/>
      <c r="F4541" s="309"/>
      <c r="G4541" s="309"/>
      <c r="H4541" s="310"/>
      <c r="I4541" s="310"/>
      <c r="L4541" s="309"/>
      <c r="M4541" s="309"/>
      <c r="N4541" s="310"/>
      <c r="P4541" s="310"/>
    </row>
    <row r="4542" spans="3:16" s="25" customFormat="1" ht="12.75" customHeight="1" x14ac:dyDescent="0.25">
      <c r="C4542" s="310"/>
      <c r="E4542" s="310"/>
      <c r="F4542" s="309"/>
      <c r="G4542" s="309"/>
      <c r="H4542" s="310"/>
      <c r="I4542" s="310"/>
      <c r="L4542" s="309"/>
      <c r="M4542" s="309"/>
      <c r="N4542" s="310"/>
      <c r="P4542" s="310"/>
    </row>
    <row r="4543" spans="3:16" s="25" customFormat="1" ht="12.75" customHeight="1" x14ac:dyDescent="0.25">
      <c r="C4543" s="310"/>
      <c r="E4543" s="310"/>
      <c r="F4543" s="309"/>
      <c r="G4543" s="309"/>
      <c r="H4543" s="310"/>
      <c r="I4543" s="310"/>
      <c r="L4543" s="309"/>
      <c r="M4543" s="309"/>
      <c r="N4543" s="310"/>
      <c r="P4543" s="310"/>
    </row>
    <row r="4544" spans="3:16" s="25" customFormat="1" ht="12.75" customHeight="1" x14ac:dyDescent="0.25">
      <c r="C4544" s="310"/>
      <c r="E4544" s="310"/>
      <c r="F4544" s="309"/>
      <c r="G4544" s="309"/>
      <c r="H4544" s="310"/>
      <c r="I4544" s="310"/>
      <c r="L4544" s="309"/>
      <c r="M4544" s="309"/>
      <c r="N4544" s="310"/>
      <c r="P4544" s="310"/>
    </row>
    <row r="4545" spans="3:16" s="25" customFormat="1" ht="12.75" customHeight="1" x14ac:dyDescent="0.25">
      <c r="C4545" s="310"/>
      <c r="E4545" s="310"/>
      <c r="F4545" s="309"/>
      <c r="G4545" s="309"/>
      <c r="H4545" s="310"/>
      <c r="I4545" s="310"/>
      <c r="L4545" s="309"/>
      <c r="M4545" s="309"/>
      <c r="N4545" s="310"/>
      <c r="P4545" s="310"/>
    </row>
    <row r="4546" spans="3:16" s="25" customFormat="1" ht="12.75" customHeight="1" x14ac:dyDescent="0.25">
      <c r="C4546" s="310"/>
      <c r="E4546" s="310"/>
      <c r="F4546" s="309"/>
      <c r="G4546" s="309"/>
      <c r="H4546" s="310"/>
      <c r="I4546" s="310"/>
      <c r="L4546" s="309"/>
      <c r="M4546" s="309"/>
      <c r="N4546" s="310"/>
      <c r="P4546" s="310"/>
    </row>
    <row r="4547" spans="3:16" s="25" customFormat="1" ht="12.75" customHeight="1" x14ac:dyDescent="0.25">
      <c r="C4547" s="310"/>
      <c r="E4547" s="310"/>
      <c r="F4547" s="309"/>
      <c r="G4547" s="309"/>
      <c r="H4547" s="310"/>
      <c r="I4547" s="310"/>
      <c r="L4547" s="309"/>
      <c r="M4547" s="309"/>
      <c r="N4547" s="310"/>
      <c r="P4547" s="310"/>
    </row>
    <row r="4548" spans="3:16" s="25" customFormat="1" ht="12.75" customHeight="1" x14ac:dyDescent="0.25">
      <c r="C4548" s="310"/>
      <c r="E4548" s="310"/>
      <c r="F4548" s="309"/>
      <c r="G4548" s="309"/>
      <c r="H4548" s="310"/>
      <c r="I4548" s="310"/>
      <c r="L4548" s="309"/>
      <c r="M4548" s="309"/>
      <c r="N4548" s="310"/>
      <c r="P4548" s="310"/>
    </row>
    <row r="4549" spans="3:16" s="25" customFormat="1" ht="12.75" customHeight="1" x14ac:dyDescent="0.25">
      <c r="C4549" s="310"/>
      <c r="E4549" s="310"/>
      <c r="F4549" s="309"/>
      <c r="G4549" s="309"/>
      <c r="H4549" s="310"/>
      <c r="I4549" s="310"/>
      <c r="L4549" s="309"/>
      <c r="M4549" s="309"/>
      <c r="N4549" s="310"/>
      <c r="P4549" s="310"/>
    </row>
    <row r="4550" spans="3:16" s="25" customFormat="1" ht="12.75" customHeight="1" x14ac:dyDescent="0.25">
      <c r="C4550" s="310"/>
      <c r="E4550" s="310"/>
      <c r="F4550" s="309"/>
      <c r="G4550" s="309"/>
      <c r="H4550" s="310"/>
      <c r="I4550" s="310"/>
      <c r="L4550" s="309"/>
      <c r="M4550" s="309"/>
      <c r="N4550" s="310"/>
      <c r="P4550" s="310"/>
    </row>
    <row r="4551" spans="3:16" s="25" customFormat="1" ht="12.75" customHeight="1" x14ac:dyDescent="0.25">
      <c r="C4551" s="310"/>
      <c r="E4551" s="310"/>
      <c r="F4551" s="309"/>
      <c r="G4551" s="309"/>
      <c r="H4551" s="310"/>
      <c r="I4551" s="310"/>
      <c r="L4551" s="309"/>
      <c r="M4551" s="309"/>
      <c r="N4551" s="310"/>
      <c r="P4551" s="310"/>
    </row>
    <row r="4552" spans="3:16" s="25" customFormat="1" ht="12.75" customHeight="1" x14ac:dyDescent="0.25">
      <c r="C4552" s="310"/>
      <c r="E4552" s="310"/>
      <c r="F4552" s="309"/>
      <c r="G4552" s="309"/>
      <c r="H4552" s="310"/>
      <c r="I4552" s="310"/>
      <c r="L4552" s="309"/>
      <c r="M4552" s="309"/>
      <c r="N4552" s="310"/>
      <c r="P4552" s="310"/>
    </row>
    <row r="4553" spans="3:16" s="25" customFormat="1" ht="12.75" customHeight="1" x14ac:dyDescent="0.25">
      <c r="C4553" s="310"/>
      <c r="E4553" s="310"/>
      <c r="F4553" s="309"/>
      <c r="G4553" s="309"/>
      <c r="H4553" s="310"/>
      <c r="I4553" s="310"/>
      <c r="L4553" s="309"/>
      <c r="M4553" s="309"/>
      <c r="N4553" s="310"/>
      <c r="P4553" s="310"/>
    </row>
    <row r="4554" spans="3:16" s="25" customFormat="1" ht="12.75" customHeight="1" x14ac:dyDescent="0.25">
      <c r="C4554" s="310"/>
      <c r="E4554" s="310"/>
      <c r="F4554" s="309"/>
      <c r="G4554" s="309"/>
      <c r="H4554" s="310"/>
      <c r="I4554" s="310"/>
      <c r="L4554" s="309"/>
      <c r="M4554" s="309"/>
      <c r="N4554" s="310"/>
      <c r="P4554" s="310"/>
    </row>
    <row r="4555" spans="3:16" s="25" customFormat="1" ht="12.75" customHeight="1" x14ac:dyDescent="0.25">
      <c r="C4555" s="310"/>
      <c r="E4555" s="310"/>
      <c r="F4555" s="309"/>
      <c r="G4555" s="309"/>
      <c r="H4555" s="310"/>
      <c r="I4555" s="310"/>
      <c r="L4555" s="309"/>
      <c r="M4555" s="309"/>
      <c r="N4555" s="310"/>
      <c r="P4555" s="310"/>
    </row>
    <row r="4556" spans="3:16" s="25" customFormat="1" ht="12.75" customHeight="1" x14ac:dyDescent="0.25">
      <c r="C4556" s="310"/>
      <c r="E4556" s="310"/>
      <c r="F4556" s="309"/>
      <c r="G4556" s="309"/>
      <c r="H4556" s="310"/>
      <c r="I4556" s="310"/>
      <c r="L4556" s="309"/>
      <c r="M4556" s="309"/>
      <c r="N4556" s="310"/>
      <c r="P4556" s="310"/>
    </row>
    <row r="4557" spans="3:16" s="25" customFormat="1" ht="12.75" customHeight="1" x14ac:dyDescent="0.25">
      <c r="C4557" s="310"/>
      <c r="E4557" s="310"/>
      <c r="F4557" s="309"/>
      <c r="G4557" s="309"/>
      <c r="H4557" s="310"/>
      <c r="I4557" s="310"/>
      <c r="L4557" s="309"/>
      <c r="M4557" s="309"/>
      <c r="N4557" s="310"/>
      <c r="P4557" s="310"/>
    </row>
    <row r="4558" spans="3:16" s="25" customFormat="1" ht="12.75" customHeight="1" x14ac:dyDescent="0.25">
      <c r="C4558" s="310"/>
      <c r="E4558" s="310"/>
      <c r="F4558" s="309"/>
      <c r="G4558" s="309"/>
      <c r="H4558" s="310"/>
      <c r="I4558" s="310"/>
      <c r="L4558" s="309"/>
      <c r="M4558" s="309"/>
      <c r="N4558" s="310"/>
      <c r="P4558" s="310"/>
    </row>
    <row r="4559" spans="3:16" s="25" customFormat="1" ht="12.75" customHeight="1" x14ac:dyDescent="0.25">
      <c r="C4559" s="310"/>
      <c r="E4559" s="310"/>
      <c r="F4559" s="309"/>
      <c r="G4559" s="309"/>
      <c r="H4559" s="310"/>
      <c r="I4559" s="310"/>
      <c r="L4559" s="309"/>
      <c r="M4559" s="309"/>
      <c r="N4559" s="310"/>
      <c r="P4559" s="310"/>
    </row>
    <row r="4560" spans="3:16" s="25" customFormat="1" ht="12.75" customHeight="1" x14ac:dyDescent="0.25">
      <c r="C4560" s="310"/>
      <c r="E4560" s="310"/>
      <c r="F4560" s="309"/>
      <c r="G4560" s="309"/>
      <c r="H4560" s="310"/>
      <c r="I4560" s="310"/>
      <c r="L4560" s="309"/>
      <c r="M4560" s="309"/>
      <c r="N4560" s="310"/>
      <c r="P4560" s="310"/>
    </row>
    <row r="4561" spans="3:16" s="25" customFormat="1" ht="12.75" customHeight="1" x14ac:dyDescent="0.25">
      <c r="C4561" s="310"/>
      <c r="E4561" s="310"/>
      <c r="F4561" s="309"/>
      <c r="G4561" s="309"/>
      <c r="H4561" s="310"/>
      <c r="I4561" s="310"/>
      <c r="L4561" s="309"/>
      <c r="M4561" s="309"/>
      <c r="N4561" s="310"/>
      <c r="P4561" s="310"/>
    </row>
    <row r="4562" spans="3:16" s="25" customFormat="1" ht="12.75" customHeight="1" x14ac:dyDescent="0.25">
      <c r="C4562" s="310"/>
      <c r="E4562" s="310"/>
      <c r="F4562" s="309"/>
      <c r="G4562" s="309"/>
      <c r="H4562" s="310"/>
      <c r="I4562" s="310"/>
      <c r="L4562" s="309"/>
      <c r="M4562" s="309"/>
      <c r="N4562" s="310"/>
      <c r="P4562" s="310"/>
    </row>
    <row r="4563" spans="3:16" s="25" customFormat="1" ht="12.75" customHeight="1" x14ac:dyDescent="0.25">
      <c r="C4563" s="310"/>
      <c r="E4563" s="310"/>
      <c r="F4563" s="309"/>
      <c r="G4563" s="309"/>
      <c r="H4563" s="310"/>
      <c r="I4563" s="310"/>
      <c r="L4563" s="309"/>
      <c r="M4563" s="309"/>
      <c r="N4563" s="310"/>
      <c r="P4563" s="310"/>
    </row>
    <row r="4564" spans="3:16" s="25" customFormat="1" ht="12.75" customHeight="1" x14ac:dyDescent="0.25">
      <c r="C4564" s="310"/>
      <c r="E4564" s="310"/>
      <c r="F4564" s="309"/>
      <c r="G4564" s="309"/>
      <c r="H4564" s="310"/>
      <c r="I4564" s="310"/>
      <c r="L4564" s="309"/>
      <c r="M4564" s="309"/>
      <c r="N4564" s="310"/>
      <c r="P4564" s="310"/>
    </row>
    <row r="4565" spans="3:16" s="25" customFormat="1" ht="12.75" customHeight="1" x14ac:dyDescent="0.25">
      <c r="C4565" s="310"/>
      <c r="E4565" s="310"/>
      <c r="F4565" s="309"/>
      <c r="G4565" s="309"/>
      <c r="H4565" s="310"/>
      <c r="I4565" s="310"/>
      <c r="L4565" s="309"/>
      <c r="M4565" s="309"/>
      <c r="N4565" s="310"/>
      <c r="P4565" s="310"/>
    </row>
    <row r="4566" spans="3:16" s="25" customFormat="1" ht="12.75" customHeight="1" x14ac:dyDescent="0.25">
      <c r="C4566" s="310"/>
      <c r="E4566" s="310"/>
      <c r="F4566" s="309"/>
      <c r="G4566" s="309"/>
      <c r="H4566" s="310"/>
      <c r="I4566" s="310"/>
      <c r="L4566" s="309"/>
      <c r="M4566" s="309"/>
      <c r="N4566" s="310"/>
      <c r="P4566" s="310"/>
    </row>
    <row r="4567" spans="3:16" s="25" customFormat="1" ht="12.75" customHeight="1" x14ac:dyDescent="0.25">
      <c r="C4567" s="310"/>
      <c r="E4567" s="310"/>
      <c r="F4567" s="309"/>
      <c r="G4567" s="309"/>
      <c r="H4567" s="310"/>
      <c r="I4567" s="310"/>
      <c r="L4567" s="309"/>
      <c r="M4567" s="309"/>
      <c r="N4567" s="310"/>
      <c r="P4567" s="310"/>
    </row>
    <row r="4568" spans="3:16" s="25" customFormat="1" ht="12.75" customHeight="1" x14ac:dyDescent="0.25">
      <c r="C4568" s="310"/>
      <c r="E4568" s="310"/>
      <c r="F4568" s="309"/>
      <c r="G4568" s="309"/>
      <c r="H4568" s="310"/>
      <c r="I4568" s="310"/>
      <c r="L4568" s="309"/>
      <c r="M4568" s="309"/>
      <c r="N4568" s="310"/>
      <c r="P4568" s="310"/>
    </row>
    <row r="4569" spans="3:16" s="25" customFormat="1" ht="12.75" customHeight="1" x14ac:dyDescent="0.25">
      <c r="C4569" s="310"/>
      <c r="E4569" s="310"/>
      <c r="F4569" s="309"/>
      <c r="G4569" s="309"/>
      <c r="H4569" s="310"/>
      <c r="I4569" s="310"/>
      <c r="L4569" s="309"/>
      <c r="M4569" s="309"/>
      <c r="N4569" s="310"/>
      <c r="P4569" s="310"/>
    </row>
    <row r="4570" spans="3:16" s="25" customFormat="1" ht="12.75" customHeight="1" x14ac:dyDescent="0.25">
      <c r="C4570" s="310"/>
      <c r="E4570" s="310"/>
      <c r="F4570" s="309"/>
      <c r="G4570" s="309"/>
      <c r="H4570" s="310"/>
      <c r="I4570" s="310"/>
      <c r="L4570" s="309"/>
      <c r="M4570" s="309"/>
      <c r="N4570" s="310"/>
      <c r="P4570" s="310"/>
    </row>
    <row r="4571" spans="3:16" s="25" customFormat="1" ht="12.75" customHeight="1" x14ac:dyDescent="0.25">
      <c r="C4571" s="310"/>
      <c r="E4571" s="310"/>
      <c r="F4571" s="309"/>
      <c r="G4571" s="309"/>
      <c r="H4571" s="310"/>
      <c r="I4571" s="310"/>
      <c r="L4571" s="309"/>
      <c r="M4571" s="309"/>
      <c r="N4571" s="310"/>
      <c r="P4571" s="310"/>
    </row>
    <row r="4572" spans="3:16" s="25" customFormat="1" ht="12.75" customHeight="1" x14ac:dyDescent="0.25">
      <c r="C4572" s="310"/>
      <c r="E4572" s="310"/>
      <c r="F4572" s="309"/>
      <c r="G4572" s="309"/>
      <c r="H4572" s="310"/>
      <c r="I4572" s="310"/>
      <c r="L4572" s="309"/>
      <c r="M4572" s="309"/>
      <c r="N4572" s="310"/>
      <c r="P4572" s="310"/>
    </row>
    <row r="4573" spans="3:16" s="25" customFormat="1" ht="12.75" customHeight="1" x14ac:dyDescent="0.25">
      <c r="C4573" s="310"/>
      <c r="E4573" s="310"/>
      <c r="F4573" s="309"/>
      <c r="G4573" s="309"/>
      <c r="H4573" s="310"/>
      <c r="I4573" s="310"/>
      <c r="L4573" s="309"/>
      <c r="M4573" s="309"/>
      <c r="N4573" s="310"/>
      <c r="P4573" s="310"/>
    </row>
    <row r="4574" spans="3:16" s="25" customFormat="1" ht="12.75" customHeight="1" x14ac:dyDescent="0.25">
      <c r="C4574" s="310"/>
      <c r="E4574" s="310"/>
      <c r="F4574" s="309"/>
      <c r="G4574" s="309"/>
      <c r="H4574" s="310"/>
      <c r="I4574" s="310"/>
      <c r="L4574" s="309"/>
      <c r="M4574" s="309"/>
      <c r="N4574" s="310"/>
      <c r="P4574" s="310"/>
    </row>
    <row r="4575" spans="3:16" s="25" customFormat="1" ht="12.75" customHeight="1" x14ac:dyDescent="0.25">
      <c r="C4575" s="310"/>
      <c r="E4575" s="310"/>
      <c r="F4575" s="309"/>
      <c r="G4575" s="309"/>
      <c r="H4575" s="310"/>
      <c r="I4575" s="310"/>
      <c r="L4575" s="309"/>
      <c r="M4575" s="309"/>
      <c r="N4575" s="310"/>
      <c r="P4575" s="310"/>
    </row>
    <row r="4576" spans="3:16" s="25" customFormat="1" ht="12.75" customHeight="1" x14ac:dyDescent="0.25">
      <c r="C4576" s="310"/>
      <c r="E4576" s="310"/>
      <c r="F4576" s="309"/>
      <c r="G4576" s="309"/>
      <c r="H4576" s="310"/>
      <c r="I4576" s="310"/>
      <c r="L4576" s="309"/>
      <c r="M4576" s="309"/>
      <c r="N4576" s="310"/>
      <c r="P4576" s="310"/>
    </row>
    <row r="4577" spans="3:16" s="25" customFormat="1" ht="12.75" customHeight="1" x14ac:dyDescent="0.25">
      <c r="C4577" s="310"/>
      <c r="E4577" s="310"/>
      <c r="F4577" s="309"/>
      <c r="G4577" s="309"/>
      <c r="H4577" s="310"/>
      <c r="I4577" s="310"/>
      <c r="L4577" s="309"/>
      <c r="M4577" s="309"/>
      <c r="N4577" s="310"/>
      <c r="P4577" s="310"/>
    </row>
    <row r="4578" spans="3:16" s="25" customFormat="1" ht="12.75" customHeight="1" x14ac:dyDescent="0.25">
      <c r="C4578" s="310"/>
      <c r="E4578" s="310"/>
      <c r="F4578" s="309"/>
      <c r="G4578" s="309"/>
      <c r="H4578" s="310"/>
      <c r="I4578" s="310"/>
      <c r="L4578" s="309"/>
      <c r="M4578" s="309"/>
      <c r="N4578" s="310"/>
      <c r="P4578" s="310"/>
    </row>
    <row r="4579" spans="3:16" s="25" customFormat="1" ht="12.75" customHeight="1" x14ac:dyDescent="0.25">
      <c r="C4579" s="310"/>
      <c r="E4579" s="310"/>
      <c r="F4579" s="309"/>
      <c r="G4579" s="309"/>
      <c r="H4579" s="310"/>
      <c r="I4579" s="310"/>
      <c r="L4579" s="309"/>
      <c r="M4579" s="309"/>
      <c r="N4579" s="310"/>
      <c r="P4579" s="310"/>
    </row>
    <row r="4580" spans="3:16" s="25" customFormat="1" ht="12.75" customHeight="1" x14ac:dyDescent="0.25">
      <c r="C4580" s="310"/>
      <c r="E4580" s="310"/>
      <c r="F4580" s="309"/>
      <c r="G4580" s="309"/>
      <c r="H4580" s="310"/>
      <c r="I4580" s="310"/>
      <c r="L4580" s="309"/>
      <c r="M4580" s="309"/>
      <c r="N4580" s="310"/>
      <c r="P4580" s="310"/>
    </row>
    <row r="4581" spans="3:16" s="25" customFormat="1" ht="12.75" customHeight="1" x14ac:dyDescent="0.25">
      <c r="C4581" s="310"/>
      <c r="E4581" s="310"/>
      <c r="F4581" s="309"/>
      <c r="G4581" s="309"/>
      <c r="H4581" s="310"/>
      <c r="I4581" s="310"/>
      <c r="L4581" s="309"/>
      <c r="M4581" s="309"/>
      <c r="N4581" s="310"/>
      <c r="P4581" s="310"/>
    </row>
    <row r="4582" spans="3:16" s="25" customFormat="1" ht="12.75" customHeight="1" x14ac:dyDescent="0.25">
      <c r="C4582" s="310"/>
      <c r="E4582" s="310"/>
      <c r="F4582" s="309"/>
      <c r="G4582" s="309"/>
      <c r="H4582" s="310"/>
      <c r="I4582" s="310"/>
      <c r="L4582" s="309"/>
      <c r="M4582" s="309"/>
      <c r="N4582" s="310"/>
      <c r="P4582" s="310"/>
    </row>
    <row r="4583" spans="3:16" s="25" customFormat="1" ht="12.75" customHeight="1" x14ac:dyDescent="0.25">
      <c r="C4583" s="310"/>
      <c r="E4583" s="310"/>
      <c r="F4583" s="309"/>
      <c r="G4583" s="309"/>
      <c r="H4583" s="310"/>
      <c r="I4583" s="310"/>
      <c r="L4583" s="309"/>
      <c r="M4583" s="309"/>
      <c r="N4583" s="310"/>
      <c r="P4583" s="310"/>
    </row>
    <row r="4584" spans="3:16" s="25" customFormat="1" ht="12.75" customHeight="1" x14ac:dyDescent="0.25">
      <c r="C4584" s="310"/>
      <c r="E4584" s="310"/>
      <c r="F4584" s="309"/>
      <c r="G4584" s="309"/>
      <c r="H4584" s="310"/>
      <c r="I4584" s="310"/>
      <c r="L4584" s="309"/>
      <c r="M4584" s="309"/>
      <c r="N4584" s="310"/>
      <c r="P4584" s="310"/>
    </row>
    <row r="4585" spans="3:16" s="25" customFormat="1" ht="12.75" customHeight="1" x14ac:dyDescent="0.25">
      <c r="C4585" s="310"/>
      <c r="E4585" s="310"/>
      <c r="F4585" s="309"/>
      <c r="G4585" s="309"/>
      <c r="H4585" s="310"/>
      <c r="I4585" s="310"/>
      <c r="L4585" s="309"/>
      <c r="M4585" s="309"/>
      <c r="N4585" s="310"/>
      <c r="P4585" s="310"/>
    </row>
    <row r="4586" spans="3:16" s="25" customFormat="1" ht="12.75" customHeight="1" x14ac:dyDescent="0.25">
      <c r="C4586" s="310"/>
      <c r="E4586" s="310"/>
      <c r="F4586" s="309"/>
      <c r="G4586" s="309"/>
      <c r="H4586" s="310"/>
      <c r="I4586" s="310"/>
      <c r="L4586" s="309"/>
      <c r="M4586" s="309"/>
      <c r="N4586" s="310"/>
      <c r="P4586" s="310"/>
    </row>
    <row r="4587" spans="3:16" s="25" customFormat="1" ht="12.75" customHeight="1" x14ac:dyDescent="0.25">
      <c r="C4587" s="310"/>
      <c r="E4587" s="310"/>
      <c r="F4587" s="309"/>
      <c r="G4587" s="309"/>
      <c r="H4587" s="310"/>
      <c r="I4587" s="310"/>
      <c r="L4587" s="309"/>
      <c r="M4587" s="309"/>
      <c r="N4587" s="310"/>
      <c r="P4587" s="310"/>
    </row>
    <row r="4588" spans="3:16" s="25" customFormat="1" ht="12.75" customHeight="1" x14ac:dyDescent="0.25">
      <c r="C4588" s="310"/>
      <c r="E4588" s="310"/>
      <c r="F4588" s="309"/>
      <c r="G4588" s="309"/>
      <c r="H4588" s="310"/>
      <c r="I4588" s="310"/>
      <c r="L4588" s="309"/>
      <c r="M4588" s="309"/>
      <c r="N4588" s="310"/>
      <c r="P4588" s="310"/>
    </row>
    <row r="4589" spans="3:16" s="25" customFormat="1" ht="12.75" customHeight="1" x14ac:dyDescent="0.25">
      <c r="C4589" s="310"/>
      <c r="E4589" s="310"/>
      <c r="F4589" s="309"/>
      <c r="G4589" s="309"/>
      <c r="H4589" s="310"/>
      <c r="I4589" s="310"/>
      <c r="L4589" s="309"/>
      <c r="M4589" s="309"/>
      <c r="N4589" s="310"/>
      <c r="P4589" s="310"/>
    </row>
    <row r="4590" spans="3:16" s="25" customFormat="1" ht="12.75" customHeight="1" x14ac:dyDescent="0.25">
      <c r="C4590" s="310"/>
      <c r="E4590" s="310"/>
      <c r="F4590" s="309"/>
      <c r="G4590" s="309"/>
      <c r="H4590" s="310"/>
      <c r="I4590" s="310"/>
      <c r="L4590" s="309"/>
      <c r="M4590" s="309"/>
      <c r="N4590" s="310"/>
      <c r="P4590" s="310"/>
    </row>
    <row r="4591" spans="3:16" s="25" customFormat="1" ht="12.75" customHeight="1" x14ac:dyDescent="0.25">
      <c r="C4591" s="310"/>
      <c r="E4591" s="310"/>
      <c r="F4591" s="309"/>
      <c r="G4591" s="309"/>
      <c r="H4591" s="310"/>
      <c r="I4591" s="310"/>
      <c r="L4591" s="309"/>
      <c r="M4591" s="309"/>
      <c r="N4591" s="310"/>
      <c r="P4591" s="310"/>
    </row>
    <row r="4592" spans="3:16" s="25" customFormat="1" ht="12.75" customHeight="1" x14ac:dyDescent="0.25">
      <c r="C4592" s="310"/>
      <c r="E4592" s="310"/>
      <c r="F4592" s="309"/>
      <c r="G4592" s="309"/>
      <c r="H4592" s="310"/>
      <c r="I4592" s="310"/>
      <c r="L4592" s="309"/>
      <c r="M4592" s="309"/>
      <c r="N4592" s="310"/>
      <c r="P4592" s="310"/>
    </row>
    <row r="4593" spans="3:16" s="25" customFormat="1" ht="12.75" customHeight="1" x14ac:dyDescent="0.25">
      <c r="C4593" s="310"/>
      <c r="E4593" s="310"/>
      <c r="F4593" s="309"/>
      <c r="G4593" s="309"/>
      <c r="H4593" s="310"/>
      <c r="I4593" s="310"/>
      <c r="L4593" s="309"/>
      <c r="M4593" s="309"/>
      <c r="N4593" s="310"/>
      <c r="P4593" s="310"/>
    </row>
    <row r="4594" spans="3:16" s="25" customFormat="1" ht="12.75" customHeight="1" x14ac:dyDescent="0.25">
      <c r="C4594" s="310"/>
      <c r="E4594" s="310"/>
      <c r="F4594" s="309"/>
      <c r="G4594" s="309"/>
      <c r="H4594" s="310"/>
      <c r="I4594" s="310"/>
      <c r="L4594" s="309"/>
      <c r="M4594" s="309"/>
      <c r="N4594" s="310"/>
      <c r="P4594" s="310"/>
    </row>
    <row r="4595" spans="3:16" s="25" customFormat="1" ht="12.75" customHeight="1" x14ac:dyDescent="0.25">
      <c r="C4595" s="310"/>
      <c r="E4595" s="310"/>
      <c r="F4595" s="309"/>
      <c r="G4595" s="309"/>
      <c r="H4595" s="310"/>
      <c r="I4595" s="310"/>
      <c r="L4595" s="309"/>
      <c r="M4595" s="309"/>
      <c r="N4595" s="310"/>
      <c r="P4595" s="310"/>
    </row>
    <row r="4596" spans="3:16" s="25" customFormat="1" ht="12.75" customHeight="1" x14ac:dyDescent="0.25">
      <c r="C4596" s="310"/>
      <c r="E4596" s="310"/>
      <c r="F4596" s="309"/>
      <c r="G4596" s="309"/>
      <c r="H4596" s="310"/>
      <c r="I4596" s="310"/>
      <c r="L4596" s="309"/>
      <c r="M4596" s="309"/>
      <c r="N4596" s="310"/>
      <c r="P4596" s="310"/>
    </row>
    <row r="4597" spans="3:16" s="25" customFormat="1" ht="12.75" customHeight="1" x14ac:dyDescent="0.25">
      <c r="C4597" s="310"/>
      <c r="E4597" s="310"/>
      <c r="F4597" s="309"/>
      <c r="G4597" s="309"/>
      <c r="H4597" s="310"/>
      <c r="I4597" s="310"/>
      <c r="L4597" s="309"/>
      <c r="M4597" s="309"/>
      <c r="N4597" s="310"/>
      <c r="P4597" s="310"/>
    </row>
    <row r="4598" spans="3:16" s="25" customFormat="1" ht="12.75" customHeight="1" x14ac:dyDescent="0.25">
      <c r="C4598" s="310"/>
      <c r="E4598" s="310"/>
      <c r="F4598" s="309"/>
      <c r="G4598" s="309"/>
      <c r="H4598" s="310"/>
      <c r="I4598" s="310"/>
      <c r="L4598" s="309"/>
      <c r="M4598" s="309"/>
      <c r="N4598" s="310"/>
      <c r="P4598" s="310"/>
    </row>
    <row r="4599" spans="3:16" s="25" customFormat="1" ht="12.75" customHeight="1" x14ac:dyDescent="0.25">
      <c r="C4599" s="310"/>
      <c r="E4599" s="310"/>
      <c r="F4599" s="309"/>
      <c r="G4599" s="309"/>
      <c r="H4599" s="310"/>
      <c r="I4599" s="310"/>
      <c r="L4599" s="309"/>
      <c r="M4599" s="309"/>
      <c r="N4599" s="310"/>
      <c r="P4599" s="310"/>
    </row>
    <row r="4600" spans="3:16" s="25" customFormat="1" ht="12.75" customHeight="1" x14ac:dyDescent="0.25">
      <c r="C4600" s="310"/>
      <c r="E4600" s="310"/>
      <c r="F4600" s="309"/>
      <c r="G4600" s="309"/>
      <c r="H4600" s="310"/>
      <c r="I4600" s="310"/>
      <c r="L4600" s="309"/>
      <c r="M4600" s="309"/>
      <c r="N4600" s="310"/>
      <c r="P4600" s="310"/>
    </row>
    <row r="4601" spans="3:16" s="25" customFormat="1" ht="12.75" customHeight="1" x14ac:dyDescent="0.25">
      <c r="C4601" s="310"/>
      <c r="E4601" s="310"/>
      <c r="F4601" s="309"/>
      <c r="G4601" s="309"/>
      <c r="H4601" s="310"/>
      <c r="I4601" s="310"/>
      <c r="L4601" s="309"/>
      <c r="M4601" s="309"/>
      <c r="N4601" s="310"/>
      <c r="P4601" s="310"/>
    </row>
    <row r="4602" spans="3:16" s="25" customFormat="1" ht="12.75" customHeight="1" x14ac:dyDescent="0.25">
      <c r="C4602" s="310"/>
      <c r="E4602" s="310"/>
      <c r="F4602" s="309"/>
      <c r="G4602" s="309"/>
      <c r="H4602" s="310"/>
      <c r="I4602" s="310"/>
      <c r="L4602" s="309"/>
      <c r="M4602" s="309"/>
      <c r="N4602" s="310"/>
      <c r="P4602" s="310"/>
    </row>
    <row r="4603" spans="3:16" s="25" customFormat="1" ht="12.75" customHeight="1" x14ac:dyDescent="0.25">
      <c r="C4603" s="310"/>
      <c r="E4603" s="310"/>
      <c r="F4603" s="309"/>
      <c r="G4603" s="309"/>
      <c r="H4603" s="310"/>
      <c r="I4603" s="310"/>
      <c r="L4603" s="309"/>
      <c r="M4603" s="309"/>
      <c r="N4603" s="310"/>
      <c r="P4603" s="310"/>
    </row>
    <row r="4604" spans="3:16" s="25" customFormat="1" ht="12.75" customHeight="1" x14ac:dyDescent="0.25">
      <c r="C4604" s="310"/>
      <c r="E4604" s="310"/>
      <c r="F4604" s="309"/>
      <c r="G4604" s="309"/>
      <c r="H4604" s="310"/>
      <c r="I4604" s="310"/>
      <c r="L4604" s="309"/>
      <c r="M4604" s="309"/>
      <c r="N4604" s="310"/>
      <c r="P4604" s="310"/>
    </row>
    <row r="4605" spans="3:16" s="25" customFormat="1" ht="12.75" customHeight="1" x14ac:dyDescent="0.25">
      <c r="C4605" s="310"/>
      <c r="E4605" s="310"/>
      <c r="F4605" s="309"/>
      <c r="G4605" s="309"/>
      <c r="H4605" s="310"/>
      <c r="I4605" s="310"/>
      <c r="L4605" s="309"/>
      <c r="M4605" s="309"/>
      <c r="N4605" s="310"/>
      <c r="P4605" s="310"/>
    </row>
    <row r="4606" spans="3:16" s="25" customFormat="1" ht="12.75" customHeight="1" x14ac:dyDescent="0.25">
      <c r="C4606" s="310"/>
      <c r="E4606" s="310"/>
      <c r="F4606" s="309"/>
      <c r="G4606" s="309"/>
      <c r="H4606" s="310"/>
      <c r="I4606" s="310"/>
      <c r="L4606" s="309"/>
      <c r="M4606" s="309"/>
      <c r="N4606" s="310"/>
      <c r="P4606" s="310"/>
    </row>
    <row r="4607" spans="3:16" s="25" customFormat="1" ht="12.75" customHeight="1" x14ac:dyDescent="0.25">
      <c r="C4607" s="310"/>
      <c r="E4607" s="310"/>
      <c r="F4607" s="309"/>
      <c r="G4607" s="309"/>
      <c r="H4607" s="310"/>
      <c r="I4607" s="310"/>
      <c r="L4607" s="309"/>
      <c r="M4607" s="309"/>
      <c r="N4607" s="310"/>
      <c r="P4607" s="310"/>
    </row>
    <row r="4608" spans="3:16" s="25" customFormat="1" ht="12.75" customHeight="1" x14ac:dyDescent="0.25">
      <c r="C4608" s="310"/>
      <c r="E4608" s="310"/>
      <c r="F4608" s="309"/>
      <c r="G4608" s="309"/>
      <c r="H4608" s="310"/>
      <c r="I4608" s="310"/>
      <c r="L4608" s="309"/>
      <c r="M4608" s="309"/>
      <c r="N4608" s="310"/>
      <c r="P4608" s="310"/>
    </row>
    <row r="4609" spans="3:16" s="25" customFormat="1" ht="12.75" customHeight="1" x14ac:dyDescent="0.25">
      <c r="C4609" s="310"/>
      <c r="E4609" s="310"/>
      <c r="F4609" s="309"/>
      <c r="G4609" s="309"/>
      <c r="H4609" s="310"/>
      <c r="I4609" s="310"/>
      <c r="L4609" s="309"/>
      <c r="M4609" s="309"/>
      <c r="N4609" s="310"/>
      <c r="P4609" s="310"/>
    </row>
    <row r="4610" spans="3:16" s="25" customFormat="1" ht="12.75" customHeight="1" x14ac:dyDescent="0.25">
      <c r="C4610" s="310"/>
      <c r="E4610" s="310"/>
      <c r="F4610" s="309"/>
      <c r="G4610" s="309"/>
      <c r="H4610" s="310"/>
      <c r="I4610" s="310"/>
      <c r="L4610" s="309"/>
      <c r="M4610" s="309"/>
      <c r="N4610" s="310"/>
      <c r="P4610" s="310"/>
    </row>
    <row r="4611" spans="3:16" s="25" customFormat="1" ht="12.75" customHeight="1" x14ac:dyDescent="0.25">
      <c r="C4611" s="310"/>
      <c r="E4611" s="310"/>
      <c r="F4611" s="309"/>
      <c r="G4611" s="309"/>
      <c r="H4611" s="310"/>
      <c r="I4611" s="310"/>
      <c r="L4611" s="309"/>
      <c r="M4611" s="309"/>
      <c r="N4611" s="310"/>
      <c r="P4611" s="310"/>
    </row>
    <row r="4612" spans="3:16" s="25" customFormat="1" ht="12.75" customHeight="1" x14ac:dyDescent="0.25">
      <c r="C4612" s="310"/>
      <c r="E4612" s="310"/>
      <c r="F4612" s="309"/>
      <c r="G4612" s="309"/>
      <c r="H4612" s="310"/>
      <c r="I4612" s="310"/>
      <c r="L4612" s="309"/>
      <c r="M4612" s="309"/>
      <c r="N4612" s="310"/>
      <c r="P4612" s="310"/>
    </row>
    <row r="4613" spans="3:16" s="25" customFormat="1" ht="12.75" customHeight="1" x14ac:dyDescent="0.25">
      <c r="C4613" s="310"/>
      <c r="E4613" s="310"/>
      <c r="F4613" s="309"/>
      <c r="G4613" s="309"/>
      <c r="H4613" s="310"/>
      <c r="I4613" s="310"/>
      <c r="L4613" s="309"/>
      <c r="M4613" s="309"/>
      <c r="N4613" s="310"/>
      <c r="P4613" s="310"/>
    </row>
    <row r="4614" spans="3:16" s="25" customFormat="1" ht="12.75" customHeight="1" x14ac:dyDescent="0.25">
      <c r="C4614" s="310"/>
      <c r="E4614" s="310"/>
      <c r="F4614" s="309"/>
      <c r="G4614" s="309"/>
      <c r="H4614" s="310"/>
      <c r="I4614" s="310"/>
      <c r="L4614" s="309"/>
      <c r="M4614" s="309"/>
      <c r="N4614" s="310"/>
      <c r="P4614" s="310"/>
    </row>
    <row r="4615" spans="3:16" s="25" customFormat="1" ht="12.75" customHeight="1" x14ac:dyDescent="0.25">
      <c r="C4615" s="310"/>
      <c r="E4615" s="310"/>
      <c r="F4615" s="309"/>
      <c r="G4615" s="309"/>
      <c r="H4615" s="310"/>
      <c r="I4615" s="310"/>
      <c r="L4615" s="309"/>
      <c r="M4615" s="309"/>
      <c r="N4615" s="310"/>
      <c r="P4615" s="310"/>
    </row>
    <row r="4616" spans="3:16" s="25" customFormat="1" ht="12.75" customHeight="1" x14ac:dyDescent="0.25">
      <c r="C4616" s="310"/>
      <c r="E4616" s="310"/>
      <c r="F4616" s="309"/>
      <c r="G4616" s="309"/>
      <c r="H4616" s="310"/>
      <c r="I4616" s="310"/>
      <c r="L4616" s="309"/>
      <c r="M4616" s="309"/>
      <c r="N4616" s="310"/>
      <c r="P4616" s="310"/>
    </row>
    <row r="4617" spans="3:16" s="25" customFormat="1" ht="12.75" customHeight="1" x14ac:dyDescent="0.25">
      <c r="C4617" s="310"/>
      <c r="E4617" s="310"/>
      <c r="F4617" s="309"/>
      <c r="G4617" s="309"/>
      <c r="H4617" s="310"/>
      <c r="I4617" s="310"/>
      <c r="L4617" s="309"/>
      <c r="M4617" s="309"/>
      <c r="N4617" s="310"/>
      <c r="P4617" s="310"/>
    </row>
    <row r="4618" spans="3:16" s="25" customFormat="1" ht="12.75" customHeight="1" x14ac:dyDescent="0.25">
      <c r="C4618" s="310"/>
      <c r="E4618" s="310"/>
      <c r="F4618" s="309"/>
      <c r="G4618" s="309"/>
      <c r="H4618" s="310"/>
      <c r="I4618" s="310"/>
      <c r="L4618" s="309"/>
      <c r="M4618" s="309"/>
      <c r="N4618" s="310"/>
      <c r="P4618" s="310"/>
    </row>
    <row r="4619" spans="3:16" s="25" customFormat="1" ht="12.75" customHeight="1" x14ac:dyDescent="0.25">
      <c r="C4619" s="310"/>
      <c r="E4619" s="310"/>
      <c r="F4619" s="309"/>
      <c r="G4619" s="309"/>
      <c r="H4619" s="310"/>
      <c r="I4619" s="310"/>
      <c r="L4619" s="309"/>
      <c r="M4619" s="309"/>
      <c r="N4619" s="310"/>
      <c r="P4619" s="310"/>
    </row>
    <row r="4620" spans="3:16" s="25" customFormat="1" ht="12.75" customHeight="1" x14ac:dyDescent="0.25">
      <c r="C4620" s="310"/>
      <c r="E4620" s="310"/>
      <c r="F4620" s="309"/>
      <c r="G4620" s="309"/>
      <c r="H4620" s="310"/>
      <c r="I4620" s="310"/>
      <c r="L4620" s="309"/>
      <c r="M4620" s="309"/>
      <c r="N4620" s="310"/>
      <c r="P4620" s="310"/>
    </row>
    <row r="4621" spans="3:16" s="25" customFormat="1" ht="12.75" customHeight="1" x14ac:dyDescent="0.25">
      <c r="C4621" s="310"/>
      <c r="E4621" s="310"/>
      <c r="F4621" s="309"/>
      <c r="G4621" s="309"/>
      <c r="H4621" s="310"/>
      <c r="I4621" s="310"/>
      <c r="L4621" s="309"/>
      <c r="M4621" s="309"/>
      <c r="N4621" s="310"/>
      <c r="P4621" s="310"/>
    </row>
    <row r="4622" spans="3:16" s="25" customFormat="1" ht="12.75" customHeight="1" x14ac:dyDescent="0.25">
      <c r="C4622" s="310"/>
      <c r="E4622" s="310"/>
      <c r="F4622" s="309"/>
      <c r="G4622" s="309"/>
      <c r="H4622" s="310"/>
      <c r="I4622" s="310"/>
      <c r="L4622" s="309"/>
      <c r="M4622" s="309"/>
      <c r="N4622" s="310"/>
      <c r="P4622" s="310"/>
    </row>
    <row r="4623" spans="3:16" s="25" customFormat="1" ht="12.75" customHeight="1" x14ac:dyDescent="0.25">
      <c r="C4623" s="310"/>
      <c r="E4623" s="310"/>
      <c r="F4623" s="309"/>
      <c r="G4623" s="309"/>
      <c r="H4623" s="310"/>
      <c r="I4623" s="310"/>
      <c r="L4623" s="309"/>
      <c r="M4623" s="309"/>
      <c r="N4623" s="310"/>
      <c r="P4623" s="310"/>
    </row>
    <row r="4624" spans="3:16" s="25" customFormat="1" ht="12.75" customHeight="1" x14ac:dyDescent="0.25">
      <c r="C4624" s="310"/>
      <c r="E4624" s="310"/>
      <c r="F4624" s="309"/>
      <c r="G4624" s="309"/>
      <c r="H4624" s="310"/>
      <c r="I4624" s="310"/>
      <c r="L4624" s="309"/>
      <c r="M4624" s="309"/>
      <c r="N4624" s="310"/>
      <c r="P4624" s="310"/>
    </row>
    <row r="4625" spans="3:16" s="25" customFormat="1" ht="12.75" customHeight="1" x14ac:dyDescent="0.25">
      <c r="C4625" s="310"/>
      <c r="E4625" s="310"/>
      <c r="F4625" s="309"/>
      <c r="G4625" s="309"/>
      <c r="H4625" s="310"/>
      <c r="I4625" s="310"/>
      <c r="L4625" s="309"/>
      <c r="M4625" s="309"/>
      <c r="N4625" s="310"/>
      <c r="P4625" s="310"/>
    </row>
    <row r="4626" spans="3:16" s="25" customFormat="1" ht="12.75" customHeight="1" x14ac:dyDescent="0.25">
      <c r="C4626" s="310"/>
      <c r="E4626" s="310"/>
      <c r="F4626" s="309"/>
      <c r="G4626" s="309"/>
      <c r="H4626" s="310"/>
      <c r="I4626" s="310"/>
      <c r="L4626" s="309"/>
      <c r="M4626" s="309"/>
      <c r="N4626" s="310"/>
      <c r="P4626" s="310"/>
    </row>
    <row r="4627" spans="3:16" s="25" customFormat="1" ht="12.75" customHeight="1" x14ac:dyDescent="0.25">
      <c r="C4627" s="310"/>
      <c r="E4627" s="310"/>
      <c r="F4627" s="309"/>
      <c r="G4627" s="309"/>
      <c r="H4627" s="310"/>
      <c r="I4627" s="310"/>
      <c r="L4627" s="309"/>
      <c r="M4627" s="309"/>
      <c r="N4627" s="310"/>
      <c r="P4627" s="310"/>
    </row>
    <row r="4628" spans="3:16" s="25" customFormat="1" ht="12.75" customHeight="1" x14ac:dyDescent="0.25">
      <c r="C4628" s="310"/>
      <c r="E4628" s="310"/>
      <c r="F4628" s="309"/>
      <c r="G4628" s="309"/>
      <c r="H4628" s="310"/>
      <c r="I4628" s="310"/>
      <c r="L4628" s="309"/>
      <c r="M4628" s="309"/>
      <c r="N4628" s="310"/>
      <c r="P4628" s="310"/>
    </row>
    <row r="4629" spans="3:16" s="25" customFormat="1" ht="12.75" customHeight="1" x14ac:dyDescent="0.25">
      <c r="C4629" s="310"/>
      <c r="E4629" s="310"/>
      <c r="F4629" s="309"/>
      <c r="G4629" s="309"/>
      <c r="H4629" s="310"/>
      <c r="I4629" s="310"/>
      <c r="L4629" s="309"/>
      <c r="M4629" s="309"/>
      <c r="N4629" s="310"/>
      <c r="P4629" s="310"/>
    </row>
    <row r="4630" spans="3:16" s="25" customFormat="1" ht="12.75" customHeight="1" x14ac:dyDescent="0.25">
      <c r="C4630" s="310"/>
      <c r="E4630" s="310"/>
      <c r="F4630" s="309"/>
      <c r="G4630" s="309"/>
      <c r="H4630" s="310"/>
      <c r="I4630" s="310"/>
      <c r="L4630" s="309"/>
      <c r="M4630" s="309"/>
      <c r="N4630" s="310"/>
      <c r="P4630" s="310"/>
    </row>
    <row r="4631" spans="3:16" s="25" customFormat="1" ht="12.75" customHeight="1" x14ac:dyDescent="0.25">
      <c r="C4631" s="310"/>
      <c r="E4631" s="310"/>
      <c r="F4631" s="309"/>
      <c r="G4631" s="309"/>
      <c r="H4631" s="310"/>
      <c r="I4631" s="310"/>
      <c r="L4631" s="309"/>
      <c r="M4631" s="309"/>
      <c r="N4631" s="310"/>
      <c r="P4631" s="310"/>
    </row>
    <row r="4632" spans="3:16" s="25" customFormat="1" ht="12.75" customHeight="1" x14ac:dyDescent="0.25">
      <c r="C4632" s="310"/>
      <c r="E4632" s="310"/>
      <c r="F4632" s="309"/>
      <c r="G4632" s="309"/>
      <c r="H4632" s="310"/>
      <c r="I4632" s="310"/>
      <c r="L4632" s="309"/>
      <c r="M4632" s="309"/>
      <c r="N4632" s="310"/>
      <c r="P4632" s="310"/>
    </row>
    <row r="4633" spans="3:16" s="25" customFormat="1" ht="12.75" customHeight="1" x14ac:dyDescent="0.25">
      <c r="C4633" s="310"/>
      <c r="E4633" s="310"/>
      <c r="F4633" s="309"/>
      <c r="G4633" s="309"/>
      <c r="H4633" s="310"/>
      <c r="I4633" s="310"/>
      <c r="L4633" s="309"/>
      <c r="M4633" s="309"/>
      <c r="N4633" s="310"/>
      <c r="P4633" s="310"/>
    </row>
    <row r="4634" spans="3:16" s="25" customFormat="1" ht="12.75" customHeight="1" x14ac:dyDescent="0.25">
      <c r="C4634" s="310"/>
      <c r="E4634" s="310"/>
      <c r="F4634" s="309"/>
      <c r="G4634" s="309"/>
      <c r="H4634" s="310"/>
      <c r="I4634" s="310"/>
      <c r="L4634" s="309"/>
      <c r="M4634" s="309"/>
      <c r="N4634" s="310"/>
      <c r="P4634" s="310"/>
    </row>
    <row r="4635" spans="3:16" s="25" customFormat="1" ht="12.75" customHeight="1" x14ac:dyDescent="0.25">
      <c r="C4635" s="310"/>
      <c r="E4635" s="310"/>
      <c r="F4635" s="309"/>
      <c r="G4635" s="309"/>
      <c r="H4635" s="310"/>
      <c r="I4635" s="310"/>
      <c r="L4635" s="309"/>
      <c r="M4635" s="309"/>
      <c r="N4635" s="310"/>
      <c r="P4635" s="310"/>
    </row>
    <row r="4636" spans="3:16" s="25" customFormat="1" ht="12.75" customHeight="1" x14ac:dyDescent="0.25">
      <c r="C4636" s="310"/>
      <c r="E4636" s="310"/>
      <c r="F4636" s="309"/>
      <c r="G4636" s="309"/>
      <c r="H4636" s="310"/>
      <c r="I4636" s="310"/>
      <c r="L4636" s="309"/>
      <c r="M4636" s="309"/>
      <c r="N4636" s="310"/>
      <c r="P4636" s="310"/>
    </row>
    <row r="4637" spans="3:16" s="25" customFormat="1" ht="12.75" customHeight="1" x14ac:dyDescent="0.25">
      <c r="C4637" s="310"/>
      <c r="E4637" s="310"/>
      <c r="F4637" s="309"/>
      <c r="G4637" s="309"/>
      <c r="H4637" s="310"/>
      <c r="I4637" s="310"/>
      <c r="L4637" s="309"/>
      <c r="M4637" s="309"/>
      <c r="N4637" s="310"/>
      <c r="P4637" s="310"/>
    </row>
    <row r="4638" spans="3:16" s="25" customFormat="1" ht="12.75" customHeight="1" x14ac:dyDescent="0.25">
      <c r="C4638" s="310"/>
      <c r="E4638" s="310"/>
      <c r="F4638" s="309"/>
      <c r="G4638" s="309"/>
      <c r="H4638" s="310"/>
      <c r="I4638" s="310"/>
      <c r="L4638" s="309"/>
      <c r="M4638" s="309"/>
      <c r="N4638" s="310"/>
      <c r="P4638" s="310"/>
    </row>
    <row r="4639" spans="3:16" s="25" customFormat="1" ht="12.75" customHeight="1" x14ac:dyDescent="0.25">
      <c r="C4639" s="310"/>
      <c r="E4639" s="310"/>
      <c r="F4639" s="309"/>
      <c r="G4639" s="309"/>
      <c r="H4639" s="310"/>
      <c r="I4639" s="310"/>
      <c r="L4639" s="309"/>
      <c r="M4639" s="309"/>
      <c r="N4639" s="310"/>
      <c r="P4639" s="310"/>
    </row>
    <row r="4640" spans="3:16" s="25" customFormat="1" ht="12.75" customHeight="1" x14ac:dyDescent="0.25">
      <c r="C4640" s="310"/>
      <c r="E4640" s="310"/>
      <c r="F4640" s="309"/>
      <c r="G4640" s="309"/>
      <c r="H4640" s="310"/>
      <c r="I4640" s="310"/>
      <c r="L4640" s="309"/>
      <c r="M4640" s="309"/>
      <c r="N4640" s="310"/>
      <c r="P4640" s="310"/>
    </row>
    <row r="4641" spans="3:16" s="25" customFormat="1" ht="12.75" customHeight="1" x14ac:dyDescent="0.25">
      <c r="C4641" s="310"/>
      <c r="E4641" s="310"/>
      <c r="F4641" s="309"/>
      <c r="G4641" s="309"/>
      <c r="H4641" s="310"/>
      <c r="I4641" s="310"/>
      <c r="L4641" s="309"/>
      <c r="M4641" s="309"/>
      <c r="N4641" s="310"/>
      <c r="P4641" s="310"/>
    </row>
    <row r="4642" spans="3:16" s="25" customFormat="1" ht="12.75" customHeight="1" x14ac:dyDescent="0.25">
      <c r="C4642" s="310"/>
      <c r="E4642" s="310"/>
      <c r="F4642" s="309"/>
      <c r="G4642" s="309"/>
      <c r="H4642" s="310"/>
      <c r="I4642" s="310"/>
      <c r="L4642" s="309"/>
      <c r="M4642" s="309"/>
      <c r="N4642" s="310"/>
      <c r="P4642" s="310"/>
    </row>
    <row r="4643" spans="3:16" s="25" customFormat="1" ht="12.75" customHeight="1" x14ac:dyDescent="0.25">
      <c r="C4643" s="310"/>
      <c r="E4643" s="310"/>
      <c r="F4643" s="309"/>
      <c r="G4643" s="309"/>
      <c r="H4643" s="310"/>
      <c r="I4643" s="310"/>
      <c r="L4643" s="309"/>
      <c r="M4643" s="309"/>
      <c r="N4643" s="310"/>
      <c r="P4643" s="310"/>
    </row>
    <row r="4644" spans="3:16" s="25" customFormat="1" ht="12.75" customHeight="1" x14ac:dyDescent="0.25">
      <c r="C4644" s="310"/>
      <c r="E4644" s="310"/>
      <c r="F4644" s="309"/>
      <c r="G4644" s="309"/>
      <c r="H4644" s="310"/>
      <c r="I4644" s="310"/>
      <c r="L4644" s="309"/>
      <c r="M4644" s="309"/>
      <c r="N4644" s="310"/>
      <c r="P4644" s="310"/>
    </row>
    <row r="4645" spans="3:16" s="25" customFormat="1" ht="12.75" customHeight="1" x14ac:dyDescent="0.25">
      <c r="C4645" s="310"/>
      <c r="E4645" s="310"/>
      <c r="F4645" s="309"/>
      <c r="G4645" s="309"/>
      <c r="H4645" s="310"/>
      <c r="I4645" s="310"/>
      <c r="L4645" s="309"/>
      <c r="M4645" s="309"/>
      <c r="N4645" s="310"/>
      <c r="P4645" s="310"/>
    </row>
    <row r="4646" spans="3:16" s="25" customFormat="1" ht="12.75" customHeight="1" x14ac:dyDescent="0.25">
      <c r="C4646" s="310"/>
      <c r="E4646" s="310"/>
      <c r="F4646" s="309"/>
      <c r="G4646" s="309"/>
      <c r="H4646" s="310"/>
      <c r="I4646" s="310"/>
      <c r="L4646" s="309"/>
      <c r="M4646" s="309"/>
      <c r="N4646" s="310"/>
      <c r="P4646" s="310"/>
    </row>
    <row r="4647" spans="3:16" s="25" customFormat="1" ht="12.75" customHeight="1" x14ac:dyDescent="0.25">
      <c r="C4647" s="310"/>
      <c r="E4647" s="310"/>
      <c r="F4647" s="309"/>
      <c r="G4647" s="309"/>
      <c r="H4647" s="310"/>
      <c r="I4647" s="310"/>
      <c r="L4647" s="309"/>
      <c r="M4647" s="309"/>
      <c r="N4647" s="310"/>
      <c r="P4647" s="310"/>
    </row>
    <row r="4648" spans="3:16" s="25" customFormat="1" ht="12.75" customHeight="1" x14ac:dyDescent="0.25">
      <c r="C4648" s="310"/>
      <c r="E4648" s="310"/>
      <c r="F4648" s="309"/>
      <c r="G4648" s="309"/>
      <c r="H4648" s="310"/>
      <c r="I4648" s="310"/>
      <c r="L4648" s="309"/>
      <c r="M4648" s="309"/>
      <c r="N4648" s="310"/>
      <c r="P4648" s="310"/>
    </row>
    <row r="4649" spans="3:16" s="25" customFormat="1" ht="12.75" customHeight="1" x14ac:dyDescent="0.25">
      <c r="C4649" s="310"/>
      <c r="E4649" s="310"/>
      <c r="F4649" s="309"/>
      <c r="G4649" s="309"/>
      <c r="H4649" s="310"/>
      <c r="I4649" s="310"/>
      <c r="L4649" s="309"/>
      <c r="M4649" s="309"/>
      <c r="N4649" s="310"/>
      <c r="P4649" s="310"/>
    </row>
    <row r="4650" spans="3:16" s="25" customFormat="1" ht="12.75" customHeight="1" x14ac:dyDescent="0.25">
      <c r="C4650" s="310"/>
      <c r="E4650" s="310"/>
      <c r="F4650" s="309"/>
      <c r="G4650" s="309"/>
      <c r="H4650" s="310"/>
      <c r="I4650" s="310"/>
      <c r="L4650" s="309"/>
      <c r="M4650" s="309"/>
      <c r="N4650" s="310"/>
      <c r="P4650" s="310"/>
    </row>
    <row r="4651" spans="3:16" s="25" customFormat="1" ht="12.75" customHeight="1" x14ac:dyDescent="0.25">
      <c r="C4651" s="310"/>
      <c r="E4651" s="310"/>
      <c r="F4651" s="309"/>
      <c r="G4651" s="309"/>
      <c r="H4651" s="310"/>
      <c r="I4651" s="310"/>
      <c r="L4651" s="309"/>
      <c r="M4651" s="309"/>
      <c r="N4651" s="310"/>
      <c r="P4651" s="310"/>
    </row>
    <row r="4652" spans="3:16" s="25" customFormat="1" ht="12.75" customHeight="1" x14ac:dyDescent="0.25">
      <c r="C4652" s="310"/>
      <c r="E4652" s="310"/>
      <c r="F4652" s="309"/>
      <c r="G4652" s="309"/>
      <c r="H4652" s="310"/>
      <c r="I4652" s="310"/>
      <c r="L4652" s="309"/>
      <c r="M4652" s="309"/>
      <c r="N4652" s="310"/>
      <c r="P4652" s="310"/>
    </row>
    <row r="4653" spans="3:16" s="25" customFormat="1" ht="12.75" customHeight="1" x14ac:dyDescent="0.25">
      <c r="C4653" s="310"/>
      <c r="E4653" s="310"/>
      <c r="F4653" s="309"/>
      <c r="G4653" s="309"/>
      <c r="H4653" s="310"/>
      <c r="I4653" s="310"/>
      <c r="L4653" s="309"/>
      <c r="M4653" s="309"/>
      <c r="N4653" s="310"/>
      <c r="P4653" s="310"/>
    </row>
    <row r="4654" spans="3:16" s="25" customFormat="1" ht="12.75" customHeight="1" x14ac:dyDescent="0.25">
      <c r="C4654" s="310"/>
      <c r="E4654" s="310"/>
      <c r="F4654" s="309"/>
      <c r="G4654" s="309"/>
      <c r="H4654" s="310"/>
      <c r="I4654" s="310"/>
      <c r="L4654" s="309"/>
      <c r="M4654" s="309"/>
      <c r="N4654" s="310"/>
      <c r="P4654" s="310"/>
    </row>
    <row r="4655" spans="3:16" s="25" customFormat="1" ht="12.75" customHeight="1" x14ac:dyDescent="0.25">
      <c r="C4655" s="310"/>
      <c r="E4655" s="310"/>
      <c r="F4655" s="309"/>
      <c r="G4655" s="309"/>
      <c r="H4655" s="310"/>
      <c r="I4655" s="310"/>
      <c r="L4655" s="309"/>
      <c r="M4655" s="309"/>
      <c r="N4655" s="310"/>
      <c r="P4655" s="310"/>
    </row>
    <row r="4656" spans="3:16" s="25" customFormat="1" ht="12.75" customHeight="1" x14ac:dyDescent="0.25">
      <c r="C4656" s="310"/>
      <c r="E4656" s="310"/>
      <c r="F4656" s="309"/>
      <c r="G4656" s="309"/>
      <c r="H4656" s="310"/>
      <c r="I4656" s="310"/>
      <c r="L4656" s="309"/>
      <c r="M4656" s="309"/>
      <c r="N4656" s="310"/>
      <c r="P4656" s="310"/>
    </row>
    <row r="4657" spans="3:16" s="25" customFormat="1" ht="12.75" customHeight="1" x14ac:dyDescent="0.25">
      <c r="C4657" s="310"/>
      <c r="E4657" s="310"/>
      <c r="F4657" s="309"/>
      <c r="G4657" s="309"/>
      <c r="H4657" s="310"/>
      <c r="I4657" s="310"/>
      <c r="L4657" s="309"/>
      <c r="M4657" s="309"/>
      <c r="N4657" s="310"/>
      <c r="P4657" s="310"/>
    </row>
    <row r="4658" spans="3:16" s="25" customFormat="1" ht="12.75" customHeight="1" x14ac:dyDescent="0.25">
      <c r="C4658" s="310"/>
      <c r="E4658" s="310"/>
      <c r="F4658" s="309"/>
      <c r="G4658" s="309"/>
      <c r="H4658" s="310"/>
      <c r="I4658" s="310"/>
      <c r="L4658" s="309"/>
      <c r="M4658" s="309"/>
      <c r="N4658" s="310"/>
      <c r="P4658" s="310"/>
    </row>
    <row r="4659" spans="3:16" s="25" customFormat="1" ht="12.75" customHeight="1" x14ac:dyDescent="0.25">
      <c r="C4659" s="310"/>
      <c r="E4659" s="310"/>
      <c r="F4659" s="309"/>
      <c r="G4659" s="309"/>
      <c r="H4659" s="310"/>
      <c r="I4659" s="310"/>
      <c r="L4659" s="309"/>
      <c r="M4659" s="309"/>
      <c r="N4659" s="310"/>
      <c r="P4659" s="310"/>
    </row>
    <row r="4660" spans="3:16" s="25" customFormat="1" ht="12.75" customHeight="1" x14ac:dyDescent="0.25">
      <c r="C4660" s="310"/>
      <c r="E4660" s="310"/>
      <c r="F4660" s="309"/>
      <c r="G4660" s="309"/>
      <c r="H4660" s="310"/>
      <c r="I4660" s="310"/>
      <c r="L4660" s="309"/>
      <c r="M4660" s="309"/>
      <c r="N4660" s="310"/>
      <c r="P4660" s="310"/>
    </row>
    <row r="4661" spans="3:16" s="25" customFormat="1" ht="12.75" customHeight="1" x14ac:dyDescent="0.25">
      <c r="C4661" s="310"/>
      <c r="E4661" s="310"/>
      <c r="F4661" s="309"/>
      <c r="G4661" s="309"/>
      <c r="H4661" s="310"/>
      <c r="I4661" s="310"/>
      <c r="L4661" s="309"/>
      <c r="M4661" s="309"/>
      <c r="N4661" s="310"/>
      <c r="P4661" s="310"/>
    </row>
    <row r="4662" spans="3:16" s="25" customFormat="1" ht="12.75" customHeight="1" x14ac:dyDescent="0.25">
      <c r="C4662" s="310"/>
      <c r="E4662" s="310"/>
      <c r="F4662" s="309"/>
      <c r="G4662" s="309"/>
      <c r="H4662" s="310"/>
      <c r="I4662" s="310"/>
      <c r="L4662" s="309"/>
      <c r="M4662" s="309"/>
      <c r="N4662" s="310"/>
      <c r="P4662" s="310"/>
    </row>
    <row r="4663" spans="3:16" s="25" customFormat="1" ht="12.75" customHeight="1" x14ac:dyDescent="0.25">
      <c r="C4663" s="310"/>
      <c r="E4663" s="310"/>
      <c r="F4663" s="309"/>
      <c r="G4663" s="309"/>
      <c r="H4663" s="310"/>
      <c r="I4663" s="310"/>
      <c r="L4663" s="309"/>
      <c r="M4663" s="309"/>
      <c r="N4663" s="310"/>
      <c r="P4663" s="310"/>
    </row>
    <row r="4664" spans="3:16" s="25" customFormat="1" ht="12.75" customHeight="1" x14ac:dyDescent="0.25">
      <c r="C4664" s="310"/>
      <c r="E4664" s="310"/>
      <c r="F4664" s="309"/>
      <c r="G4664" s="309"/>
      <c r="H4664" s="310"/>
      <c r="I4664" s="310"/>
      <c r="L4664" s="309"/>
      <c r="M4664" s="309"/>
      <c r="N4664" s="310"/>
      <c r="P4664" s="310"/>
    </row>
    <row r="4665" spans="3:16" s="25" customFormat="1" ht="12.75" customHeight="1" x14ac:dyDescent="0.25">
      <c r="C4665" s="310"/>
      <c r="E4665" s="310"/>
      <c r="F4665" s="309"/>
      <c r="G4665" s="309"/>
      <c r="H4665" s="310"/>
      <c r="I4665" s="310"/>
      <c r="L4665" s="309"/>
      <c r="M4665" s="309"/>
      <c r="N4665" s="310"/>
      <c r="P4665" s="310"/>
    </row>
    <row r="4666" spans="3:16" s="25" customFormat="1" ht="12.75" customHeight="1" x14ac:dyDescent="0.25">
      <c r="C4666" s="310"/>
      <c r="E4666" s="310"/>
      <c r="F4666" s="309"/>
      <c r="G4666" s="309"/>
      <c r="H4666" s="310"/>
      <c r="I4666" s="310"/>
      <c r="L4666" s="309"/>
      <c r="M4666" s="309"/>
      <c r="N4666" s="310"/>
      <c r="P4666" s="310"/>
    </row>
    <row r="4667" spans="3:16" s="25" customFormat="1" ht="12.75" customHeight="1" x14ac:dyDescent="0.25">
      <c r="C4667" s="310"/>
      <c r="E4667" s="310"/>
      <c r="F4667" s="309"/>
      <c r="G4667" s="309"/>
      <c r="H4667" s="310"/>
      <c r="I4667" s="310"/>
      <c r="L4667" s="309"/>
      <c r="M4667" s="309"/>
      <c r="N4667" s="310"/>
      <c r="P4667" s="310"/>
    </row>
    <row r="4668" spans="3:16" s="25" customFormat="1" ht="12.75" customHeight="1" x14ac:dyDescent="0.25">
      <c r="C4668" s="310"/>
      <c r="E4668" s="310"/>
      <c r="F4668" s="309"/>
      <c r="G4668" s="309"/>
      <c r="H4668" s="310"/>
      <c r="I4668" s="310"/>
      <c r="L4668" s="309"/>
      <c r="M4668" s="309"/>
      <c r="N4668" s="310"/>
      <c r="P4668" s="310"/>
    </row>
    <row r="4669" spans="3:16" s="25" customFormat="1" ht="12.75" customHeight="1" x14ac:dyDescent="0.25">
      <c r="C4669" s="310"/>
      <c r="E4669" s="310"/>
      <c r="F4669" s="309"/>
      <c r="G4669" s="309"/>
      <c r="H4669" s="310"/>
      <c r="I4669" s="310"/>
      <c r="L4669" s="309"/>
      <c r="M4669" s="309"/>
      <c r="N4669" s="310"/>
      <c r="P4669" s="310"/>
    </row>
    <row r="4670" spans="3:16" s="25" customFormat="1" ht="12.75" customHeight="1" x14ac:dyDescent="0.25">
      <c r="C4670" s="310"/>
      <c r="E4670" s="310"/>
      <c r="F4670" s="309"/>
      <c r="G4670" s="309"/>
      <c r="H4670" s="310"/>
      <c r="I4670" s="310"/>
      <c r="L4670" s="309"/>
      <c r="M4670" s="309"/>
      <c r="N4670" s="310"/>
      <c r="P4670" s="310"/>
    </row>
    <row r="4671" spans="3:16" s="25" customFormat="1" ht="12.75" customHeight="1" x14ac:dyDescent="0.25">
      <c r="C4671" s="310"/>
      <c r="E4671" s="310"/>
      <c r="F4671" s="309"/>
      <c r="G4671" s="309"/>
      <c r="H4671" s="310"/>
      <c r="I4671" s="310"/>
      <c r="L4671" s="309"/>
      <c r="M4671" s="309"/>
      <c r="N4671" s="310"/>
      <c r="P4671" s="310"/>
    </row>
    <row r="4672" spans="3:16" s="25" customFormat="1" ht="12.75" customHeight="1" x14ac:dyDescent="0.25">
      <c r="C4672" s="310"/>
      <c r="E4672" s="310"/>
      <c r="F4672" s="309"/>
      <c r="G4672" s="309"/>
      <c r="H4672" s="310"/>
      <c r="I4672" s="310"/>
      <c r="L4672" s="309"/>
      <c r="M4672" s="309"/>
      <c r="N4672" s="310"/>
      <c r="P4672" s="310"/>
    </row>
    <row r="4673" spans="3:16" s="25" customFormat="1" ht="12.75" customHeight="1" x14ac:dyDescent="0.25">
      <c r="C4673" s="310"/>
      <c r="E4673" s="310"/>
      <c r="F4673" s="309"/>
      <c r="G4673" s="309"/>
      <c r="H4673" s="310"/>
      <c r="I4673" s="310"/>
      <c r="L4673" s="309"/>
      <c r="M4673" s="309"/>
      <c r="N4673" s="310"/>
      <c r="P4673" s="310"/>
    </row>
    <row r="4674" spans="3:16" s="25" customFormat="1" ht="12.75" customHeight="1" x14ac:dyDescent="0.25">
      <c r="C4674" s="310"/>
      <c r="E4674" s="310"/>
      <c r="F4674" s="309"/>
      <c r="G4674" s="309"/>
      <c r="H4674" s="310"/>
      <c r="I4674" s="310"/>
      <c r="L4674" s="309"/>
      <c r="M4674" s="309"/>
      <c r="N4674" s="310"/>
      <c r="P4674" s="310"/>
    </row>
    <row r="4675" spans="3:16" s="25" customFormat="1" ht="12.75" customHeight="1" x14ac:dyDescent="0.25">
      <c r="C4675" s="310"/>
      <c r="E4675" s="310"/>
      <c r="F4675" s="309"/>
      <c r="G4675" s="309"/>
      <c r="H4675" s="310"/>
      <c r="I4675" s="310"/>
      <c r="L4675" s="309"/>
      <c r="M4675" s="309"/>
      <c r="N4675" s="310"/>
      <c r="P4675" s="310"/>
    </row>
    <row r="4676" spans="3:16" s="25" customFormat="1" ht="12.75" customHeight="1" x14ac:dyDescent="0.25">
      <c r="C4676" s="310"/>
      <c r="E4676" s="310"/>
      <c r="F4676" s="309"/>
      <c r="G4676" s="309"/>
      <c r="H4676" s="310"/>
      <c r="I4676" s="310"/>
      <c r="L4676" s="309"/>
      <c r="M4676" s="309"/>
      <c r="N4676" s="310"/>
      <c r="P4676" s="310"/>
    </row>
    <row r="4677" spans="3:16" s="25" customFormat="1" ht="12.75" customHeight="1" x14ac:dyDescent="0.25">
      <c r="C4677" s="310"/>
      <c r="E4677" s="310"/>
      <c r="F4677" s="309"/>
      <c r="G4677" s="309"/>
      <c r="H4677" s="310"/>
      <c r="I4677" s="310"/>
      <c r="L4677" s="309"/>
      <c r="M4677" s="309"/>
      <c r="N4677" s="310"/>
      <c r="P4677" s="310"/>
    </row>
    <row r="4678" spans="3:16" s="25" customFormat="1" ht="12.75" customHeight="1" x14ac:dyDescent="0.25">
      <c r="C4678" s="310"/>
      <c r="E4678" s="310"/>
      <c r="F4678" s="309"/>
      <c r="G4678" s="309"/>
      <c r="H4678" s="310"/>
      <c r="I4678" s="310"/>
      <c r="L4678" s="309"/>
      <c r="M4678" s="309"/>
      <c r="N4678" s="310"/>
      <c r="P4678" s="310"/>
    </row>
    <row r="4679" spans="3:16" s="25" customFormat="1" ht="12.75" customHeight="1" x14ac:dyDescent="0.25">
      <c r="C4679" s="310"/>
      <c r="E4679" s="310"/>
      <c r="F4679" s="309"/>
      <c r="G4679" s="309"/>
      <c r="H4679" s="310"/>
      <c r="I4679" s="310"/>
      <c r="L4679" s="309"/>
      <c r="M4679" s="309"/>
      <c r="N4679" s="310"/>
      <c r="P4679" s="310"/>
    </row>
    <row r="4680" spans="3:16" s="25" customFormat="1" ht="12.75" customHeight="1" x14ac:dyDescent="0.25">
      <c r="C4680" s="310"/>
      <c r="E4680" s="310"/>
      <c r="F4680" s="309"/>
      <c r="G4680" s="309"/>
      <c r="H4680" s="310"/>
      <c r="I4680" s="310"/>
      <c r="L4680" s="309"/>
      <c r="M4680" s="309"/>
      <c r="N4680" s="310"/>
      <c r="P4680" s="310"/>
    </row>
    <row r="4681" spans="3:16" s="25" customFormat="1" ht="12.75" customHeight="1" x14ac:dyDescent="0.25">
      <c r="C4681" s="310"/>
      <c r="E4681" s="310"/>
      <c r="F4681" s="309"/>
      <c r="G4681" s="309"/>
      <c r="H4681" s="310"/>
      <c r="I4681" s="310"/>
      <c r="L4681" s="309"/>
      <c r="M4681" s="309"/>
      <c r="N4681" s="310"/>
      <c r="P4681" s="310"/>
    </row>
    <row r="4682" spans="3:16" s="25" customFormat="1" ht="12.75" customHeight="1" x14ac:dyDescent="0.25">
      <c r="C4682" s="310"/>
      <c r="E4682" s="310"/>
      <c r="F4682" s="309"/>
      <c r="G4682" s="309"/>
      <c r="H4682" s="310"/>
      <c r="I4682" s="310"/>
      <c r="L4682" s="309"/>
      <c r="M4682" s="309"/>
      <c r="N4682" s="310"/>
      <c r="P4682" s="310"/>
    </row>
    <row r="4683" spans="3:16" s="25" customFormat="1" ht="12.75" customHeight="1" x14ac:dyDescent="0.25">
      <c r="C4683" s="310"/>
      <c r="E4683" s="310"/>
      <c r="F4683" s="309"/>
      <c r="G4683" s="309"/>
      <c r="H4683" s="310"/>
      <c r="I4683" s="310"/>
      <c r="L4683" s="309"/>
      <c r="M4683" s="309"/>
      <c r="N4683" s="310"/>
      <c r="P4683" s="310"/>
    </row>
    <row r="4684" spans="3:16" s="25" customFormat="1" ht="12.75" customHeight="1" x14ac:dyDescent="0.25">
      <c r="C4684" s="310"/>
      <c r="E4684" s="310"/>
      <c r="F4684" s="309"/>
      <c r="G4684" s="309"/>
      <c r="H4684" s="310"/>
      <c r="I4684" s="310"/>
      <c r="L4684" s="309"/>
      <c r="M4684" s="309"/>
      <c r="N4684" s="310"/>
      <c r="P4684" s="310"/>
    </row>
    <row r="4685" spans="3:16" s="25" customFormat="1" ht="12.75" customHeight="1" x14ac:dyDescent="0.25">
      <c r="C4685" s="310"/>
      <c r="E4685" s="310"/>
      <c r="F4685" s="309"/>
      <c r="G4685" s="309"/>
      <c r="H4685" s="310"/>
      <c r="I4685" s="310"/>
      <c r="L4685" s="309"/>
      <c r="M4685" s="309"/>
      <c r="N4685" s="310"/>
      <c r="P4685" s="310"/>
    </row>
    <row r="4686" spans="3:16" s="25" customFormat="1" ht="12.75" customHeight="1" x14ac:dyDescent="0.25">
      <c r="C4686" s="310"/>
      <c r="E4686" s="310"/>
      <c r="F4686" s="309"/>
      <c r="G4686" s="309"/>
      <c r="H4686" s="310"/>
      <c r="I4686" s="310"/>
      <c r="L4686" s="309"/>
      <c r="M4686" s="309"/>
      <c r="N4686" s="310"/>
      <c r="P4686" s="310"/>
    </row>
    <row r="4687" spans="3:16" s="25" customFormat="1" ht="12.75" customHeight="1" x14ac:dyDescent="0.25">
      <c r="C4687" s="310"/>
      <c r="E4687" s="310"/>
      <c r="F4687" s="309"/>
      <c r="G4687" s="309"/>
      <c r="H4687" s="310"/>
      <c r="I4687" s="310"/>
      <c r="L4687" s="309"/>
      <c r="M4687" s="309"/>
      <c r="N4687" s="310"/>
      <c r="P4687" s="310"/>
    </row>
    <row r="4688" spans="3:16" s="25" customFormat="1" ht="12.75" customHeight="1" x14ac:dyDescent="0.25">
      <c r="C4688" s="310"/>
      <c r="E4688" s="310"/>
      <c r="F4688" s="309"/>
      <c r="G4688" s="309"/>
      <c r="H4688" s="310"/>
      <c r="I4688" s="310"/>
      <c r="L4688" s="309"/>
      <c r="M4688" s="309"/>
      <c r="N4688" s="310"/>
      <c r="P4688" s="310"/>
    </row>
    <row r="4689" spans="3:16" s="25" customFormat="1" ht="12.75" customHeight="1" x14ac:dyDescent="0.25">
      <c r="C4689" s="310"/>
      <c r="E4689" s="310"/>
      <c r="F4689" s="309"/>
      <c r="G4689" s="309"/>
      <c r="H4689" s="310"/>
      <c r="I4689" s="310"/>
      <c r="L4689" s="309"/>
      <c r="M4689" s="309"/>
      <c r="N4689" s="310"/>
      <c r="P4689" s="310"/>
    </row>
    <row r="4690" spans="3:16" s="25" customFormat="1" ht="12.75" customHeight="1" x14ac:dyDescent="0.25">
      <c r="C4690" s="310"/>
      <c r="E4690" s="310"/>
      <c r="F4690" s="309"/>
      <c r="G4690" s="309"/>
      <c r="H4690" s="310"/>
      <c r="I4690" s="310"/>
      <c r="L4690" s="309"/>
      <c r="M4690" s="309"/>
      <c r="N4690" s="310"/>
      <c r="P4690" s="310"/>
    </row>
    <row r="4691" spans="3:16" s="25" customFormat="1" ht="12.75" customHeight="1" x14ac:dyDescent="0.25">
      <c r="C4691" s="310"/>
      <c r="E4691" s="310"/>
      <c r="F4691" s="309"/>
      <c r="G4691" s="309"/>
      <c r="H4691" s="310"/>
      <c r="I4691" s="310"/>
      <c r="L4691" s="309"/>
      <c r="M4691" s="309"/>
      <c r="N4691" s="310"/>
      <c r="P4691" s="310"/>
    </row>
    <row r="4692" spans="3:16" s="25" customFormat="1" ht="12.75" customHeight="1" x14ac:dyDescent="0.25">
      <c r="C4692" s="310"/>
      <c r="E4692" s="310"/>
      <c r="F4692" s="309"/>
      <c r="G4692" s="309"/>
      <c r="H4692" s="310"/>
      <c r="I4692" s="310"/>
      <c r="L4692" s="309"/>
      <c r="M4692" s="309"/>
      <c r="N4692" s="310"/>
      <c r="P4692" s="310"/>
    </row>
    <row r="4693" spans="3:16" s="25" customFormat="1" ht="12.75" customHeight="1" x14ac:dyDescent="0.25">
      <c r="C4693" s="310"/>
      <c r="E4693" s="310"/>
      <c r="F4693" s="309"/>
      <c r="G4693" s="309"/>
      <c r="H4693" s="310"/>
      <c r="I4693" s="310"/>
      <c r="L4693" s="309"/>
      <c r="M4693" s="309"/>
      <c r="N4693" s="310"/>
      <c r="P4693" s="310"/>
    </row>
    <row r="4694" spans="3:16" s="25" customFormat="1" ht="12.75" customHeight="1" x14ac:dyDescent="0.25">
      <c r="C4694" s="310"/>
      <c r="E4694" s="310"/>
      <c r="F4694" s="309"/>
      <c r="G4694" s="309"/>
      <c r="H4694" s="310"/>
      <c r="I4694" s="310"/>
      <c r="L4694" s="309"/>
      <c r="M4694" s="309"/>
      <c r="N4694" s="310"/>
      <c r="P4694" s="310"/>
    </row>
    <row r="4695" spans="3:16" s="25" customFormat="1" ht="12.75" customHeight="1" x14ac:dyDescent="0.25">
      <c r="C4695" s="310"/>
      <c r="E4695" s="310"/>
      <c r="F4695" s="309"/>
      <c r="G4695" s="309"/>
      <c r="H4695" s="310"/>
      <c r="I4695" s="310"/>
      <c r="L4695" s="309"/>
      <c r="M4695" s="309"/>
      <c r="N4695" s="310"/>
      <c r="P4695" s="310"/>
    </row>
    <row r="4696" spans="3:16" s="25" customFormat="1" ht="12.75" customHeight="1" x14ac:dyDescent="0.25">
      <c r="C4696" s="310"/>
      <c r="E4696" s="310"/>
      <c r="F4696" s="309"/>
      <c r="G4696" s="309"/>
      <c r="H4696" s="310"/>
      <c r="I4696" s="310"/>
      <c r="L4696" s="309"/>
      <c r="M4696" s="309"/>
      <c r="N4696" s="310"/>
      <c r="P4696" s="310"/>
    </row>
    <row r="4697" spans="3:16" s="25" customFormat="1" ht="12.75" customHeight="1" x14ac:dyDescent="0.25">
      <c r="C4697" s="310"/>
      <c r="E4697" s="310"/>
      <c r="F4697" s="309"/>
      <c r="G4697" s="309"/>
      <c r="H4697" s="310"/>
      <c r="I4697" s="310"/>
      <c r="L4697" s="309"/>
      <c r="M4697" s="309"/>
      <c r="N4697" s="310"/>
      <c r="P4697" s="310"/>
    </row>
    <row r="4698" spans="3:16" s="25" customFormat="1" ht="12.75" customHeight="1" x14ac:dyDescent="0.25">
      <c r="C4698" s="310"/>
      <c r="E4698" s="310"/>
      <c r="F4698" s="309"/>
      <c r="G4698" s="309"/>
      <c r="H4698" s="310"/>
      <c r="I4698" s="310"/>
      <c r="L4698" s="309"/>
      <c r="M4698" s="309"/>
      <c r="N4698" s="310"/>
      <c r="P4698" s="310"/>
    </row>
    <row r="4699" spans="3:16" s="25" customFormat="1" ht="12.75" customHeight="1" x14ac:dyDescent="0.25">
      <c r="C4699" s="310"/>
      <c r="E4699" s="310"/>
      <c r="F4699" s="309"/>
      <c r="G4699" s="309"/>
      <c r="H4699" s="310"/>
      <c r="I4699" s="310"/>
      <c r="L4699" s="309"/>
      <c r="M4699" s="309"/>
      <c r="N4699" s="310"/>
      <c r="P4699" s="310"/>
    </row>
    <row r="4700" spans="3:16" s="25" customFormat="1" ht="12.75" customHeight="1" x14ac:dyDescent="0.25">
      <c r="C4700" s="310"/>
      <c r="E4700" s="310"/>
      <c r="F4700" s="309"/>
      <c r="G4700" s="309"/>
      <c r="H4700" s="310"/>
      <c r="I4700" s="310"/>
      <c r="L4700" s="309"/>
      <c r="M4700" s="309"/>
      <c r="N4700" s="310"/>
      <c r="P4700" s="310"/>
    </row>
    <row r="4701" spans="3:16" s="25" customFormat="1" ht="12.75" customHeight="1" x14ac:dyDescent="0.25">
      <c r="C4701" s="310"/>
      <c r="E4701" s="310"/>
      <c r="F4701" s="309"/>
      <c r="G4701" s="309"/>
      <c r="H4701" s="310"/>
      <c r="I4701" s="310"/>
      <c r="L4701" s="309"/>
      <c r="M4701" s="309"/>
      <c r="N4701" s="310"/>
      <c r="P4701" s="310"/>
    </row>
    <row r="4702" spans="3:16" s="25" customFormat="1" ht="12.75" customHeight="1" x14ac:dyDescent="0.25">
      <c r="C4702" s="310"/>
      <c r="E4702" s="310"/>
      <c r="F4702" s="309"/>
      <c r="G4702" s="309"/>
      <c r="H4702" s="310"/>
      <c r="I4702" s="310"/>
      <c r="L4702" s="309"/>
      <c r="M4702" s="309"/>
      <c r="N4702" s="310"/>
      <c r="P4702" s="310"/>
    </row>
    <row r="4703" spans="3:16" s="25" customFormat="1" ht="12.75" customHeight="1" x14ac:dyDescent="0.25">
      <c r="C4703" s="310"/>
      <c r="E4703" s="310"/>
      <c r="F4703" s="309"/>
      <c r="G4703" s="309"/>
      <c r="H4703" s="310"/>
      <c r="I4703" s="310"/>
      <c r="L4703" s="309"/>
      <c r="M4703" s="309"/>
      <c r="N4703" s="310"/>
      <c r="P4703" s="310"/>
    </row>
    <row r="4704" spans="3:16" s="25" customFormat="1" ht="12.75" customHeight="1" x14ac:dyDescent="0.25">
      <c r="C4704" s="310"/>
      <c r="E4704" s="310"/>
      <c r="F4704" s="309"/>
      <c r="G4704" s="309"/>
      <c r="H4704" s="310"/>
      <c r="I4704" s="310"/>
      <c r="L4704" s="309"/>
      <c r="M4704" s="309"/>
      <c r="N4704" s="310"/>
      <c r="P4704" s="310"/>
    </row>
    <row r="4705" spans="3:16" s="25" customFormat="1" ht="12.75" customHeight="1" x14ac:dyDescent="0.25">
      <c r="C4705" s="310"/>
      <c r="E4705" s="310"/>
      <c r="F4705" s="309"/>
      <c r="G4705" s="309"/>
      <c r="H4705" s="310"/>
      <c r="I4705" s="310"/>
      <c r="L4705" s="309"/>
      <c r="M4705" s="309"/>
      <c r="N4705" s="310"/>
      <c r="P4705" s="310"/>
    </row>
    <row r="4706" spans="3:16" s="25" customFormat="1" ht="12.75" customHeight="1" x14ac:dyDescent="0.25">
      <c r="C4706" s="310"/>
      <c r="E4706" s="310"/>
      <c r="F4706" s="309"/>
      <c r="G4706" s="309"/>
      <c r="H4706" s="310"/>
      <c r="I4706" s="310"/>
      <c r="L4706" s="309"/>
      <c r="M4706" s="309"/>
      <c r="N4706" s="310"/>
      <c r="P4706" s="310"/>
    </row>
    <row r="4707" spans="3:16" s="25" customFormat="1" ht="12.75" customHeight="1" x14ac:dyDescent="0.25">
      <c r="C4707" s="310"/>
      <c r="E4707" s="310"/>
      <c r="F4707" s="309"/>
      <c r="G4707" s="309"/>
      <c r="H4707" s="310"/>
      <c r="I4707" s="310"/>
      <c r="L4707" s="309"/>
      <c r="M4707" s="309"/>
      <c r="N4707" s="310"/>
      <c r="P4707" s="310"/>
    </row>
    <row r="4708" spans="3:16" s="25" customFormat="1" ht="12.75" customHeight="1" x14ac:dyDescent="0.25">
      <c r="C4708" s="310"/>
      <c r="E4708" s="310"/>
      <c r="F4708" s="309"/>
      <c r="G4708" s="309"/>
      <c r="H4708" s="310"/>
      <c r="I4708" s="310"/>
      <c r="L4708" s="309"/>
      <c r="M4708" s="309"/>
      <c r="N4708" s="310"/>
      <c r="P4708" s="310"/>
    </row>
    <row r="4709" spans="3:16" s="25" customFormat="1" ht="12.75" customHeight="1" x14ac:dyDescent="0.25">
      <c r="C4709" s="310"/>
      <c r="E4709" s="310"/>
      <c r="F4709" s="309"/>
      <c r="G4709" s="309"/>
      <c r="H4709" s="310"/>
      <c r="I4709" s="310"/>
      <c r="L4709" s="309"/>
      <c r="M4709" s="309"/>
      <c r="N4709" s="310"/>
      <c r="P4709" s="310"/>
    </row>
    <row r="4710" spans="3:16" s="25" customFormat="1" ht="12.75" customHeight="1" x14ac:dyDescent="0.25">
      <c r="C4710" s="310"/>
      <c r="E4710" s="310"/>
      <c r="F4710" s="309"/>
      <c r="G4710" s="309"/>
      <c r="H4710" s="310"/>
      <c r="I4710" s="310"/>
      <c r="L4710" s="309"/>
      <c r="M4710" s="309"/>
      <c r="N4710" s="310"/>
      <c r="P4710" s="310"/>
    </row>
    <row r="4711" spans="3:16" s="25" customFormat="1" ht="12.75" customHeight="1" x14ac:dyDescent="0.25">
      <c r="C4711" s="310"/>
      <c r="E4711" s="310"/>
      <c r="F4711" s="309"/>
      <c r="G4711" s="309"/>
      <c r="H4711" s="310"/>
      <c r="I4711" s="310"/>
      <c r="L4711" s="309"/>
      <c r="M4711" s="309"/>
      <c r="N4711" s="310"/>
      <c r="P4711" s="310"/>
    </row>
    <row r="4712" spans="3:16" s="25" customFormat="1" ht="12.75" customHeight="1" x14ac:dyDescent="0.25">
      <c r="C4712" s="310"/>
      <c r="E4712" s="310"/>
      <c r="F4712" s="309"/>
      <c r="G4712" s="309"/>
      <c r="H4712" s="310"/>
      <c r="I4712" s="310"/>
      <c r="L4712" s="309"/>
      <c r="M4712" s="309"/>
      <c r="N4712" s="310"/>
      <c r="P4712" s="310"/>
    </row>
    <row r="4713" spans="3:16" s="25" customFormat="1" ht="12.75" customHeight="1" x14ac:dyDescent="0.25">
      <c r="C4713" s="310"/>
      <c r="E4713" s="310"/>
      <c r="F4713" s="309"/>
      <c r="G4713" s="309"/>
      <c r="H4713" s="310"/>
      <c r="I4713" s="310"/>
      <c r="L4713" s="309"/>
      <c r="M4713" s="309"/>
      <c r="N4713" s="310"/>
      <c r="P4713" s="310"/>
    </row>
    <row r="4714" spans="3:16" s="25" customFormat="1" ht="12.75" customHeight="1" x14ac:dyDescent="0.25">
      <c r="C4714" s="310"/>
      <c r="E4714" s="310"/>
      <c r="F4714" s="309"/>
      <c r="G4714" s="309"/>
      <c r="H4714" s="310"/>
      <c r="I4714" s="310"/>
      <c r="L4714" s="309"/>
      <c r="M4714" s="309"/>
      <c r="N4714" s="310"/>
      <c r="P4714" s="310"/>
    </row>
    <row r="4715" spans="3:16" s="25" customFormat="1" ht="12.75" customHeight="1" x14ac:dyDescent="0.25">
      <c r="C4715" s="310"/>
      <c r="E4715" s="310"/>
      <c r="F4715" s="309"/>
      <c r="G4715" s="309"/>
      <c r="H4715" s="310"/>
      <c r="I4715" s="310"/>
      <c r="L4715" s="309"/>
      <c r="M4715" s="309"/>
      <c r="N4715" s="310"/>
      <c r="P4715" s="310"/>
    </row>
    <row r="4716" spans="3:16" s="25" customFormat="1" ht="12.75" customHeight="1" x14ac:dyDescent="0.25">
      <c r="C4716" s="310"/>
      <c r="E4716" s="310"/>
      <c r="F4716" s="309"/>
      <c r="G4716" s="309"/>
      <c r="H4716" s="310"/>
      <c r="I4716" s="310"/>
      <c r="L4716" s="309"/>
      <c r="M4716" s="309"/>
      <c r="N4716" s="310"/>
      <c r="P4716" s="310"/>
    </row>
    <row r="4717" spans="3:16" s="25" customFormat="1" ht="12.75" customHeight="1" x14ac:dyDescent="0.25">
      <c r="C4717" s="310"/>
      <c r="E4717" s="310"/>
      <c r="F4717" s="309"/>
      <c r="G4717" s="309"/>
      <c r="H4717" s="310"/>
      <c r="I4717" s="310"/>
      <c r="L4717" s="309"/>
      <c r="M4717" s="309"/>
      <c r="N4717" s="310"/>
      <c r="P4717" s="310"/>
    </row>
    <row r="4718" spans="3:16" s="25" customFormat="1" ht="12.75" customHeight="1" x14ac:dyDescent="0.25">
      <c r="C4718" s="310"/>
      <c r="E4718" s="310"/>
      <c r="F4718" s="309"/>
      <c r="G4718" s="309"/>
      <c r="H4718" s="310"/>
      <c r="I4718" s="310"/>
      <c r="L4718" s="309"/>
      <c r="M4718" s="309"/>
      <c r="N4718" s="310"/>
      <c r="P4718" s="310"/>
    </row>
    <row r="4719" spans="3:16" s="25" customFormat="1" ht="12.75" customHeight="1" x14ac:dyDescent="0.25">
      <c r="C4719" s="310"/>
      <c r="E4719" s="310"/>
      <c r="F4719" s="309"/>
      <c r="G4719" s="309"/>
      <c r="H4719" s="310"/>
      <c r="I4719" s="310"/>
      <c r="L4719" s="309"/>
      <c r="M4719" s="309"/>
      <c r="N4719" s="310"/>
      <c r="P4719" s="310"/>
    </row>
    <row r="4720" spans="3:16" s="25" customFormat="1" ht="12.75" customHeight="1" x14ac:dyDescent="0.25">
      <c r="C4720" s="310"/>
      <c r="E4720" s="310"/>
      <c r="F4720" s="309"/>
      <c r="G4720" s="309"/>
      <c r="H4720" s="310"/>
      <c r="I4720" s="310"/>
      <c r="L4720" s="309"/>
      <c r="M4720" s="309"/>
      <c r="N4720" s="310"/>
      <c r="P4720" s="310"/>
    </row>
    <row r="4721" spans="3:16" s="25" customFormat="1" ht="12.75" customHeight="1" x14ac:dyDescent="0.25">
      <c r="C4721" s="310"/>
      <c r="E4721" s="310"/>
      <c r="F4721" s="309"/>
      <c r="G4721" s="309"/>
      <c r="H4721" s="310"/>
      <c r="I4721" s="310"/>
      <c r="L4721" s="309"/>
      <c r="M4721" s="309"/>
      <c r="N4721" s="310"/>
      <c r="P4721" s="310"/>
    </row>
    <row r="4722" spans="3:16" s="25" customFormat="1" ht="12.75" customHeight="1" x14ac:dyDescent="0.25">
      <c r="C4722" s="310"/>
      <c r="E4722" s="310"/>
      <c r="F4722" s="309"/>
      <c r="G4722" s="309"/>
      <c r="H4722" s="310"/>
      <c r="I4722" s="310"/>
      <c r="L4722" s="309"/>
      <c r="M4722" s="309"/>
      <c r="N4722" s="310"/>
      <c r="P4722" s="310"/>
    </row>
    <row r="4723" spans="3:16" s="25" customFormat="1" ht="12.75" customHeight="1" x14ac:dyDescent="0.25">
      <c r="C4723" s="310"/>
      <c r="E4723" s="310"/>
      <c r="F4723" s="309"/>
      <c r="G4723" s="309"/>
      <c r="H4723" s="310"/>
      <c r="I4723" s="310"/>
      <c r="L4723" s="309"/>
      <c r="M4723" s="309"/>
      <c r="N4723" s="310"/>
      <c r="P4723" s="310"/>
    </row>
    <row r="4724" spans="3:16" s="25" customFormat="1" ht="12.75" customHeight="1" x14ac:dyDescent="0.25">
      <c r="C4724" s="310"/>
      <c r="E4724" s="310"/>
      <c r="F4724" s="309"/>
      <c r="G4724" s="309"/>
      <c r="H4724" s="310"/>
      <c r="I4724" s="310"/>
      <c r="L4724" s="309"/>
      <c r="M4724" s="309"/>
      <c r="N4724" s="310"/>
      <c r="P4724" s="310"/>
    </row>
    <row r="4725" spans="3:16" s="25" customFormat="1" ht="12.75" customHeight="1" x14ac:dyDescent="0.25">
      <c r="C4725" s="310"/>
      <c r="E4725" s="310"/>
      <c r="F4725" s="309"/>
      <c r="G4725" s="309"/>
      <c r="H4725" s="310"/>
      <c r="I4725" s="310"/>
      <c r="L4725" s="309"/>
      <c r="M4725" s="309"/>
      <c r="N4725" s="310"/>
      <c r="P4725" s="310"/>
    </row>
    <row r="4726" spans="3:16" s="25" customFormat="1" ht="12.75" customHeight="1" x14ac:dyDescent="0.25">
      <c r="C4726" s="310"/>
      <c r="E4726" s="310"/>
      <c r="F4726" s="309"/>
      <c r="G4726" s="309"/>
      <c r="H4726" s="310"/>
      <c r="I4726" s="310"/>
      <c r="L4726" s="309"/>
      <c r="M4726" s="309"/>
      <c r="N4726" s="310"/>
      <c r="P4726" s="310"/>
    </row>
    <row r="4727" spans="3:16" s="25" customFormat="1" ht="12.75" customHeight="1" x14ac:dyDescent="0.25">
      <c r="C4727" s="310"/>
      <c r="E4727" s="310"/>
      <c r="F4727" s="309"/>
      <c r="G4727" s="309"/>
      <c r="H4727" s="310"/>
      <c r="I4727" s="310"/>
      <c r="L4727" s="309"/>
      <c r="M4727" s="309"/>
      <c r="N4727" s="310"/>
      <c r="P4727" s="310"/>
    </row>
    <row r="4728" spans="3:16" s="25" customFormat="1" ht="12.75" customHeight="1" x14ac:dyDescent="0.25">
      <c r="C4728" s="310"/>
      <c r="E4728" s="310"/>
      <c r="F4728" s="309"/>
      <c r="G4728" s="309"/>
      <c r="H4728" s="310"/>
      <c r="I4728" s="310"/>
      <c r="L4728" s="309"/>
      <c r="M4728" s="309"/>
      <c r="N4728" s="310"/>
      <c r="P4728" s="310"/>
    </row>
    <row r="4729" spans="3:16" s="25" customFormat="1" ht="12.75" customHeight="1" x14ac:dyDescent="0.25">
      <c r="C4729" s="310"/>
      <c r="E4729" s="310"/>
      <c r="F4729" s="309"/>
      <c r="G4729" s="309"/>
      <c r="H4729" s="310"/>
      <c r="I4729" s="310"/>
      <c r="L4729" s="309"/>
      <c r="M4729" s="309"/>
      <c r="N4729" s="310"/>
      <c r="P4729" s="310"/>
    </row>
    <row r="4730" spans="3:16" s="25" customFormat="1" ht="12.75" customHeight="1" x14ac:dyDescent="0.25">
      <c r="C4730" s="310"/>
      <c r="E4730" s="310"/>
      <c r="F4730" s="309"/>
      <c r="G4730" s="309"/>
      <c r="H4730" s="310"/>
      <c r="I4730" s="310"/>
      <c r="L4730" s="309"/>
      <c r="M4730" s="309"/>
      <c r="N4730" s="310"/>
      <c r="P4730" s="310"/>
    </row>
    <row r="4731" spans="3:16" s="25" customFormat="1" ht="12.75" customHeight="1" x14ac:dyDescent="0.25">
      <c r="C4731" s="310"/>
      <c r="E4731" s="310"/>
      <c r="F4731" s="309"/>
      <c r="G4731" s="309"/>
      <c r="H4731" s="310"/>
      <c r="I4731" s="310"/>
      <c r="L4731" s="309"/>
      <c r="M4731" s="309"/>
      <c r="N4731" s="310"/>
      <c r="P4731" s="310"/>
    </row>
    <row r="4732" spans="3:16" s="25" customFormat="1" ht="12.75" customHeight="1" x14ac:dyDescent="0.25">
      <c r="C4732" s="310"/>
      <c r="E4732" s="310"/>
      <c r="F4732" s="309"/>
      <c r="G4732" s="309"/>
      <c r="H4732" s="310"/>
      <c r="I4732" s="310"/>
      <c r="L4732" s="309"/>
      <c r="M4732" s="309"/>
      <c r="N4732" s="310"/>
      <c r="P4732" s="310"/>
    </row>
    <row r="4733" spans="3:16" s="25" customFormat="1" ht="12.75" customHeight="1" x14ac:dyDescent="0.25">
      <c r="C4733" s="310"/>
      <c r="E4733" s="310"/>
      <c r="F4733" s="309"/>
      <c r="G4733" s="309"/>
      <c r="H4733" s="310"/>
      <c r="I4733" s="310"/>
      <c r="L4733" s="309"/>
      <c r="M4733" s="309"/>
      <c r="N4733" s="310"/>
      <c r="P4733" s="310"/>
    </row>
    <row r="4734" spans="3:16" s="25" customFormat="1" ht="12.75" customHeight="1" x14ac:dyDescent="0.25">
      <c r="C4734" s="310"/>
      <c r="E4734" s="310"/>
      <c r="F4734" s="309"/>
      <c r="G4734" s="309"/>
      <c r="H4734" s="310"/>
      <c r="I4734" s="310"/>
      <c r="L4734" s="309"/>
      <c r="M4734" s="309"/>
      <c r="N4734" s="310"/>
      <c r="P4734" s="310"/>
    </row>
    <row r="4735" spans="3:16" s="25" customFormat="1" ht="12.75" customHeight="1" x14ac:dyDescent="0.25">
      <c r="C4735" s="310"/>
      <c r="E4735" s="310"/>
      <c r="F4735" s="309"/>
      <c r="G4735" s="309"/>
      <c r="H4735" s="310"/>
      <c r="I4735" s="310"/>
      <c r="L4735" s="309"/>
      <c r="M4735" s="309"/>
      <c r="N4735" s="310"/>
      <c r="P4735" s="310"/>
    </row>
    <row r="4736" spans="3:16" s="25" customFormat="1" ht="12.75" customHeight="1" x14ac:dyDescent="0.25">
      <c r="C4736" s="310"/>
      <c r="E4736" s="310"/>
      <c r="F4736" s="309"/>
      <c r="G4736" s="309"/>
      <c r="H4736" s="310"/>
      <c r="I4736" s="310"/>
      <c r="L4736" s="309"/>
      <c r="M4736" s="309"/>
      <c r="N4736" s="310"/>
      <c r="P4736" s="310"/>
    </row>
    <row r="4737" spans="3:16" s="25" customFormat="1" ht="12.75" customHeight="1" x14ac:dyDescent="0.25">
      <c r="C4737" s="310"/>
      <c r="E4737" s="310"/>
      <c r="F4737" s="309"/>
      <c r="G4737" s="309"/>
      <c r="H4737" s="310"/>
      <c r="I4737" s="310"/>
      <c r="L4737" s="309"/>
      <c r="M4737" s="309"/>
      <c r="N4737" s="310"/>
      <c r="P4737" s="310"/>
    </row>
    <row r="4738" spans="3:16" s="25" customFormat="1" ht="12.75" customHeight="1" x14ac:dyDescent="0.25">
      <c r="C4738" s="310"/>
      <c r="E4738" s="310"/>
      <c r="F4738" s="309"/>
      <c r="G4738" s="309"/>
      <c r="H4738" s="310"/>
      <c r="I4738" s="310"/>
      <c r="L4738" s="309"/>
      <c r="M4738" s="309"/>
      <c r="N4738" s="310"/>
      <c r="P4738" s="310"/>
    </row>
    <row r="4739" spans="3:16" s="25" customFormat="1" ht="12.75" customHeight="1" x14ac:dyDescent="0.25">
      <c r="C4739" s="310"/>
      <c r="E4739" s="310"/>
      <c r="F4739" s="309"/>
      <c r="G4739" s="309"/>
      <c r="H4739" s="310"/>
      <c r="I4739" s="310"/>
      <c r="L4739" s="309"/>
      <c r="M4739" s="309"/>
      <c r="N4739" s="310"/>
      <c r="P4739" s="310"/>
    </row>
    <row r="4740" spans="3:16" s="25" customFormat="1" ht="12.75" customHeight="1" x14ac:dyDescent="0.25">
      <c r="C4740" s="310"/>
      <c r="E4740" s="310"/>
      <c r="F4740" s="309"/>
      <c r="G4740" s="309"/>
      <c r="H4740" s="310"/>
      <c r="I4740" s="310"/>
      <c r="L4740" s="309"/>
      <c r="M4740" s="309"/>
      <c r="N4740" s="310"/>
      <c r="P4740" s="310"/>
    </row>
    <row r="4741" spans="3:16" s="25" customFormat="1" ht="12.75" customHeight="1" x14ac:dyDescent="0.25">
      <c r="C4741" s="310"/>
      <c r="E4741" s="310"/>
      <c r="F4741" s="309"/>
      <c r="G4741" s="309"/>
      <c r="H4741" s="310"/>
      <c r="I4741" s="310"/>
      <c r="L4741" s="309"/>
      <c r="M4741" s="309"/>
      <c r="N4741" s="310"/>
      <c r="P4741" s="310"/>
    </row>
    <row r="4742" spans="3:16" s="25" customFormat="1" ht="12.75" customHeight="1" x14ac:dyDescent="0.25">
      <c r="C4742" s="310"/>
      <c r="E4742" s="310"/>
      <c r="F4742" s="309"/>
      <c r="G4742" s="309"/>
      <c r="H4742" s="310"/>
      <c r="I4742" s="310"/>
      <c r="L4742" s="309"/>
      <c r="M4742" s="309"/>
      <c r="N4742" s="310"/>
      <c r="P4742" s="310"/>
    </row>
    <row r="4743" spans="3:16" s="25" customFormat="1" ht="12.75" customHeight="1" x14ac:dyDescent="0.25">
      <c r="C4743" s="310"/>
      <c r="E4743" s="310"/>
      <c r="F4743" s="309"/>
      <c r="G4743" s="309"/>
      <c r="H4743" s="310"/>
      <c r="I4743" s="310"/>
      <c r="L4743" s="309"/>
      <c r="M4743" s="309"/>
      <c r="N4743" s="310"/>
      <c r="P4743" s="310"/>
    </row>
    <row r="4744" spans="3:16" s="25" customFormat="1" ht="12.75" customHeight="1" x14ac:dyDescent="0.25">
      <c r="C4744" s="310"/>
      <c r="E4744" s="310"/>
      <c r="F4744" s="309"/>
      <c r="G4744" s="309"/>
      <c r="H4744" s="310"/>
      <c r="I4744" s="310"/>
      <c r="L4744" s="309"/>
      <c r="M4744" s="309"/>
      <c r="N4744" s="310"/>
      <c r="P4744" s="310"/>
    </row>
    <row r="4745" spans="3:16" s="25" customFormat="1" ht="12.75" customHeight="1" x14ac:dyDescent="0.25">
      <c r="C4745" s="310"/>
      <c r="E4745" s="310"/>
      <c r="F4745" s="309"/>
      <c r="G4745" s="309"/>
      <c r="H4745" s="310"/>
      <c r="I4745" s="310"/>
      <c r="L4745" s="309"/>
      <c r="M4745" s="309"/>
      <c r="N4745" s="310"/>
      <c r="P4745" s="310"/>
    </row>
    <row r="4746" spans="3:16" s="25" customFormat="1" ht="12.75" customHeight="1" x14ac:dyDescent="0.25">
      <c r="C4746" s="310"/>
      <c r="E4746" s="310"/>
      <c r="F4746" s="309"/>
      <c r="G4746" s="309"/>
      <c r="H4746" s="310"/>
      <c r="I4746" s="310"/>
      <c r="L4746" s="309"/>
      <c r="M4746" s="309"/>
      <c r="N4746" s="310"/>
      <c r="P4746" s="310"/>
    </row>
    <row r="4747" spans="3:16" s="25" customFormat="1" ht="12.75" customHeight="1" x14ac:dyDescent="0.25">
      <c r="C4747" s="310"/>
      <c r="E4747" s="310"/>
      <c r="F4747" s="309"/>
      <c r="G4747" s="309"/>
      <c r="H4747" s="310"/>
      <c r="I4747" s="310"/>
      <c r="L4747" s="309"/>
      <c r="M4747" s="309"/>
      <c r="N4747" s="310"/>
      <c r="P4747" s="310"/>
    </row>
    <row r="4748" spans="3:16" s="25" customFormat="1" ht="12.75" customHeight="1" x14ac:dyDescent="0.25">
      <c r="C4748" s="310"/>
      <c r="E4748" s="310"/>
      <c r="F4748" s="309"/>
      <c r="G4748" s="309"/>
      <c r="H4748" s="310"/>
      <c r="I4748" s="310"/>
      <c r="L4748" s="309"/>
      <c r="M4748" s="309"/>
      <c r="N4748" s="310"/>
      <c r="P4748" s="310"/>
    </row>
    <row r="4749" spans="3:16" s="25" customFormat="1" ht="12.75" customHeight="1" x14ac:dyDescent="0.25">
      <c r="C4749" s="310"/>
      <c r="E4749" s="310"/>
      <c r="F4749" s="309"/>
      <c r="G4749" s="309"/>
      <c r="H4749" s="310"/>
      <c r="I4749" s="310"/>
      <c r="L4749" s="309"/>
      <c r="M4749" s="309"/>
      <c r="N4749" s="310"/>
      <c r="P4749" s="310"/>
    </row>
    <row r="4750" spans="3:16" s="25" customFormat="1" ht="12.75" customHeight="1" x14ac:dyDescent="0.25">
      <c r="C4750" s="310"/>
      <c r="E4750" s="310"/>
      <c r="F4750" s="309"/>
      <c r="G4750" s="309"/>
      <c r="H4750" s="310"/>
      <c r="I4750" s="310"/>
      <c r="L4750" s="309"/>
      <c r="M4750" s="309"/>
      <c r="N4750" s="310"/>
      <c r="P4750" s="310"/>
    </row>
    <row r="4751" spans="3:16" s="25" customFormat="1" ht="12.75" customHeight="1" x14ac:dyDescent="0.25">
      <c r="C4751" s="310"/>
      <c r="E4751" s="310"/>
      <c r="F4751" s="309"/>
      <c r="G4751" s="309"/>
      <c r="H4751" s="310"/>
      <c r="I4751" s="310"/>
      <c r="L4751" s="309"/>
      <c r="M4751" s="309"/>
      <c r="N4751" s="310"/>
      <c r="P4751" s="310"/>
    </row>
    <row r="4752" spans="3:16" s="25" customFormat="1" ht="12.75" customHeight="1" x14ac:dyDescent="0.25">
      <c r="C4752" s="310"/>
      <c r="E4752" s="310"/>
      <c r="F4752" s="309"/>
      <c r="G4752" s="309"/>
      <c r="H4752" s="310"/>
      <c r="I4752" s="310"/>
      <c r="L4752" s="309"/>
      <c r="M4752" s="309"/>
      <c r="N4752" s="310"/>
      <c r="P4752" s="310"/>
    </row>
    <row r="4753" spans="3:16" s="25" customFormat="1" ht="12.75" customHeight="1" x14ac:dyDescent="0.25">
      <c r="C4753" s="310"/>
      <c r="E4753" s="310"/>
      <c r="F4753" s="309"/>
      <c r="G4753" s="309"/>
      <c r="H4753" s="310"/>
      <c r="I4753" s="310"/>
      <c r="L4753" s="309"/>
      <c r="M4753" s="309"/>
      <c r="N4753" s="310"/>
      <c r="P4753" s="310"/>
    </row>
    <row r="4754" spans="3:16" s="25" customFormat="1" ht="12.75" customHeight="1" x14ac:dyDescent="0.25">
      <c r="C4754" s="310"/>
      <c r="E4754" s="310"/>
      <c r="F4754" s="309"/>
      <c r="G4754" s="309"/>
      <c r="H4754" s="310"/>
      <c r="I4754" s="310"/>
      <c r="L4754" s="309"/>
      <c r="M4754" s="309"/>
      <c r="N4754" s="310"/>
      <c r="P4754" s="310"/>
    </row>
    <row r="4755" spans="3:16" s="25" customFormat="1" ht="12.75" customHeight="1" x14ac:dyDescent="0.25">
      <c r="C4755" s="310"/>
      <c r="E4755" s="310"/>
      <c r="F4755" s="309"/>
      <c r="G4755" s="309"/>
      <c r="H4755" s="310"/>
      <c r="I4755" s="310"/>
      <c r="L4755" s="309"/>
      <c r="M4755" s="309"/>
      <c r="N4755" s="310"/>
      <c r="P4755" s="310"/>
    </row>
    <row r="4756" spans="3:16" s="25" customFormat="1" ht="12.75" customHeight="1" x14ac:dyDescent="0.25">
      <c r="C4756" s="310"/>
      <c r="E4756" s="310"/>
      <c r="F4756" s="309"/>
      <c r="G4756" s="309"/>
      <c r="H4756" s="310"/>
      <c r="I4756" s="310"/>
      <c r="L4756" s="309"/>
      <c r="M4756" s="309"/>
      <c r="N4756" s="310"/>
      <c r="P4756" s="310"/>
    </row>
    <row r="4757" spans="3:16" s="25" customFormat="1" ht="12.75" customHeight="1" x14ac:dyDescent="0.25">
      <c r="C4757" s="310"/>
      <c r="E4757" s="310"/>
      <c r="F4757" s="309"/>
      <c r="G4757" s="309"/>
      <c r="H4757" s="310"/>
      <c r="I4757" s="310"/>
      <c r="L4757" s="309"/>
      <c r="M4757" s="309"/>
      <c r="N4757" s="310"/>
      <c r="P4757" s="310"/>
    </row>
    <row r="4758" spans="3:16" s="25" customFormat="1" ht="12.75" customHeight="1" x14ac:dyDescent="0.25">
      <c r="C4758" s="310"/>
      <c r="E4758" s="310"/>
      <c r="F4758" s="309"/>
      <c r="G4758" s="309"/>
      <c r="H4758" s="310"/>
      <c r="I4758" s="310"/>
      <c r="L4758" s="309"/>
      <c r="M4758" s="309"/>
      <c r="N4758" s="310"/>
      <c r="P4758" s="310"/>
    </row>
    <row r="4759" spans="3:16" s="25" customFormat="1" ht="12.75" customHeight="1" x14ac:dyDescent="0.25">
      <c r="C4759" s="310"/>
      <c r="E4759" s="310"/>
      <c r="F4759" s="309"/>
      <c r="G4759" s="309"/>
      <c r="H4759" s="310"/>
      <c r="I4759" s="310"/>
      <c r="L4759" s="309"/>
      <c r="M4759" s="309"/>
      <c r="N4759" s="310"/>
      <c r="P4759" s="310"/>
    </row>
    <row r="4760" spans="3:16" s="25" customFormat="1" ht="12.75" customHeight="1" x14ac:dyDescent="0.25">
      <c r="C4760" s="310"/>
      <c r="E4760" s="310"/>
      <c r="F4760" s="309"/>
      <c r="G4760" s="309"/>
      <c r="H4760" s="310"/>
      <c r="I4760" s="310"/>
      <c r="L4760" s="309"/>
      <c r="M4760" s="309"/>
      <c r="N4760" s="310"/>
      <c r="P4760" s="310"/>
    </row>
    <row r="4761" spans="3:16" s="25" customFormat="1" ht="12.75" customHeight="1" x14ac:dyDescent="0.25">
      <c r="C4761" s="310"/>
      <c r="E4761" s="310"/>
      <c r="F4761" s="309"/>
      <c r="G4761" s="309"/>
      <c r="H4761" s="310"/>
      <c r="I4761" s="310"/>
      <c r="L4761" s="309"/>
      <c r="M4761" s="309"/>
      <c r="N4761" s="310"/>
      <c r="P4761" s="310"/>
    </row>
    <row r="4762" spans="3:16" s="25" customFormat="1" ht="12.75" customHeight="1" x14ac:dyDescent="0.25">
      <c r="C4762" s="310"/>
      <c r="E4762" s="310"/>
      <c r="F4762" s="309"/>
      <c r="G4762" s="309"/>
      <c r="H4762" s="310"/>
      <c r="I4762" s="310"/>
      <c r="L4762" s="309"/>
      <c r="M4762" s="309"/>
      <c r="N4762" s="310"/>
      <c r="P4762" s="310"/>
    </row>
    <row r="4763" spans="3:16" s="25" customFormat="1" ht="12.75" customHeight="1" x14ac:dyDescent="0.25">
      <c r="C4763" s="310"/>
      <c r="E4763" s="310"/>
      <c r="F4763" s="309"/>
      <c r="G4763" s="309"/>
      <c r="H4763" s="310"/>
      <c r="I4763" s="310"/>
      <c r="L4763" s="309"/>
      <c r="M4763" s="309"/>
      <c r="N4763" s="310"/>
      <c r="P4763" s="310"/>
    </row>
    <row r="4764" spans="3:16" s="25" customFormat="1" ht="12.75" customHeight="1" x14ac:dyDescent="0.25">
      <c r="C4764" s="310"/>
      <c r="E4764" s="310"/>
      <c r="F4764" s="309"/>
      <c r="G4764" s="309"/>
      <c r="H4764" s="310"/>
      <c r="I4764" s="310"/>
      <c r="L4764" s="309"/>
      <c r="M4764" s="309"/>
      <c r="N4764" s="310"/>
      <c r="P4764" s="310"/>
    </row>
    <row r="4765" spans="3:16" s="25" customFormat="1" ht="12.75" customHeight="1" x14ac:dyDescent="0.25">
      <c r="C4765" s="310"/>
      <c r="E4765" s="310"/>
      <c r="F4765" s="309"/>
      <c r="G4765" s="309"/>
      <c r="H4765" s="310"/>
      <c r="I4765" s="310"/>
      <c r="L4765" s="309"/>
      <c r="M4765" s="309"/>
      <c r="N4765" s="310"/>
      <c r="P4765" s="310"/>
    </row>
    <row r="4766" spans="3:16" s="25" customFormat="1" ht="12.75" customHeight="1" x14ac:dyDescent="0.25">
      <c r="C4766" s="310"/>
      <c r="E4766" s="310"/>
      <c r="F4766" s="309"/>
      <c r="G4766" s="309"/>
      <c r="H4766" s="310"/>
      <c r="I4766" s="310"/>
      <c r="L4766" s="309"/>
      <c r="M4766" s="309"/>
      <c r="N4766" s="310"/>
      <c r="P4766" s="310"/>
    </row>
    <row r="4767" spans="3:16" s="25" customFormat="1" ht="12.75" customHeight="1" x14ac:dyDescent="0.25">
      <c r="C4767" s="310"/>
      <c r="E4767" s="310"/>
      <c r="F4767" s="309"/>
      <c r="G4767" s="309"/>
      <c r="H4767" s="310"/>
      <c r="I4767" s="310"/>
      <c r="L4767" s="309"/>
      <c r="M4767" s="309"/>
      <c r="N4767" s="310"/>
      <c r="P4767" s="310"/>
    </row>
    <row r="4768" spans="3:16" s="25" customFormat="1" ht="12.75" customHeight="1" x14ac:dyDescent="0.25">
      <c r="C4768" s="310"/>
      <c r="E4768" s="310"/>
      <c r="F4768" s="309"/>
      <c r="G4768" s="309"/>
      <c r="H4768" s="310"/>
      <c r="I4768" s="310"/>
      <c r="L4768" s="309"/>
      <c r="M4768" s="309"/>
      <c r="N4768" s="310"/>
      <c r="P4768" s="310"/>
    </row>
    <row r="4769" spans="3:16" s="25" customFormat="1" ht="12.75" customHeight="1" x14ac:dyDescent="0.25">
      <c r="C4769" s="310"/>
      <c r="E4769" s="310"/>
      <c r="F4769" s="309"/>
      <c r="G4769" s="309"/>
      <c r="H4769" s="310"/>
      <c r="I4769" s="310"/>
      <c r="L4769" s="309"/>
      <c r="M4769" s="309"/>
      <c r="N4769" s="310"/>
      <c r="P4769" s="310"/>
    </row>
    <row r="4770" spans="3:16" s="25" customFormat="1" ht="12.75" customHeight="1" x14ac:dyDescent="0.25">
      <c r="C4770" s="310"/>
      <c r="E4770" s="310"/>
      <c r="F4770" s="309"/>
      <c r="G4770" s="309"/>
      <c r="H4770" s="310"/>
      <c r="I4770" s="310"/>
      <c r="L4770" s="309"/>
      <c r="M4770" s="309"/>
      <c r="N4770" s="310"/>
      <c r="P4770" s="310"/>
    </row>
    <row r="4771" spans="3:16" s="25" customFormat="1" ht="12.75" customHeight="1" x14ac:dyDescent="0.25">
      <c r="C4771" s="310"/>
      <c r="E4771" s="310"/>
      <c r="F4771" s="309"/>
      <c r="G4771" s="309"/>
      <c r="H4771" s="310"/>
      <c r="I4771" s="310"/>
      <c r="L4771" s="309"/>
      <c r="M4771" s="309"/>
      <c r="N4771" s="310"/>
      <c r="P4771" s="310"/>
    </row>
    <row r="4772" spans="3:16" s="25" customFormat="1" ht="12.75" customHeight="1" x14ac:dyDescent="0.25">
      <c r="C4772" s="310"/>
      <c r="E4772" s="310"/>
      <c r="F4772" s="309"/>
      <c r="G4772" s="309"/>
      <c r="H4772" s="310"/>
      <c r="I4772" s="310"/>
      <c r="L4772" s="309"/>
      <c r="M4772" s="309"/>
      <c r="N4772" s="310"/>
      <c r="P4772" s="310"/>
    </row>
    <row r="4773" spans="3:16" s="25" customFormat="1" ht="12.75" customHeight="1" x14ac:dyDescent="0.25">
      <c r="C4773" s="310"/>
      <c r="E4773" s="310"/>
      <c r="F4773" s="309"/>
      <c r="G4773" s="309"/>
      <c r="H4773" s="310"/>
      <c r="I4773" s="310"/>
      <c r="L4773" s="309"/>
      <c r="M4773" s="309"/>
      <c r="N4773" s="310"/>
      <c r="P4773" s="310"/>
    </row>
    <row r="4774" spans="3:16" s="25" customFormat="1" ht="12.75" customHeight="1" x14ac:dyDescent="0.25">
      <c r="C4774" s="310"/>
      <c r="E4774" s="310"/>
      <c r="F4774" s="309"/>
      <c r="G4774" s="309"/>
      <c r="H4774" s="310"/>
      <c r="I4774" s="310"/>
      <c r="L4774" s="309"/>
      <c r="M4774" s="309"/>
      <c r="N4774" s="310"/>
      <c r="P4774" s="310"/>
    </row>
    <row r="4775" spans="3:16" s="25" customFormat="1" ht="12.75" customHeight="1" x14ac:dyDescent="0.25">
      <c r="C4775" s="310"/>
      <c r="E4775" s="310"/>
      <c r="F4775" s="309"/>
      <c r="G4775" s="309"/>
      <c r="H4775" s="310"/>
      <c r="I4775" s="310"/>
      <c r="L4775" s="309"/>
      <c r="M4775" s="309"/>
      <c r="N4775" s="310"/>
      <c r="P4775" s="310"/>
    </row>
    <row r="4776" spans="3:16" s="25" customFormat="1" ht="12.75" customHeight="1" x14ac:dyDescent="0.25">
      <c r="C4776" s="310"/>
      <c r="E4776" s="310"/>
      <c r="F4776" s="309"/>
      <c r="G4776" s="309"/>
      <c r="H4776" s="310"/>
      <c r="I4776" s="310"/>
      <c r="L4776" s="309"/>
      <c r="M4776" s="309"/>
      <c r="N4776" s="310"/>
      <c r="P4776" s="310"/>
    </row>
    <row r="4777" spans="3:16" s="25" customFormat="1" ht="12.75" customHeight="1" x14ac:dyDescent="0.25">
      <c r="C4777" s="310"/>
      <c r="E4777" s="310"/>
      <c r="F4777" s="309"/>
      <c r="G4777" s="309"/>
      <c r="H4777" s="310"/>
      <c r="I4777" s="310"/>
      <c r="L4777" s="309"/>
      <c r="M4777" s="309"/>
      <c r="N4777" s="310"/>
      <c r="P4777" s="310"/>
    </row>
    <row r="4778" spans="3:16" s="25" customFormat="1" ht="12.75" customHeight="1" x14ac:dyDescent="0.25">
      <c r="C4778" s="310"/>
      <c r="E4778" s="310"/>
      <c r="F4778" s="309"/>
      <c r="G4778" s="309"/>
      <c r="H4778" s="310"/>
      <c r="I4778" s="310"/>
      <c r="L4778" s="309"/>
      <c r="M4778" s="309"/>
      <c r="N4778" s="310"/>
      <c r="P4778" s="310"/>
    </row>
    <row r="4779" spans="3:16" s="25" customFormat="1" ht="12.75" customHeight="1" x14ac:dyDescent="0.25">
      <c r="C4779" s="310"/>
      <c r="E4779" s="310"/>
      <c r="F4779" s="309"/>
      <c r="G4779" s="309"/>
      <c r="H4779" s="310"/>
      <c r="I4779" s="310"/>
      <c r="L4779" s="309"/>
      <c r="M4779" s="309"/>
      <c r="N4779" s="310"/>
      <c r="P4779" s="310"/>
    </row>
    <row r="4780" spans="3:16" s="25" customFormat="1" ht="12.75" customHeight="1" x14ac:dyDescent="0.25">
      <c r="C4780" s="310"/>
      <c r="E4780" s="310"/>
      <c r="F4780" s="309"/>
      <c r="G4780" s="309"/>
      <c r="H4780" s="310"/>
      <c r="I4780" s="310"/>
      <c r="L4780" s="309"/>
      <c r="M4780" s="309"/>
      <c r="N4780" s="310"/>
      <c r="P4780" s="310"/>
    </row>
    <row r="4781" spans="3:16" s="25" customFormat="1" ht="12.75" customHeight="1" x14ac:dyDescent="0.25">
      <c r="C4781" s="310"/>
      <c r="E4781" s="310"/>
      <c r="F4781" s="309"/>
      <c r="G4781" s="309"/>
      <c r="H4781" s="310"/>
      <c r="I4781" s="310"/>
      <c r="L4781" s="309"/>
      <c r="M4781" s="309"/>
      <c r="N4781" s="310"/>
      <c r="P4781" s="310"/>
    </row>
    <row r="4782" spans="3:16" s="25" customFormat="1" ht="12.75" customHeight="1" x14ac:dyDescent="0.25">
      <c r="C4782" s="310"/>
      <c r="E4782" s="310"/>
      <c r="F4782" s="309"/>
      <c r="G4782" s="309"/>
      <c r="H4782" s="310"/>
      <c r="I4782" s="310"/>
      <c r="L4782" s="309"/>
      <c r="M4782" s="309"/>
      <c r="N4782" s="310"/>
      <c r="P4782" s="310"/>
    </row>
    <row r="4783" spans="3:16" s="25" customFormat="1" ht="12.75" customHeight="1" x14ac:dyDescent="0.25">
      <c r="C4783" s="310"/>
      <c r="E4783" s="310"/>
      <c r="F4783" s="309"/>
      <c r="G4783" s="309"/>
      <c r="H4783" s="310"/>
      <c r="I4783" s="310"/>
      <c r="L4783" s="309"/>
      <c r="M4783" s="309"/>
      <c r="N4783" s="310"/>
      <c r="P4783" s="310"/>
    </row>
    <row r="4784" spans="3:16" s="25" customFormat="1" ht="12.75" customHeight="1" x14ac:dyDescent="0.25">
      <c r="C4784" s="310"/>
      <c r="E4784" s="310"/>
      <c r="F4784" s="309"/>
      <c r="G4784" s="309"/>
      <c r="H4784" s="310"/>
      <c r="I4784" s="310"/>
      <c r="L4784" s="309"/>
      <c r="M4784" s="309"/>
      <c r="N4784" s="310"/>
      <c r="P4784" s="310"/>
    </row>
    <row r="4785" spans="3:16" s="25" customFormat="1" ht="12.75" customHeight="1" x14ac:dyDescent="0.25">
      <c r="C4785" s="310"/>
      <c r="E4785" s="310"/>
      <c r="F4785" s="309"/>
      <c r="G4785" s="309"/>
      <c r="H4785" s="310"/>
      <c r="I4785" s="310"/>
      <c r="L4785" s="309"/>
      <c r="M4785" s="309"/>
      <c r="N4785" s="310"/>
      <c r="P4785" s="310"/>
    </row>
    <row r="4786" spans="3:16" s="25" customFormat="1" ht="12.75" customHeight="1" x14ac:dyDescent="0.25">
      <c r="C4786" s="310"/>
      <c r="E4786" s="310"/>
      <c r="F4786" s="309"/>
      <c r="G4786" s="309"/>
      <c r="H4786" s="310"/>
      <c r="I4786" s="310"/>
      <c r="L4786" s="309"/>
      <c r="M4786" s="309"/>
      <c r="N4786" s="310"/>
      <c r="P4786" s="310"/>
    </row>
    <row r="4787" spans="3:16" s="25" customFormat="1" ht="12.75" customHeight="1" x14ac:dyDescent="0.25">
      <c r="C4787" s="310"/>
      <c r="E4787" s="310"/>
      <c r="F4787" s="309"/>
      <c r="G4787" s="309"/>
      <c r="H4787" s="310"/>
      <c r="I4787" s="310"/>
      <c r="L4787" s="309"/>
      <c r="M4787" s="309"/>
      <c r="N4787" s="310"/>
      <c r="P4787" s="310"/>
    </row>
    <row r="4788" spans="3:16" s="25" customFormat="1" ht="12.75" customHeight="1" x14ac:dyDescent="0.25">
      <c r="C4788" s="310"/>
      <c r="E4788" s="310"/>
      <c r="F4788" s="309"/>
      <c r="G4788" s="309"/>
      <c r="H4788" s="310"/>
      <c r="I4788" s="310"/>
      <c r="L4788" s="309"/>
      <c r="M4788" s="309"/>
      <c r="N4788" s="310"/>
      <c r="P4788" s="310"/>
    </row>
    <row r="4789" spans="3:16" s="25" customFormat="1" ht="12.75" customHeight="1" x14ac:dyDescent="0.25">
      <c r="C4789" s="310"/>
      <c r="E4789" s="310"/>
      <c r="F4789" s="309"/>
      <c r="G4789" s="309"/>
      <c r="H4789" s="310"/>
      <c r="I4789" s="310"/>
      <c r="L4789" s="309"/>
      <c r="M4789" s="309"/>
      <c r="N4789" s="310"/>
      <c r="P4789" s="310"/>
    </row>
    <row r="4790" spans="3:16" s="25" customFormat="1" ht="12.75" customHeight="1" x14ac:dyDescent="0.25">
      <c r="C4790" s="310"/>
      <c r="E4790" s="310"/>
      <c r="F4790" s="309"/>
      <c r="G4790" s="309"/>
      <c r="H4790" s="310"/>
      <c r="I4790" s="310"/>
      <c r="L4790" s="309"/>
      <c r="M4790" s="309"/>
      <c r="N4790" s="310"/>
      <c r="P4790" s="310"/>
    </row>
    <row r="4791" spans="3:16" s="25" customFormat="1" ht="12.75" customHeight="1" x14ac:dyDescent="0.25">
      <c r="C4791" s="310"/>
      <c r="E4791" s="310"/>
      <c r="F4791" s="309"/>
      <c r="G4791" s="309"/>
      <c r="H4791" s="310"/>
      <c r="I4791" s="310"/>
      <c r="L4791" s="309"/>
      <c r="M4791" s="309"/>
      <c r="N4791" s="310"/>
      <c r="P4791" s="310"/>
    </row>
    <row r="4792" spans="3:16" s="25" customFormat="1" ht="12.75" customHeight="1" x14ac:dyDescent="0.25">
      <c r="C4792" s="310"/>
      <c r="E4792" s="310"/>
      <c r="F4792" s="309"/>
      <c r="G4792" s="309"/>
      <c r="H4792" s="310"/>
      <c r="I4792" s="310"/>
      <c r="L4792" s="309"/>
      <c r="M4792" s="309"/>
      <c r="N4792" s="310"/>
      <c r="P4792" s="310"/>
    </row>
    <row r="4793" spans="3:16" s="25" customFormat="1" ht="12.75" customHeight="1" x14ac:dyDescent="0.25">
      <c r="C4793" s="310"/>
      <c r="E4793" s="310"/>
      <c r="F4793" s="309"/>
      <c r="G4793" s="309"/>
      <c r="H4793" s="310"/>
      <c r="I4793" s="310"/>
      <c r="L4793" s="309"/>
      <c r="M4793" s="309"/>
      <c r="N4793" s="310"/>
      <c r="P4793" s="310"/>
    </row>
    <row r="4794" spans="3:16" s="25" customFormat="1" ht="12.75" customHeight="1" x14ac:dyDescent="0.25">
      <c r="C4794" s="310"/>
      <c r="E4794" s="310"/>
      <c r="F4794" s="309"/>
      <c r="G4794" s="309"/>
      <c r="H4794" s="310"/>
      <c r="I4794" s="310"/>
      <c r="L4794" s="309"/>
      <c r="M4794" s="309"/>
      <c r="N4794" s="310"/>
      <c r="P4794" s="310"/>
    </row>
    <row r="4795" spans="3:16" s="25" customFormat="1" ht="12.75" customHeight="1" x14ac:dyDescent="0.25">
      <c r="C4795" s="310"/>
      <c r="E4795" s="310"/>
      <c r="F4795" s="309"/>
      <c r="G4795" s="309"/>
      <c r="H4795" s="310"/>
      <c r="I4795" s="310"/>
      <c r="L4795" s="309"/>
      <c r="M4795" s="309"/>
      <c r="N4795" s="310"/>
      <c r="P4795" s="310"/>
    </row>
    <row r="4796" spans="3:16" s="25" customFormat="1" ht="12.75" customHeight="1" x14ac:dyDescent="0.25">
      <c r="C4796" s="310"/>
      <c r="E4796" s="310"/>
      <c r="F4796" s="309"/>
      <c r="G4796" s="309"/>
      <c r="H4796" s="310"/>
      <c r="I4796" s="310"/>
      <c r="L4796" s="309"/>
      <c r="M4796" s="309"/>
      <c r="N4796" s="310"/>
      <c r="P4796" s="310"/>
    </row>
    <row r="4797" spans="3:16" s="25" customFormat="1" ht="12.75" customHeight="1" x14ac:dyDescent="0.25">
      <c r="C4797" s="310"/>
      <c r="E4797" s="310"/>
      <c r="F4797" s="309"/>
      <c r="G4797" s="309"/>
      <c r="H4797" s="310"/>
      <c r="I4797" s="310"/>
      <c r="L4797" s="309"/>
      <c r="M4797" s="309"/>
      <c r="N4797" s="310"/>
      <c r="P4797" s="310"/>
    </row>
    <row r="4798" spans="3:16" s="25" customFormat="1" ht="12.75" customHeight="1" x14ac:dyDescent="0.25">
      <c r="C4798" s="310"/>
      <c r="E4798" s="310"/>
      <c r="F4798" s="309"/>
      <c r="G4798" s="309"/>
      <c r="H4798" s="310"/>
      <c r="I4798" s="310"/>
      <c r="L4798" s="309"/>
      <c r="M4798" s="309"/>
      <c r="N4798" s="310"/>
      <c r="P4798" s="310"/>
    </row>
    <row r="4799" spans="3:16" s="25" customFormat="1" ht="12.75" customHeight="1" x14ac:dyDescent="0.25">
      <c r="C4799" s="310"/>
      <c r="E4799" s="310"/>
      <c r="F4799" s="309"/>
      <c r="G4799" s="309"/>
      <c r="H4799" s="310"/>
      <c r="I4799" s="310"/>
      <c r="L4799" s="309"/>
      <c r="M4799" s="309"/>
      <c r="N4799" s="310"/>
      <c r="P4799" s="310"/>
    </row>
    <row r="4800" spans="3:16" s="25" customFormat="1" ht="12.75" customHeight="1" x14ac:dyDescent="0.25">
      <c r="C4800" s="310"/>
      <c r="E4800" s="310"/>
      <c r="F4800" s="309"/>
      <c r="G4800" s="309"/>
      <c r="H4800" s="310"/>
      <c r="I4800" s="310"/>
      <c r="L4800" s="309"/>
      <c r="M4800" s="309"/>
      <c r="N4800" s="310"/>
      <c r="P4800" s="310"/>
    </row>
    <row r="4801" spans="3:16" s="25" customFormat="1" ht="12.75" customHeight="1" x14ac:dyDescent="0.25">
      <c r="C4801" s="310"/>
      <c r="E4801" s="310"/>
      <c r="F4801" s="309"/>
      <c r="G4801" s="309"/>
      <c r="H4801" s="310"/>
      <c r="I4801" s="310"/>
      <c r="L4801" s="309"/>
      <c r="M4801" s="309"/>
      <c r="N4801" s="310"/>
      <c r="P4801" s="310"/>
    </row>
    <row r="4802" spans="3:16" s="25" customFormat="1" ht="12.75" customHeight="1" x14ac:dyDescent="0.25">
      <c r="C4802" s="310"/>
      <c r="E4802" s="310"/>
      <c r="F4802" s="309"/>
      <c r="G4802" s="309"/>
      <c r="H4802" s="310"/>
      <c r="I4802" s="310"/>
      <c r="L4802" s="309"/>
      <c r="M4802" s="309"/>
      <c r="N4802" s="310"/>
      <c r="P4802" s="310"/>
    </row>
    <row r="4803" spans="3:16" s="25" customFormat="1" ht="12.75" customHeight="1" x14ac:dyDescent="0.25">
      <c r="C4803" s="310"/>
      <c r="E4803" s="310"/>
      <c r="F4803" s="309"/>
      <c r="G4803" s="309"/>
      <c r="H4803" s="310"/>
      <c r="I4803" s="310"/>
      <c r="L4803" s="309"/>
      <c r="M4803" s="309"/>
      <c r="N4803" s="310"/>
      <c r="P4803" s="310"/>
    </row>
    <row r="4804" spans="3:16" s="25" customFormat="1" ht="12.75" customHeight="1" x14ac:dyDescent="0.25">
      <c r="C4804" s="310"/>
      <c r="E4804" s="310"/>
      <c r="F4804" s="309"/>
      <c r="G4804" s="309"/>
      <c r="H4804" s="310"/>
      <c r="I4804" s="310"/>
      <c r="L4804" s="309"/>
      <c r="M4804" s="309"/>
      <c r="N4804" s="310"/>
      <c r="P4804" s="310"/>
    </row>
    <row r="4805" spans="3:16" s="25" customFormat="1" ht="12.75" customHeight="1" x14ac:dyDescent="0.25">
      <c r="C4805" s="310"/>
      <c r="E4805" s="310"/>
      <c r="F4805" s="309"/>
      <c r="G4805" s="309"/>
      <c r="H4805" s="310"/>
      <c r="I4805" s="310"/>
      <c r="L4805" s="309"/>
      <c r="M4805" s="309"/>
      <c r="N4805" s="310"/>
      <c r="P4805" s="310"/>
    </row>
    <row r="4806" spans="3:16" s="25" customFormat="1" ht="12.75" customHeight="1" x14ac:dyDescent="0.25">
      <c r="C4806" s="310"/>
      <c r="E4806" s="310"/>
      <c r="F4806" s="309"/>
      <c r="G4806" s="309"/>
      <c r="H4806" s="310"/>
      <c r="I4806" s="310"/>
      <c r="L4806" s="309"/>
      <c r="M4806" s="309"/>
      <c r="N4806" s="310"/>
      <c r="P4806" s="310"/>
    </row>
    <row r="4807" spans="3:16" s="25" customFormat="1" ht="12.75" customHeight="1" x14ac:dyDescent="0.25">
      <c r="C4807" s="310"/>
      <c r="E4807" s="310"/>
      <c r="F4807" s="309"/>
      <c r="G4807" s="309"/>
      <c r="H4807" s="310"/>
      <c r="I4807" s="310"/>
      <c r="L4807" s="309"/>
      <c r="M4807" s="309"/>
      <c r="N4807" s="310"/>
      <c r="P4807" s="310"/>
    </row>
    <row r="4808" spans="3:16" s="25" customFormat="1" ht="12.75" customHeight="1" x14ac:dyDescent="0.25">
      <c r="C4808" s="310"/>
      <c r="E4808" s="310"/>
      <c r="F4808" s="309"/>
      <c r="G4808" s="309"/>
      <c r="H4808" s="310"/>
      <c r="I4808" s="310"/>
      <c r="L4808" s="309"/>
      <c r="M4808" s="309"/>
      <c r="N4808" s="310"/>
      <c r="P4808" s="310"/>
    </row>
    <row r="4809" spans="3:16" s="25" customFormat="1" ht="12.75" customHeight="1" x14ac:dyDescent="0.25">
      <c r="C4809" s="310"/>
      <c r="E4809" s="310"/>
      <c r="F4809" s="309"/>
      <c r="G4809" s="309"/>
      <c r="H4809" s="310"/>
      <c r="I4809" s="310"/>
      <c r="L4809" s="309"/>
      <c r="M4809" s="309"/>
      <c r="N4809" s="310"/>
      <c r="P4809" s="310"/>
    </row>
    <row r="4810" spans="3:16" s="25" customFormat="1" ht="12.75" customHeight="1" x14ac:dyDescent="0.25">
      <c r="C4810" s="310"/>
      <c r="E4810" s="310"/>
      <c r="F4810" s="309"/>
      <c r="G4810" s="309"/>
      <c r="H4810" s="310"/>
      <c r="I4810" s="310"/>
      <c r="L4810" s="309"/>
      <c r="M4810" s="309"/>
      <c r="N4810" s="310"/>
      <c r="P4810" s="310"/>
    </row>
    <row r="4811" spans="3:16" s="25" customFormat="1" ht="12.75" customHeight="1" x14ac:dyDescent="0.25">
      <c r="C4811" s="310"/>
      <c r="E4811" s="310"/>
      <c r="F4811" s="309"/>
      <c r="G4811" s="309"/>
      <c r="H4811" s="310"/>
      <c r="I4811" s="310"/>
      <c r="L4811" s="309"/>
      <c r="M4811" s="309"/>
      <c r="N4811" s="310"/>
      <c r="P4811" s="310"/>
    </row>
    <row r="4812" spans="3:16" s="25" customFormat="1" ht="12.75" customHeight="1" x14ac:dyDescent="0.25">
      <c r="C4812" s="310"/>
      <c r="E4812" s="310"/>
      <c r="F4812" s="309"/>
      <c r="G4812" s="309"/>
      <c r="H4812" s="310"/>
      <c r="I4812" s="310"/>
      <c r="L4812" s="309"/>
      <c r="M4812" s="309"/>
      <c r="N4812" s="310"/>
      <c r="P4812" s="310"/>
    </row>
    <row r="4813" spans="3:16" s="25" customFormat="1" ht="12.75" customHeight="1" x14ac:dyDescent="0.25">
      <c r="C4813" s="310"/>
      <c r="E4813" s="310"/>
      <c r="F4813" s="309"/>
      <c r="G4813" s="309"/>
      <c r="H4813" s="310"/>
      <c r="I4813" s="310"/>
      <c r="L4813" s="309"/>
      <c r="M4813" s="309"/>
      <c r="N4813" s="310"/>
      <c r="P4813" s="310"/>
    </row>
    <row r="4814" spans="3:16" s="25" customFormat="1" ht="12.75" customHeight="1" x14ac:dyDescent="0.25">
      <c r="C4814" s="310"/>
      <c r="E4814" s="310"/>
      <c r="F4814" s="309"/>
      <c r="G4814" s="309"/>
      <c r="H4814" s="310"/>
      <c r="I4814" s="310"/>
      <c r="L4814" s="309"/>
      <c r="M4814" s="309"/>
      <c r="N4814" s="310"/>
      <c r="P4814" s="310"/>
    </row>
    <row r="4815" spans="3:16" s="25" customFormat="1" ht="12.75" customHeight="1" x14ac:dyDescent="0.25">
      <c r="C4815" s="310"/>
      <c r="E4815" s="310"/>
      <c r="F4815" s="309"/>
      <c r="G4815" s="309"/>
      <c r="H4815" s="310"/>
      <c r="I4815" s="310"/>
      <c r="L4815" s="309"/>
      <c r="M4815" s="309"/>
      <c r="N4815" s="310"/>
      <c r="P4815" s="310"/>
    </row>
    <row r="4816" spans="3:16" s="25" customFormat="1" ht="12.75" customHeight="1" x14ac:dyDescent="0.25">
      <c r="C4816" s="310"/>
      <c r="E4816" s="310"/>
      <c r="F4816" s="309"/>
      <c r="G4816" s="309"/>
      <c r="H4816" s="310"/>
      <c r="I4816" s="310"/>
      <c r="L4816" s="309"/>
      <c r="M4816" s="309"/>
      <c r="N4816" s="310"/>
      <c r="P4816" s="310"/>
    </row>
    <row r="4817" spans="3:16" s="25" customFormat="1" ht="12.75" customHeight="1" x14ac:dyDescent="0.25">
      <c r="C4817" s="310"/>
      <c r="E4817" s="310"/>
      <c r="F4817" s="309"/>
      <c r="G4817" s="309"/>
      <c r="H4817" s="310"/>
      <c r="I4817" s="310"/>
      <c r="L4817" s="309"/>
      <c r="M4817" s="309"/>
      <c r="N4817" s="310"/>
      <c r="P4817" s="310"/>
    </row>
    <row r="4818" spans="3:16" s="25" customFormat="1" ht="12.75" customHeight="1" x14ac:dyDescent="0.25">
      <c r="C4818" s="310"/>
      <c r="E4818" s="310"/>
      <c r="F4818" s="309"/>
      <c r="G4818" s="309"/>
      <c r="H4818" s="310"/>
      <c r="I4818" s="310"/>
      <c r="L4818" s="309"/>
      <c r="M4818" s="309"/>
      <c r="N4818" s="310"/>
      <c r="P4818" s="310"/>
    </row>
    <row r="4819" spans="3:16" s="25" customFormat="1" ht="12.75" customHeight="1" x14ac:dyDescent="0.25">
      <c r="C4819" s="310"/>
      <c r="E4819" s="310"/>
      <c r="F4819" s="309"/>
      <c r="G4819" s="309"/>
      <c r="H4819" s="310"/>
      <c r="I4819" s="310"/>
      <c r="L4819" s="309"/>
      <c r="M4819" s="309"/>
      <c r="N4819" s="310"/>
      <c r="P4819" s="310"/>
    </row>
    <row r="4820" spans="3:16" s="25" customFormat="1" ht="12.75" customHeight="1" x14ac:dyDescent="0.25">
      <c r="C4820" s="310"/>
      <c r="E4820" s="310"/>
      <c r="F4820" s="309"/>
      <c r="G4820" s="309"/>
      <c r="H4820" s="310"/>
      <c r="I4820" s="310"/>
      <c r="L4820" s="309"/>
      <c r="M4820" s="309"/>
      <c r="N4820" s="310"/>
      <c r="P4820" s="310"/>
    </row>
    <row r="4821" spans="3:16" s="25" customFormat="1" ht="12.75" customHeight="1" x14ac:dyDescent="0.25">
      <c r="C4821" s="310"/>
      <c r="E4821" s="310"/>
      <c r="F4821" s="309"/>
      <c r="G4821" s="309"/>
      <c r="H4821" s="310"/>
      <c r="I4821" s="310"/>
      <c r="L4821" s="309"/>
      <c r="M4821" s="309"/>
      <c r="N4821" s="310"/>
      <c r="P4821" s="310"/>
    </row>
    <row r="4822" spans="3:16" s="25" customFormat="1" ht="12.75" customHeight="1" x14ac:dyDescent="0.25">
      <c r="C4822" s="310"/>
      <c r="E4822" s="310"/>
      <c r="F4822" s="309"/>
      <c r="G4822" s="309"/>
      <c r="H4822" s="310"/>
      <c r="I4822" s="310"/>
      <c r="L4822" s="309"/>
      <c r="M4822" s="309"/>
      <c r="N4822" s="310"/>
      <c r="P4822" s="310"/>
    </row>
    <row r="4823" spans="3:16" s="25" customFormat="1" ht="12.75" customHeight="1" x14ac:dyDescent="0.25">
      <c r="C4823" s="310"/>
      <c r="E4823" s="310"/>
      <c r="F4823" s="309"/>
      <c r="G4823" s="309"/>
      <c r="H4823" s="310"/>
      <c r="I4823" s="310"/>
      <c r="L4823" s="309"/>
      <c r="M4823" s="309"/>
      <c r="N4823" s="310"/>
      <c r="P4823" s="310"/>
    </row>
    <row r="4824" spans="3:16" s="25" customFormat="1" ht="12.75" customHeight="1" x14ac:dyDescent="0.25">
      <c r="C4824" s="310"/>
      <c r="E4824" s="310"/>
      <c r="F4824" s="309"/>
      <c r="G4824" s="309"/>
      <c r="H4824" s="310"/>
      <c r="I4824" s="310"/>
      <c r="L4824" s="309"/>
      <c r="M4824" s="309"/>
      <c r="N4824" s="310"/>
      <c r="P4824" s="310"/>
    </row>
    <row r="4825" spans="3:16" s="25" customFormat="1" ht="12.75" customHeight="1" x14ac:dyDescent="0.25">
      <c r="C4825" s="310"/>
      <c r="E4825" s="310"/>
      <c r="F4825" s="309"/>
      <c r="G4825" s="309"/>
      <c r="H4825" s="310"/>
      <c r="I4825" s="310"/>
      <c r="L4825" s="309"/>
      <c r="M4825" s="309"/>
      <c r="N4825" s="310"/>
      <c r="P4825" s="310"/>
    </row>
    <row r="4826" spans="3:16" s="25" customFormat="1" ht="12.75" customHeight="1" x14ac:dyDescent="0.25">
      <c r="C4826" s="310"/>
      <c r="E4826" s="310"/>
      <c r="F4826" s="309"/>
      <c r="G4826" s="309"/>
      <c r="H4826" s="310"/>
      <c r="I4826" s="310"/>
      <c r="L4826" s="309"/>
      <c r="M4826" s="309"/>
      <c r="N4826" s="310"/>
      <c r="P4826" s="310"/>
    </row>
    <row r="4827" spans="3:16" s="25" customFormat="1" ht="12.75" customHeight="1" x14ac:dyDescent="0.25">
      <c r="C4827" s="310"/>
      <c r="E4827" s="310"/>
      <c r="F4827" s="309"/>
      <c r="G4827" s="309"/>
      <c r="H4827" s="310"/>
      <c r="I4827" s="310"/>
      <c r="L4827" s="309"/>
      <c r="M4827" s="309"/>
      <c r="N4827" s="310"/>
      <c r="P4827" s="310"/>
    </row>
    <row r="4828" spans="3:16" s="25" customFormat="1" ht="12.75" customHeight="1" x14ac:dyDescent="0.25">
      <c r="C4828" s="310"/>
      <c r="E4828" s="310"/>
      <c r="F4828" s="309"/>
      <c r="G4828" s="309"/>
      <c r="H4828" s="310"/>
      <c r="I4828" s="310"/>
      <c r="L4828" s="309"/>
      <c r="M4828" s="309"/>
      <c r="N4828" s="310"/>
      <c r="P4828" s="310"/>
    </row>
    <row r="4829" spans="3:16" s="25" customFormat="1" ht="12.75" customHeight="1" x14ac:dyDescent="0.25">
      <c r="C4829" s="310"/>
      <c r="E4829" s="310"/>
      <c r="F4829" s="309"/>
      <c r="G4829" s="309"/>
      <c r="H4829" s="310"/>
      <c r="I4829" s="310"/>
      <c r="L4829" s="309"/>
      <c r="M4829" s="309"/>
      <c r="N4829" s="310"/>
      <c r="P4829" s="310"/>
    </row>
    <row r="4830" spans="3:16" s="25" customFormat="1" ht="12.75" customHeight="1" x14ac:dyDescent="0.25">
      <c r="C4830" s="310"/>
      <c r="E4830" s="310"/>
      <c r="F4830" s="309"/>
      <c r="G4830" s="309"/>
      <c r="H4830" s="310"/>
      <c r="I4830" s="310"/>
      <c r="L4830" s="309"/>
      <c r="M4830" s="309"/>
      <c r="N4830" s="310"/>
      <c r="P4830" s="310"/>
    </row>
    <row r="4831" spans="3:16" s="25" customFormat="1" ht="12.75" customHeight="1" x14ac:dyDescent="0.25">
      <c r="C4831" s="310"/>
      <c r="E4831" s="310"/>
      <c r="F4831" s="309"/>
      <c r="G4831" s="309"/>
      <c r="H4831" s="310"/>
      <c r="I4831" s="310"/>
      <c r="L4831" s="309"/>
      <c r="M4831" s="309"/>
      <c r="N4831" s="310"/>
      <c r="P4831" s="310"/>
    </row>
    <row r="4832" spans="3:16" s="25" customFormat="1" ht="12.75" customHeight="1" x14ac:dyDescent="0.25">
      <c r="C4832" s="310"/>
      <c r="E4832" s="310"/>
      <c r="F4832" s="309"/>
      <c r="G4832" s="309"/>
      <c r="H4832" s="310"/>
      <c r="I4832" s="310"/>
      <c r="L4832" s="309"/>
      <c r="M4832" s="309"/>
      <c r="N4832" s="310"/>
      <c r="P4832" s="310"/>
    </row>
    <row r="4833" spans="3:16" s="25" customFormat="1" ht="12.75" customHeight="1" x14ac:dyDescent="0.25">
      <c r="C4833" s="310"/>
      <c r="E4833" s="310"/>
      <c r="F4833" s="309"/>
      <c r="G4833" s="309"/>
      <c r="H4833" s="310"/>
      <c r="I4833" s="310"/>
      <c r="L4833" s="309"/>
      <c r="M4833" s="309"/>
      <c r="N4833" s="310"/>
      <c r="P4833" s="310"/>
    </row>
    <row r="4834" spans="3:16" s="25" customFormat="1" ht="12.75" customHeight="1" x14ac:dyDescent="0.25">
      <c r="C4834" s="310"/>
      <c r="E4834" s="310"/>
      <c r="F4834" s="309"/>
      <c r="G4834" s="309"/>
      <c r="H4834" s="310"/>
      <c r="I4834" s="310"/>
      <c r="L4834" s="309"/>
      <c r="M4834" s="309"/>
      <c r="N4834" s="310"/>
      <c r="P4834" s="310"/>
    </row>
    <row r="4835" spans="3:16" s="25" customFormat="1" ht="12.75" customHeight="1" x14ac:dyDescent="0.25">
      <c r="C4835" s="310"/>
      <c r="E4835" s="310"/>
      <c r="F4835" s="309"/>
      <c r="G4835" s="309"/>
      <c r="H4835" s="310"/>
      <c r="I4835" s="310"/>
      <c r="L4835" s="309"/>
      <c r="M4835" s="309"/>
      <c r="N4835" s="310"/>
      <c r="P4835" s="310"/>
    </row>
    <row r="4836" spans="3:16" s="25" customFormat="1" ht="12.75" customHeight="1" x14ac:dyDescent="0.25">
      <c r="C4836" s="310"/>
      <c r="E4836" s="310"/>
      <c r="F4836" s="309"/>
      <c r="G4836" s="309"/>
      <c r="H4836" s="310"/>
      <c r="I4836" s="310"/>
      <c r="L4836" s="309"/>
      <c r="M4836" s="309"/>
      <c r="N4836" s="310"/>
      <c r="P4836" s="310"/>
    </row>
    <row r="4837" spans="3:16" s="25" customFormat="1" ht="12.75" customHeight="1" x14ac:dyDescent="0.25">
      <c r="C4837" s="310"/>
      <c r="E4837" s="310"/>
      <c r="F4837" s="309"/>
      <c r="G4837" s="309"/>
      <c r="H4837" s="310"/>
      <c r="I4837" s="310"/>
      <c r="L4837" s="309"/>
      <c r="M4837" s="309"/>
      <c r="N4837" s="310"/>
      <c r="P4837" s="310"/>
    </row>
    <row r="4838" spans="3:16" s="25" customFormat="1" ht="12.75" customHeight="1" x14ac:dyDescent="0.25">
      <c r="C4838" s="310"/>
      <c r="E4838" s="310"/>
      <c r="F4838" s="309"/>
      <c r="G4838" s="309"/>
      <c r="H4838" s="310"/>
      <c r="I4838" s="310"/>
      <c r="L4838" s="309"/>
      <c r="M4838" s="309"/>
      <c r="N4838" s="310"/>
      <c r="P4838" s="310"/>
    </row>
    <row r="4839" spans="3:16" s="25" customFormat="1" ht="12.75" customHeight="1" x14ac:dyDescent="0.25">
      <c r="C4839" s="310"/>
      <c r="E4839" s="310"/>
      <c r="F4839" s="309"/>
      <c r="G4839" s="309"/>
      <c r="H4839" s="310"/>
      <c r="I4839" s="310"/>
      <c r="L4839" s="309"/>
      <c r="M4839" s="309"/>
      <c r="N4839" s="310"/>
      <c r="P4839" s="310"/>
    </row>
    <row r="4840" spans="3:16" s="25" customFormat="1" ht="12.75" customHeight="1" x14ac:dyDescent="0.25">
      <c r="C4840" s="310"/>
      <c r="E4840" s="310"/>
      <c r="F4840" s="309"/>
      <c r="G4840" s="309"/>
      <c r="H4840" s="310"/>
      <c r="I4840" s="310"/>
      <c r="L4840" s="309"/>
      <c r="M4840" s="309"/>
      <c r="N4840" s="310"/>
      <c r="P4840" s="310"/>
    </row>
    <row r="4841" spans="3:16" s="25" customFormat="1" ht="12.75" customHeight="1" x14ac:dyDescent="0.25">
      <c r="C4841" s="310"/>
      <c r="E4841" s="310"/>
      <c r="F4841" s="309"/>
      <c r="G4841" s="309"/>
      <c r="H4841" s="310"/>
      <c r="I4841" s="310"/>
      <c r="L4841" s="309"/>
      <c r="M4841" s="309"/>
      <c r="N4841" s="310"/>
      <c r="P4841" s="310"/>
    </row>
    <row r="4842" spans="3:16" s="25" customFormat="1" ht="12.75" customHeight="1" x14ac:dyDescent="0.25">
      <c r="C4842" s="310"/>
      <c r="E4842" s="310"/>
      <c r="F4842" s="309"/>
      <c r="G4842" s="309"/>
      <c r="H4842" s="310"/>
      <c r="I4842" s="310"/>
      <c r="L4842" s="309"/>
      <c r="M4842" s="309"/>
      <c r="N4842" s="310"/>
      <c r="P4842" s="310"/>
    </row>
    <row r="4843" spans="3:16" s="25" customFormat="1" ht="12.75" customHeight="1" x14ac:dyDescent="0.25">
      <c r="C4843" s="310"/>
      <c r="E4843" s="310"/>
      <c r="F4843" s="309"/>
      <c r="G4843" s="309"/>
      <c r="H4843" s="310"/>
      <c r="I4843" s="310"/>
      <c r="L4843" s="309"/>
      <c r="M4843" s="309"/>
      <c r="N4843" s="310"/>
      <c r="P4843" s="310"/>
    </row>
    <row r="4844" spans="3:16" s="25" customFormat="1" ht="12.75" customHeight="1" x14ac:dyDescent="0.25">
      <c r="C4844" s="310"/>
      <c r="E4844" s="310"/>
      <c r="F4844" s="309"/>
      <c r="G4844" s="309"/>
      <c r="H4844" s="310"/>
      <c r="I4844" s="310"/>
      <c r="L4844" s="309"/>
      <c r="M4844" s="309"/>
      <c r="N4844" s="310"/>
      <c r="P4844" s="310"/>
    </row>
    <row r="4845" spans="3:16" s="25" customFormat="1" ht="12.75" customHeight="1" x14ac:dyDescent="0.25">
      <c r="C4845" s="310"/>
      <c r="E4845" s="310"/>
      <c r="F4845" s="309"/>
      <c r="G4845" s="309"/>
      <c r="H4845" s="310"/>
      <c r="I4845" s="310"/>
      <c r="L4845" s="309"/>
      <c r="M4845" s="309"/>
      <c r="N4845" s="310"/>
      <c r="P4845" s="310"/>
    </row>
    <row r="4846" spans="3:16" s="25" customFormat="1" ht="12.75" customHeight="1" x14ac:dyDescent="0.25">
      <c r="C4846" s="310"/>
      <c r="E4846" s="310"/>
      <c r="F4846" s="309"/>
      <c r="G4846" s="309"/>
      <c r="H4846" s="310"/>
      <c r="I4846" s="310"/>
      <c r="L4846" s="309"/>
      <c r="M4846" s="309"/>
      <c r="N4846" s="310"/>
      <c r="P4846" s="310"/>
    </row>
    <row r="4847" spans="3:16" s="25" customFormat="1" ht="12.75" customHeight="1" x14ac:dyDescent="0.25">
      <c r="C4847" s="310"/>
      <c r="E4847" s="310"/>
      <c r="F4847" s="309"/>
      <c r="G4847" s="309"/>
      <c r="H4847" s="310"/>
      <c r="I4847" s="310"/>
      <c r="L4847" s="309"/>
      <c r="M4847" s="309"/>
      <c r="N4847" s="310"/>
      <c r="P4847" s="310"/>
    </row>
    <row r="4848" spans="3:16" s="25" customFormat="1" ht="12.75" customHeight="1" x14ac:dyDescent="0.25">
      <c r="C4848" s="310"/>
      <c r="E4848" s="310"/>
      <c r="F4848" s="309"/>
      <c r="G4848" s="309"/>
      <c r="H4848" s="310"/>
      <c r="I4848" s="310"/>
      <c r="L4848" s="309"/>
      <c r="M4848" s="309"/>
      <c r="N4848" s="310"/>
      <c r="P4848" s="310"/>
    </row>
    <row r="4849" spans="3:16" s="25" customFormat="1" ht="12.75" customHeight="1" x14ac:dyDescent="0.25">
      <c r="C4849" s="310"/>
      <c r="E4849" s="310"/>
      <c r="F4849" s="309"/>
      <c r="G4849" s="309"/>
      <c r="H4849" s="310"/>
      <c r="I4849" s="310"/>
      <c r="L4849" s="309"/>
      <c r="M4849" s="309"/>
      <c r="N4849" s="310"/>
      <c r="P4849" s="310"/>
    </row>
    <row r="4850" spans="3:16" s="25" customFormat="1" ht="12.75" customHeight="1" x14ac:dyDescent="0.25">
      <c r="C4850" s="310"/>
      <c r="E4850" s="310"/>
      <c r="F4850" s="309"/>
      <c r="G4850" s="309"/>
      <c r="H4850" s="310"/>
      <c r="I4850" s="310"/>
      <c r="L4850" s="309"/>
      <c r="M4850" s="309"/>
      <c r="N4850" s="310"/>
      <c r="P4850" s="310"/>
    </row>
    <row r="4851" spans="3:16" s="25" customFormat="1" ht="12.75" customHeight="1" x14ac:dyDescent="0.25">
      <c r="C4851" s="310"/>
      <c r="E4851" s="310"/>
      <c r="F4851" s="309"/>
      <c r="G4851" s="309"/>
      <c r="H4851" s="310"/>
      <c r="I4851" s="310"/>
      <c r="L4851" s="309"/>
      <c r="M4851" s="309"/>
      <c r="N4851" s="310"/>
      <c r="P4851" s="310"/>
    </row>
    <row r="4852" spans="3:16" s="25" customFormat="1" ht="12.75" customHeight="1" x14ac:dyDescent="0.25">
      <c r="C4852" s="310"/>
      <c r="E4852" s="310"/>
      <c r="F4852" s="309"/>
      <c r="G4852" s="309"/>
      <c r="H4852" s="310"/>
      <c r="I4852" s="310"/>
      <c r="L4852" s="309"/>
      <c r="M4852" s="309"/>
      <c r="N4852" s="310"/>
      <c r="P4852" s="310"/>
    </row>
    <row r="4853" spans="3:16" s="25" customFormat="1" ht="12.75" customHeight="1" x14ac:dyDescent="0.25">
      <c r="C4853" s="310"/>
      <c r="E4853" s="310"/>
      <c r="F4853" s="309"/>
      <c r="G4853" s="309"/>
      <c r="H4853" s="310"/>
      <c r="I4853" s="310"/>
      <c r="L4853" s="309"/>
      <c r="M4853" s="309"/>
      <c r="N4853" s="310"/>
      <c r="P4853" s="310"/>
    </row>
    <row r="4854" spans="3:16" s="25" customFormat="1" ht="12.75" customHeight="1" x14ac:dyDescent="0.25">
      <c r="C4854" s="310"/>
      <c r="E4854" s="310"/>
      <c r="F4854" s="309"/>
      <c r="G4854" s="309"/>
      <c r="H4854" s="310"/>
      <c r="I4854" s="310"/>
      <c r="L4854" s="309"/>
      <c r="M4854" s="309"/>
      <c r="N4854" s="310"/>
      <c r="P4854" s="310"/>
    </row>
    <row r="4855" spans="3:16" s="25" customFormat="1" ht="12.75" customHeight="1" x14ac:dyDescent="0.25">
      <c r="C4855" s="310"/>
      <c r="E4855" s="310"/>
      <c r="F4855" s="309"/>
      <c r="G4855" s="309"/>
      <c r="H4855" s="310"/>
      <c r="I4855" s="310"/>
      <c r="L4855" s="309"/>
      <c r="M4855" s="309"/>
      <c r="N4855" s="310"/>
      <c r="P4855" s="310"/>
    </row>
    <row r="4856" spans="3:16" s="25" customFormat="1" ht="12.75" customHeight="1" x14ac:dyDescent="0.25">
      <c r="C4856" s="310"/>
      <c r="E4856" s="310"/>
      <c r="F4856" s="309"/>
      <c r="G4856" s="309"/>
      <c r="H4856" s="310"/>
      <c r="I4856" s="310"/>
      <c r="L4856" s="309"/>
      <c r="M4856" s="309"/>
      <c r="N4856" s="310"/>
      <c r="P4856" s="310"/>
    </row>
    <row r="4857" spans="3:16" s="25" customFormat="1" ht="12.75" customHeight="1" x14ac:dyDescent="0.25">
      <c r="C4857" s="310"/>
      <c r="E4857" s="310"/>
      <c r="F4857" s="309"/>
      <c r="G4857" s="309"/>
      <c r="H4857" s="310"/>
      <c r="I4857" s="310"/>
      <c r="L4857" s="309"/>
      <c r="M4857" s="309"/>
      <c r="N4857" s="310"/>
      <c r="P4857" s="310"/>
    </row>
    <row r="4858" spans="3:16" s="25" customFormat="1" ht="12.75" customHeight="1" x14ac:dyDescent="0.25">
      <c r="C4858" s="310"/>
      <c r="E4858" s="310"/>
      <c r="F4858" s="309"/>
      <c r="G4858" s="309"/>
      <c r="H4858" s="310"/>
      <c r="I4858" s="310"/>
      <c r="L4858" s="309"/>
      <c r="M4858" s="309"/>
      <c r="N4858" s="310"/>
      <c r="P4858" s="310"/>
    </row>
    <row r="4859" spans="3:16" s="25" customFormat="1" ht="12.75" customHeight="1" x14ac:dyDescent="0.25">
      <c r="C4859" s="310"/>
      <c r="E4859" s="310"/>
      <c r="F4859" s="309"/>
      <c r="G4859" s="309"/>
      <c r="H4859" s="310"/>
      <c r="I4859" s="310"/>
      <c r="L4859" s="309"/>
      <c r="M4859" s="309"/>
      <c r="N4859" s="310"/>
      <c r="P4859" s="310"/>
    </row>
    <row r="4860" spans="3:16" s="25" customFormat="1" ht="12.75" customHeight="1" x14ac:dyDescent="0.25">
      <c r="C4860" s="310"/>
      <c r="E4860" s="310"/>
      <c r="F4860" s="309"/>
      <c r="G4860" s="309"/>
      <c r="H4860" s="310"/>
      <c r="I4860" s="310"/>
      <c r="L4860" s="309"/>
      <c r="M4860" s="309"/>
      <c r="N4860" s="310"/>
      <c r="P4860" s="310"/>
    </row>
    <row r="4861" spans="3:16" s="25" customFormat="1" ht="12.75" customHeight="1" x14ac:dyDescent="0.25">
      <c r="C4861" s="310"/>
      <c r="E4861" s="310"/>
      <c r="F4861" s="309"/>
      <c r="G4861" s="309"/>
      <c r="H4861" s="310"/>
      <c r="I4861" s="310"/>
      <c r="L4861" s="309"/>
      <c r="M4861" s="309"/>
      <c r="N4861" s="310"/>
      <c r="P4861" s="310"/>
    </row>
    <row r="4862" spans="3:16" s="25" customFormat="1" ht="12.75" customHeight="1" x14ac:dyDescent="0.25">
      <c r="C4862" s="310"/>
      <c r="E4862" s="310"/>
      <c r="F4862" s="309"/>
      <c r="G4862" s="309"/>
      <c r="H4862" s="310"/>
      <c r="I4862" s="310"/>
      <c r="L4862" s="309"/>
      <c r="M4862" s="309"/>
      <c r="N4862" s="310"/>
      <c r="P4862" s="310"/>
    </row>
    <row r="4863" spans="3:16" s="25" customFormat="1" ht="12.75" customHeight="1" x14ac:dyDescent="0.25">
      <c r="C4863" s="310"/>
      <c r="E4863" s="310"/>
      <c r="F4863" s="309"/>
      <c r="G4863" s="309"/>
      <c r="H4863" s="310"/>
      <c r="I4863" s="310"/>
      <c r="L4863" s="309"/>
      <c r="M4863" s="309"/>
      <c r="N4863" s="310"/>
      <c r="P4863" s="310"/>
    </row>
    <row r="4864" spans="3:16" s="25" customFormat="1" ht="12.75" customHeight="1" x14ac:dyDescent="0.25">
      <c r="C4864" s="310"/>
      <c r="E4864" s="310"/>
      <c r="F4864" s="309"/>
      <c r="G4864" s="309"/>
      <c r="H4864" s="310"/>
      <c r="I4864" s="310"/>
      <c r="L4864" s="309"/>
      <c r="M4864" s="309"/>
      <c r="N4864" s="310"/>
      <c r="P4864" s="310"/>
    </row>
    <row r="4865" spans="3:16" s="25" customFormat="1" ht="12.75" customHeight="1" x14ac:dyDescent="0.25">
      <c r="C4865" s="310"/>
      <c r="E4865" s="310"/>
      <c r="F4865" s="309"/>
      <c r="G4865" s="309"/>
      <c r="H4865" s="310"/>
      <c r="I4865" s="310"/>
      <c r="L4865" s="309"/>
      <c r="M4865" s="309"/>
      <c r="N4865" s="310"/>
      <c r="P4865" s="310"/>
    </row>
    <row r="4866" spans="3:16" s="25" customFormat="1" ht="12.75" customHeight="1" x14ac:dyDescent="0.25">
      <c r="C4866" s="310"/>
      <c r="E4866" s="310"/>
      <c r="F4866" s="309"/>
      <c r="G4866" s="309"/>
      <c r="H4866" s="310"/>
      <c r="I4866" s="310"/>
      <c r="L4866" s="309"/>
      <c r="M4866" s="309"/>
      <c r="N4866" s="310"/>
      <c r="P4866" s="310"/>
    </row>
    <row r="4867" spans="3:16" s="25" customFormat="1" ht="12.75" customHeight="1" x14ac:dyDescent="0.25">
      <c r="C4867" s="310"/>
      <c r="E4867" s="310"/>
      <c r="F4867" s="309"/>
      <c r="G4867" s="309"/>
      <c r="H4867" s="310"/>
      <c r="I4867" s="310"/>
      <c r="L4867" s="309"/>
      <c r="M4867" s="309"/>
      <c r="N4867" s="310"/>
      <c r="P4867" s="310"/>
    </row>
    <row r="4868" spans="3:16" s="25" customFormat="1" ht="12.75" customHeight="1" x14ac:dyDescent="0.25">
      <c r="C4868" s="310"/>
      <c r="E4868" s="310"/>
      <c r="F4868" s="309"/>
      <c r="G4868" s="309"/>
      <c r="H4868" s="310"/>
      <c r="I4868" s="310"/>
      <c r="L4868" s="309"/>
      <c r="M4868" s="309"/>
      <c r="N4868" s="310"/>
      <c r="P4868" s="310"/>
    </row>
    <row r="4869" spans="3:16" s="25" customFormat="1" ht="12.75" customHeight="1" x14ac:dyDescent="0.25">
      <c r="C4869" s="310"/>
      <c r="E4869" s="310"/>
      <c r="F4869" s="309"/>
      <c r="G4869" s="309"/>
      <c r="H4869" s="310"/>
      <c r="I4869" s="310"/>
      <c r="L4869" s="309"/>
      <c r="M4869" s="309"/>
      <c r="N4869" s="310"/>
      <c r="P4869" s="310"/>
    </row>
    <row r="4870" spans="3:16" s="25" customFormat="1" ht="12.75" customHeight="1" x14ac:dyDescent="0.25">
      <c r="C4870" s="310"/>
      <c r="E4870" s="310"/>
      <c r="F4870" s="309"/>
      <c r="G4870" s="309"/>
      <c r="H4870" s="310"/>
      <c r="I4870" s="310"/>
      <c r="L4870" s="309"/>
      <c r="M4870" s="309"/>
      <c r="N4870" s="310"/>
      <c r="P4870" s="310"/>
    </row>
    <row r="4871" spans="3:16" s="25" customFormat="1" ht="12.75" customHeight="1" x14ac:dyDescent="0.25">
      <c r="C4871" s="310"/>
      <c r="E4871" s="310"/>
      <c r="F4871" s="309"/>
      <c r="G4871" s="309"/>
      <c r="H4871" s="310"/>
      <c r="I4871" s="310"/>
      <c r="L4871" s="309"/>
      <c r="M4871" s="309"/>
      <c r="N4871" s="310"/>
      <c r="P4871" s="310"/>
    </row>
    <row r="4872" spans="3:16" s="25" customFormat="1" ht="12.75" customHeight="1" x14ac:dyDescent="0.25">
      <c r="C4872" s="310"/>
      <c r="E4872" s="310"/>
      <c r="F4872" s="309"/>
      <c r="G4872" s="309"/>
      <c r="H4872" s="310"/>
      <c r="I4872" s="310"/>
      <c r="L4872" s="309"/>
      <c r="M4872" s="309"/>
      <c r="N4872" s="310"/>
      <c r="P4872" s="310"/>
    </row>
    <row r="4873" spans="3:16" s="25" customFormat="1" ht="12.75" customHeight="1" x14ac:dyDescent="0.25">
      <c r="C4873" s="310"/>
      <c r="E4873" s="310"/>
      <c r="F4873" s="309"/>
      <c r="G4873" s="309"/>
      <c r="H4873" s="310"/>
      <c r="I4873" s="310"/>
      <c r="L4873" s="309"/>
      <c r="M4873" s="309"/>
      <c r="N4873" s="310"/>
      <c r="P4873" s="310"/>
    </row>
    <row r="4874" spans="3:16" s="25" customFormat="1" ht="12.75" customHeight="1" x14ac:dyDescent="0.25">
      <c r="C4874" s="310"/>
      <c r="E4874" s="310"/>
      <c r="F4874" s="309"/>
      <c r="G4874" s="309"/>
      <c r="H4874" s="310"/>
      <c r="I4874" s="310"/>
      <c r="L4874" s="309"/>
      <c r="M4874" s="309"/>
      <c r="N4874" s="310"/>
      <c r="P4874" s="310"/>
    </row>
    <row r="4875" spans="3:16" s="25" customFormat="1" ht="12.75" customHeight="1" x14ac:dyDescent="0.25">
      <c r="C4875" s="310"/>
      <c r="E4875" s="310"/>
      <c r="F4875" s="309"/>
      <c r="G4875" s="309"/>
      <c r="H4875" s="310"/>
      <c r="I4875" s="310"/>
      <c r="L4875" s="309"/>
      <c r="M4875" s="309"/>
      <c r="N4875" s="310"/>
      <c r="P4875" s="310"/>
    </row>
    <row r="4876" spans="3:16" s="25" customFormat="1" ht="12.75" customHeight="1" x14ac:dyDescent="0.25">
      <c r="C4876" s="310"/>
      <c r="E4876" s="310"/>
      <c r="F4876" s="309"/>
      <c r="G4876" s="309"/>
      <c r="H4876" s="310"/>
      <c r="I4876" s="310"/>
      <c r="L4876" s="309"/>
      <c r="M4876" s="309"/>
      <c r="N4876" s="310"/>
      <c r="P4876" s="310"/>
    </row>
    <row r="4877" spans="3:16" s="25" customFormat="1" ht="12.75" customHeight="1" x14ac:dyDescent="0.25">
      <c r="C4877" s="310"/>
      <c r="E4877" s="310"/>
      <c r="F4877" s="309"/>
      <c r="G4877" s="309"/>
      <c r="H4877" s="310"/>
      <c r="I4877" s="310"/>
      <c r="L4877" s="309"/>
      <c r="M4877" s="309"/>
      <c r="N4877" s="310"/>
      <c r="P4877" s="310"/>
    </row>
    <row r="4878" spans="3:16" s="25" customFormat="1" ht="12.75" customHeight="1" x14ac:dyDescent="0.25">
      <c r="C4878" s="310"/>
      <c r="E4878" s="310"/>
      <c r="F4878" s="309"/>
      <c r="G4878" s="309"/>
      <c r="H4878" s="310"/>
      <c r="I4878" s="310"/>
      <c r="L4878" s="309"/>
      <c r="M4878" s="309"/>
      <c r="N4878" s="310"/>
      <c r="P4878" s="310"/>
    </row>
    <row r="4879" spans="3:16" s="25" customFormat="1" ht="12.75" customHeight="1" x14ac:dyDescent="0.25">
      <c r="C4879" s="310"/>
      <c r="E4879" s="310"/>
      <c r="F4879" s="309"/>
      <c r="G4879" s="309"/>
      <c r="H4879" s="310"/>
      <c r="I4879" s="310"/>
      <c r="L4879" s="309"/>
      <c r="M4879" s="309"/>
      <c r="N4879" s="310"/>
      <c r="P4879" s="310"/>
    </row>
    <row r="4880" spans="3:16" s="25" customFormat="1" ht="12.75" customHeight="1" x14ac:dyDescent="0.25">
      <c r="C4880" s="310"/>
      <c r="E4880" s="310"/>
      <c r="F4880" s="309"/>
      <c r="G4880" s="309"/>
      <c r="H4880" s="310"/>
      <c r="I4880" s="310"/>
      <c r="L4880" s="309"/>
      <c r="M4880" s="309"/>
      <c r="N4880" s="310"/>
      <c r="P4880" s="310"/>
    </row>
    <row r="4881" spans="3:16" s="25" customFormat="1" ht="12.75" customHeight="1" x14ac:dyDescent="0.25">
      <c r="C4881" s="310"/>
      <c r="E4881" s="310"/>
      <c r="F4881" s="309"/>
      <c r="G4881" s="309"/>
      <c r="H4881" s="310"/>
      <c r="I4881" s="310"/>
      <c r="L4881" s="309"/>
      <c r="M4881" s="309"/>
      <c r="N4881" s="310"/>
      <c r="P4881" s="310"/>
    </row>
    <row r="4882" spans="3:16" s="25" customFormat="1" ht="12.75" customHeight="1" x14ac:dyDescent="0.25">
      <c r="C4882" s="310"/>
      <c r="E4882" s="310"/>
      <c r="F4882" s="309"/>
      <c r="G4882" s="309"/>
      <c r="H4882" s="310"/>
      <c r="I4882" s="310"/>
      <c r="L4882" s="309"/>
      <c r="M4882" s="309"/>
      <c r="N4882" s="310"/>
      <c r="P4882" s="310"/>
    </row>
    <row r="4883" spans="3:16" s="25" customFormat="1" ht="12.75" customHeight="1" x14ac:dyDescent="0.25">
      <c r="C4883" s="310"/>
      <c r="E4883" s="310"/>
      <c r="F4883" s="309"/>
      <c r="G4883" s="309"/>
      <c r="H4883" s="310"/>
      <c r="I4883" s="310"/>
      <c r="L4883" s="309"/>
      <c r="M4883" s="309"/>
      <c r="N4883" s="310"/>
      <c r="P4883" s="310"/>
    </row>
    <row r="4884" spans="3:16" s="25" customFormat="1" ht="12.75" customHeight="1" x14ac:dyDescent="0.25">
      <c r="C4884" s="310"/>
      <c r="E4884" s="310"/>
      <c r="F4884" s="309"/>
      <c r="G4884" s="309"/>
      <c r="H4884" s="310"/>
      <c r="I4884" s="310"/>
      <c r="L4884" s="309"/>
      <c r="M4884" s="309"/>
      <c r="N4884" s="310"/>
      <c r="P4884" s="310"/>
    </row>
    <row r="4885" spans="3:16" s="25" customFormat="1" ht="12.75" customHeight="1" x14ac:dyDescent="0.25">
      <c r="C4885" s="310"/>
      <c r="E4885" s="310"/>
      <c r="F4885" s="309"/>
      <c r="G4885" s="309"/>
      <c r="H4885" s="310"/>
      <c r="I4885" s="310"/>
      <c r="L4885" s="309"/>
      <c r="M4885" s="309"/>
      <c r="N4885" s="310"/>
      <c r="P4885" s="310"/>
    </row>
    <row r="4886" spans="3:16" s="25" customFormat="1" ht="12.75" customHeight="1" x14ac:dyDescent="0.25">
      <c r="C4886" s="310"/>
      <c r="E4886" s="310"/>
      <c r="F4886" s="309"/>
      <c r="G4886" s="309"/>
      <c r="H4886" s="310"/>
      <c r="I4886" s="310"/>
      <c r="L4886" s="309"/>
      <c r="M4886" s="309"/>
      <c r="N4886" s="310"/>
      <c r="P4886" s="310"/>
    </row>
    <row r="4887" spans="3:16" s="25" customFormat="1" ht="12.75" customHeight="1" x14ac:dyDescent="0.25">
      <c r="C4887" s="310"/>
      <c r="E4887" s="310"/>
      <c r="F4887" s="309"/>
      <c r="G4887" s="309"/>
      <c r="H4887" s="310"/>
      <c r="I4887" s="310"/>
      <c r="L4887" s="309"/>
      <c r="M4887" s="309"/>
      <c r="N4887" s="310"/>
      <c r="P4887" s="310"/>
    </row>
    <row r="4888" spans="3:16" s="25" customFormat="1" ht="12.75" customHeight="1" x14ac:dyDescent="0.25">
      <c r="C4888" s="310"/>
      <c r="E4888" s="310"/>
      <c r="F4888" s="309"/>
      <c r="G4888" s="309"/>
      <c r="H4888" s="310"/>
      <c r="I4888" s="310"/>
      <c r="L4888" s="309"/>
      <c r="M4888" s="309"/>
      <c r="N4888" s="310"/>
      <c r="P4888" s="310"/>
    </row>
    <row r="4889" spans="3:16" s="25" customFormat="1" ht="12.75" customHeight="1" x14ac:dyDescent="0.25">
      <c r="C4889" s="310"/>
      <c r="E4889" s="310"/>
      <c r="F4889" s="309"/>
      <c r="G4889" s="309"/>
      <c r="H4889" s="310"/>
      <c r="I4889" s="310"/>
      <c r="L4889" s="309"/>
      <c r="M4889" s="309"/>
      <c r="N4889" s="310"/>
      <c r="P4889" s="310"/>
    </row>
    <row r="4890" spans="3:16" s="25" customFormat="1" ht="12.75" customHeight="1" x14ac:dyDescent="0.25">
      <c r="C4890" s="310"/>
      <c r="E4890" s="310"/>
      <c r="F4890" s="309"/>
      <c r="G4890" s="309"/>
      <c r="H4890" s="310"/>
      <c r="I4890" s="310"/>
      <c r="L4890" s="309"/>
      <c r="M4890" s="309"/>
      <c r="N4890" s="310"/>
      <c r="P4890" s="310"/>
    </row>
    <row r="4891" spans="3:16" s="25" customFormat="1" ht="12.75" customHeight="1" x14ac:dyDescent="0.25">
      <c r="C4891" s="310"/>
      <c r="E4891" s="310"/>
      <c r="F4891" s="309"/>
      <c r="G4891" s="309"/>
      <c r="H4891" s="310"/>
      <c r="I4891" s="310"/>
      <c r="L4891" s="309"/>
      <c r="M4891" s="309"/>
      <c r="N4891" s="310"/>
      <c r="P4891" s="310"/>
    </row>
    <row r="4892" spans="3:16" s="25" customFormat="1" ht="12.75" customHeight="1" x14ac:dyDescent="0.25">
      <c r="C4892" s="310"/>
      <c r="E4892" s="310"/>
      <c r="F4892" s="309"/>
      <c r="G4892" s="309"/>
      <c r="H4892" s="310"/>
      <c r="I4892" s="310"/>
      <c r="L4892" s="309"/>
      <c r="M4892" s="309"/>
      <c r="N4892" s="310"/>
      <c r="P4892" s="310"/>
    </row>
    <row r="4893" spans="3:16" s="25" customFormat="1" ht="12.75" customHeight="1" x14ac:dyDescent="0.25">
      <c r="C4893" s="310"/>
      <c r="E4893" s="310"/>
      <c r="F4893" s="309"/>
      <c r="G4893" s="309"/>
      <c r="H4893" s="310"/>
      <c r="I4893" s="310"/>
      <c r="L4893" s="309"/>
      <c r="M4893" s="309"/>
      <c r="N4893" s="310"/>
      <c r="P4893" s="310"/>
    </row>
    <row r="4894" spans="3:16" s="25" customFormat="1" ht="12.75" customHeight="1" x14ac:dyDescent="0.25">
      <c r="C4894" s="310"/>
      <c r="E4894" s="310"/>
      <c r="F4894" s="309"/>
      <c r="G4894" s="309"/>
      <c r="H4894" s="310"/>
      <c r="I4894" s="310"/>
      <c r="L4894" s="309"/>
      <c r="M4894" s="309"/>
      <c r="N4894" s="310"/>
      <c r="P4894" s="310"/>
    </row>
    <row r="4895" spans="3:16" s="25" customFormat="1" ht="12.75" customHeight="1" x14ac:dyDescent="0.25">
      <c r="C4895" s="310"/>
      <c r="E4895" s="310"/>
      <c r="F4895" s="309"/>
      <c r="G4895" s="309"/>
      <c r="H4895" s="310"/>
      <c r="I4895" s="310"/>
      <c r="L4895" s="309"/>
      <c r="M4895" s="309"/>
      <c r="N4895" s="310"/>
      <c r="P4895" s="310"/>
    </row>
    <row r="4896" spans="3:16" s="25" customFormat="1" ht="12.75" customHeight="1" x14ac:dyDescent="0.25">
      <c r="C4896" s="310"/>
      <c r="E4896" s="310"/>
      <c r="F4896" s="309"/>
      <c r="G4896" s="309"/>
      <c r="H4896" s="310"/>
      <c r="I4896" s="310"/>
      <c r="L4896" s="309"/>
      <c r="M4896" s="309"/>
      <c r="N4896" s="310"/>
      <c r="P4896" s="310"/>
    </row>
    <row r="4897" spans="3:16" s="25" customFormat="1" ht="12.75" customHeight="1" x14ac:dyDescent="0.25">
      <c r="C4897" s="310"/>
      <c r="E4897" s="310"/>
      <c r="F4897" s="309"/>
      <c r="G4897" s="309"/>
      <c r="H4897" s="310"/>
      <c r="I4897" s="310"/>
      <c r="L4897" s="309"/>
      <c r="M4897" s="309"/>
      <c r="N4897" s="310"/>
      <c r="P4897" s="310"/>
    </row>
    <row r="4898" spans="3:16" s="25" customFormat="1" ht="12.75" customHeight="1" x14ac:dyDescent="0.25">
      <c r="C4898" s="310"/>
      <c r="E4898" s="310"/>
      <c r="F4898" s="309"/>
      <c r="G4898" s="309"/>
      <c r="H4898" s="310"/>
      <c r="I4898" s="310"/>
      <c r="L4898" s="309"/>
      <c r="M4898" s="309"/>
      <c r="N4898" s="310"/>
      <c r="P4898" s="310"/>
    </row>
    <row r="4899" spans="3:16" s="25" customFormat="1" ht="12.75" customHeight="1" x14ac:dyDescent="0.25">
      <c r="C4899" s="310"/>
      <c r="E4899" s="310"/>
      <c r="F4899" s="309"/>
      <c r="G4899" s="309"/>
      <c r="H4899" s="310"/>
      <c r="I4899" s="310"/>
      <c r="L4899" s="309"/>
      <c r="M4899" s="309"/>
      <c r="N4899" s="310"/>
      <c r="P4899" s="310"/>
    </row>
    <row r="4900" spans="3:16" s="25" customFormat="1" ht="12.75" customHeight="1" x14ac:dyDescent="0.25">
      <c r="C4900" s="310"/>
      <c r="E4900" s="310"/>
      <c r="F4900" s="309"/>
      <c r="G4900" s="309"/>
      <c r="H4900" s="310"/>
      <c r="I4900" s="310"/>
      <c r="L4900" s="309"/>
      <c r="M4900" s="309"/>
      <c r="N4900" s="310"/>
      <c r="P4900" s="310"/>
    </row>
    <row r="4901" spans="3:16" s="25" customFormat="1" ht="12.75" customHeight="1" x14ac:dyDescent="0.25">
      <c r="C4901" s="310"/>
      <c r="E4901" s="310"/>
      <c r="F4901" s="309"/>
      <c r="G4901" s="309"/>
      <c r="H4901" s="310"/>
      <c r="I4901" s="310"/>
      <c r="L4901" s="309"/>
      <c r="M4901" s="309"/>
      <c r="N4901" s="310"/>
      <c r="P4901" s="310"/>
    </row>
    <row r="4902" spans="3:16" s="25" customFormat="1" ht="12.75" customHeight="1" x14ac:dyDescent="0.25">
      <c r="C4902" s="310"/>
      <c r="E4902" s="310"/>
      <c r="F4902" s="309"/>
      <c r="G4902" s="309"/>
      <c r="H4902" s="310"/>
      <c r="I4902" s="310"/>
      <c r="L4902" s="309"/>
      <c r="M4902" s="309"/>
      <c r="N4902" s="310"/>
      <c r="P4902" s="310"/>
    </row>
    <row r="4903" spans="3:16" s="25" customFormat="1" ht="12.75" customHeight="1" x14ac:dyDescent="0.25">
      <c r="C4903" s="310"/>
      <c r="E4903" s="310"/>
      <c r="F4903" s="309"/>
      <c r="G4903" s="309"/>
      <c r="H4903" s="310"/>
      <c r="I4903" s="310"/>
      <c r="L4903" s="309"/>
      <c r="M4903" s="309"/>
      <c r="N4903" s="310"/>
      <c r="P4903" s="310"/>
    </row>
    <row r="4904" spans="3:16" s="25" customFormat="1" ht="12.75" customHeight="1" x14ac:dyDescent="0.25">
      <c r="C4904" s="310"/>
      <c r="E4904" s="310"/>
      <c r="F4904" s="309"/>
      <c r="G4904" s="309"/>
      <c r="H4904" s="310"/>
      <c r="I4904" s="310"/>
      <c r="L4904" s="309"/>
      <c r="M4904" s="309"/>
      <c r="N4904" s="310"/>
      <c r="P4904" s="310"/>
    </row>
    <row r="4905" spans="3:16" s="25" customFormat="1" ht="12.75" customHeight="1" x14ac:dyDescent="0.25">
      <c r="C4905" s="310"/>
      <c r="E4905" s="310"/>
      <c r="F4905" s="309"/>
      <c r="G4905" s="309"/>
      <c r="H4905" s="310"/>
      <c r="I4905" s="310"/>
      <c r="L4905" s="309"/>
      <c r="M4905" s="309"/>
      <c r="N4905" s="310"/>
      <c r="P4905" s="310"/>
    </row>
    <row r="4906" spans="3:16" s="25" customFormat="1" ht="12.75" customHeight="1" x14ac:dyDescent="0.25">
      <c r="C4906" s="310"/>
      <c r="E4906" s="310"/>
      <c r="F4906" s="309"/>
      <c r="G4906" s="309"/>
      <c r="H4906" s="310"/>
      <c r="I4906" s="310"/>
      <c r="L4906" s="309"/>
      <c r="M4906" s="309"/>
      <c r="N4906" s="310"/>
      <c r="P4906" s="310"/>
    </row>
    <row r="4907" spans="3:16" s="25" customFormat="1" ht="12.75" customHeight="1" x14ac:dyDescent="0.25">
      <c r="C4907" s="310"/>
      <c r="E4907" s="310"/>
      <c r="F4907" s="309"/>
      <c r="G4907" s="309"/>
      <c r="H4907" s="310"/>
      <c r="I4907" s="310"/>
      <c r="L4907" s="309"/>
      <c r="M4907" s="309"/>
      <c r="N4907" s="310"/>
      <c r="P4907" s="310"/>
    </row>
    <row r="4908" spans="3:16" s="25" customFormat="1" ht="12.75" customHeight="1" x14ac:dyDescent="0.25">
      <c r="C4908" s="310"/>
      <c r="E4908" s="310"/>
      <c r="F4908" s="309"/>
      <c r="G4908" s="309"/>
      <c r="H4908" s="310"/>
      <c r="I4908" s="310"/>
      <c r="L4908" s="309"/>
      <c r="M4908" s="309"/>
      <c r="N4908" s="310"/>
      <c r="P4908" s="310"/>
    </row>
    <row r="4909" spans="3:16" s="25" customFormat="1" ht="12.75" customHeight="1" x14ac:dyDescent="0.25">
      <c r="C4909" s="310"/>
      <c r="E4909" s="310"/>
      <c r="F4909" s="309"/>
      <c r="G4909" s="309"/>
      <c r="H4909" s="310"/>
      <c r="I4909" s="310"/>
      <c r="L4909" s="309"/>
      <c r="M4909" s="309"/>
      <c r="N4909" s="310"/>
      <c r="P4909" s="310"/>
    </row>
    <row r="4910" spans="3:16" s="25" customFormat="1" ht="12.75" customHeight="1" x14ac:dyDescent="0.25">
      <c r="C4910" s="310"/>
      <c r="E4910" s="310"/>
      <c r="F4910" s="309"/>
      <c r="G4910" s="309"/>
      <c r="H4910" s="310"/>
      <c r="I4910" s="310"/>
      <c r="L4910" s="309"/>
      <c r="M4910" s="309"/>
      <c r="N4910" s="310"/>
      <c r="P4910" s="310"/>
    </row>
    <row r="4911" spans="3:16" s="25" customFormat="1" ht="12.75" customHeight="1" x14ac:dyDescent="0.25">
      <c r="C4911" s="310"/>
      <c r="E4911" s="310"/>
      <c r="F4911" s="309"/>
      <c r="G4911" s="309"/>
      <c r="H4911" s="310"/>
      <c r="I4911" s="310"/>
      <c r="L4911" s="309"/>
      <c r="M4911" s="309"/>
      <c r="N4911" s="310"/>
      <c r="P4911" s="310"/>
    </row>
    <row r="4912" spans="3:16" s="25" customFormat="1" ht="12.75" customHeight="1" x14ac:dyDescent="0.25">
      <c r="C4912" s="310"/>
      <c r="E4912" s="310"/>
      <c r="F4912" s="309"/>
      <c r="G4912" s="309"/>
      <c r="H4912" s="310"/>
      <c r="I4912" s="310"/>
      <c r="L4912" s="309"/>
      <c r="M4912" s="309"/>
      <c r="N4912" s="310"/>
      <c r="P4912" s="310"/>
    </row>
    <row r="4913" spans="3:16" s="25" customFormat="1" ht="12.75" customHeight="1" x14ac:dyDescent="0.25">
      <c r="C4913" s="310"/>
      <c r="E4913" s="310"/>
      <c r="F4913" s="309"/>
      <c r="G4913" s="309"/>
      <c r="H4913" s="310"/>
      <c r="I4913" s="310"/>
      <c r="L4913" s="309"/>
      <c r="M4913" s="309"/>
      <c r="N4913" s="310"/>
      <c r="P4913" s="310"/>
    </row>
    <row r="4914" spans="3:16" s="25" customFormat="1" ht="12.75" customHeight="1" x14ac:dyDescent="0.25">
      <c r="C4914" s="310"/>
      <c r="E4914" s="310"/>
      <c r="F4914" s="309"/>
      <c r="G4914" s="309"/>
      <c r="H4914" s="310"/>
      <c r="I4914" s="310"/>
      <c r="L4914" s="309"/>
      <c r="M4914" s="309"/>
      <c r="N4914" s="310"/>
      <c r="P4914" s="310"/>
    </row>
    <row r="4915" spans="3:16" s="25" customFormat="1" ht="12.75" customHeight="1" x14ac:dyDescent="0.25">
      <c r="C4915" s="310"/>
      <c r="E4915" s="310"/>
      <c r="F4915" s="309"/>
      <c r="G4915" s="309"/>
      <c r="H4915" s="310"/>
      <c r="I4915" s="310"/>
      <c r="L4915" s="309"/>
      <c r="M4915" s="309"/>
      <c r="N4915" s="310"/>
      <c r="P4915" s="310"/>
    </row>
    <row r="4916" spans="3:16" s="25" customFormat="1" ht="12.75" customHeight="1" x14ac:dyDescent="0.25">
      <c r="C4916" s="310"/>
      <c r="E4916" s="310"/>
      <c r="F4916" s="309"/>
      <c r="G4916" s="309"/>
      <c r="H4916" s="310"/>
      <c r="I4916" s="310"/>
      <c r="L4916" s="309"/>
      <c r="M4916" s="309"/>
      <c r="N4916" s="310"/>
      <c r="P4916" s="310"/>
    </row>
    <row r="4917" spans="3:16" s="25" customFormat="1" ht="12.75" customHeight="1" x14ac:dyDescent="0.25">
      <c r="C4917" s="310"/>
      <c r="E4917" s="310"/>
      <c r="F4917" s="309"/>
      <c r="G4917" s="309"/>
      <c r="H4917" s="310"/>
      <c r="I4917" s="310"/>
      <c r="L4917" s="309"/>
      <c r="M4917" s="309"/>
      <c r="N4917" s="310"/>
      <c r="P4917" s="310"/>
    </row>
    <row r="4918" spans="3:16" s="25" customFormat="1" ht="12.75" customHeight="1" x14ac:dyDescent="0.25">
      <c r="C4918" s="310"/>
      <c r="E4918" s="310"/>
      <c r="F4918" s="309"/>
      <c r="G4918" s="309"/>
      <c r="H4918" s="310"/>
      <c r="I4918" s="310"/>
      <c r="L4918" s="309"/>
      <c r="M4918" s="309"/>
      <c r="N4918" s="310"/>
      <c r="P4918" s="310"/>
    </row>
    <row r="4919" spans="3:16" ht="12.75" customHeight="1" x14ac:dyDescent="0.25"/>
    <row r="4920" spans="3:16" ht="12.75" customHeight="1" x14ac:dyDescent="0.25"/>
    <row r="4921" spans="3:16" ht="12.75" customHeight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85"/>
  <sheetViews>
    <sheetView topLeftCell="A345" workbookViewId="0">
      <selection sqref="A1:R10"/>
    </sheetView>
  </sheetViews>
  <sheetFormatPr defaultRowHeight="13.2" x14ac:dyDescent="0.25"/>
  <sheetData>
    <row r="1" spans="1:17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2" spans="1:17" x14ac:dyDescent="0.25">
      <c r="J2" t="s">
        <v>664</v>
      </c>
      <c r="K2" t="s">
        <v>664</v>
      </c>
      <c r="N2" t="s">
        <v>505</v>
      </c>
      <c r="P2" t="s">
        <v>523</v>
      </c>
      <c r="Q2" t="s">
        <v>730</v>
      </c>
    </row>
    <row r="3" spans="1:17" x14ac:dyDescent="0.25">
      <c r="A3" t="s">
        <v>522</v>
      </c>
      <c r="B3" t="s">
        <v>633</v>
      </c>
      <c r="C3" t="s">
        <v>628</v>
      </c>
      <c r="D3" t="s">
        <v>524</v>
      </c>
      <c r="E3" t="s">
        <v>663</v>
      </c>
      <c r="F3" t="s">
        <v>523</v>
      </c>
      <c r="G3" t="s">
        <v>502</v>
      </c>
      <c r="H3" t="s">
        <v>690</v>
      </c>
      <c r="I3" t="s">
        <v>701</v>
      </c>
      <c r="J3" t="s">
        <v>524</v>
      </c>
      <c r="K3" t="s">
        <v>666</v>
      </c>
      <c r="L3" t="s">
        <v>727</v>
      </c>
      <c r="M3" t="s">
        <v>731</v>
      </c>
      <c r="N3" t="s">
        <v>525</v>
      </c>
      <c r="O3" t="s">
        <v>495</v>
      </c>
      <c r="P3" t="s">
        <v>691</v>
      </c>
      <c r="Q3" t="s">
        <v>691</v>
      </c>
    </row>
    <row r="5" spans="1:17" x14ac:dyDescent="0.25">
      <c r="A5">
        <v>1680</v>
      </c>
      <c r="B5" t="s">
        <v>0</v>
      </c>
      <c r="C5">
        <v>25390</v>
      </c>
      <c r="D5">
        <v>5137</v>
      </c>
      <c r="E5">
        <v>1834.5</v>
      </c>
      <c r="F5">
        <v>245</v>
      </c>
      <c r="G5">
        <v>3300</v>
      </c>
      <c r="H5">
        <v>0</v>
      </c>
      <c r="I5">
        <v>300</v>
      </c>
      <c r="J5">
        <v>0</v>
      </c>
      <c r="K5">
        <v>227.6</v>
      </c>
      <c r="L5">
        <v>27599</v>
      </c>
      <c r="M5">
        <v>289</v>
      </c>
      <c r="N5">
        <v>3650.7150000000001</v>
      </c>
      <c r="O5">
        <v>33</v>
      </c>
      <c r="P5">
        <v>0</v>
      </c>
      <c r="Q5">
        <v>0</v>
      </c>
    </row>
    <row r="6" spans="1:17" x14ac:dyDescent="0.25">
      <c r="A6">
        <v>738</v>
      </c>
      <c r="B6" t="s">
        <v>1</v>
      </c>
      <c r="C6">
        <v>13153</v>
      </c>
      <c r="D6">
        <v>3467</v>
      </c>
      <c r="E6">
        <v>818.8</v>
      </c>
      <c r="F6">
        <v>135</v>
      </c>
      <c r="G6">
        <v>1610</v>
      </c>
      <c r="H6">
        <v>0</v>
      </c>
      <c r="I6">
        <v>504.8</v>
      </c>
      <c r="J6">
        <v>0</v>
      </c>
      <c r="K6">
        <v>0</v>
      </c>
      <c r="L6">
        <v>5037</v>
      </c>
      <c r="M6">
        <v>281</v>
      </c>
      <c r="N6">
        <v>1946.36</v>
      </c>
      <c r="O6">
        <v>7</v>
      </c>
      <c r="P6">
        <v>0</v>
      </c>
      <c r="Q6">
        <v>0</v>
      </c>
    </row>
    <row r="7" spans="1:17" x14ac:dyDescent="0.25">
      <c r="A7">
        <v>358</v>
      </c>
      <c r="B7" t="s">
        <v>2</v>
      </c>
      <c r="C7">
        <v>31499</v>
      </c>
      <c r="D7">
        <v>7747</v>
      </c>
      <c r="E7">
        <v>1866.6</v>
      </c>
      <c r="F7">
        <v>1320</v>
      </c>
      <c r="G7">
        <v>4000</v>
      </c>
      <c r="H7">
        <v>0</v>
      </c>
      <c r="I7">
        <v>0</v>
      </c>
      <c r="J7">
        <v>574.99999999999898</v>
      </c>
      <c r="K7">
        <v>0</v>
      </c>
      <c r="L7">
        <v>2006</v>
      </c>
      <c r="M7">
        <v>1222</v>
      </c>
      <c r="N7">
        <v>11692.335999999999</v>
      </c>
      <c r="O7">
        <v>3</v>
      </c>
      <c r="P7">
        <v>0</v>
      </c>
      <c r="Q7">
        <v>0</v>
      </c>
    </row>
    <row r="8" spans="1:17" x14ac:dyDescent="0.25">
      <c r="A8">
        <v>197</v>
      </c>
      <c r="B8" t="s">
        <v>3</v>
      </c>
      <c r="C8">
        <v>26962</v>
      </c>
      <c r="D8">
        <v>6087</v>
      </c>
      <c r="E8">
        <v>2463.9</v>
      </c>
      <c r="F8">
        <v>630</v>
      </c>
      <c r="G8">
        <v>17750</v>
      </c>
      <c r="H8">
        <v>203.94</v>
      </c>
      <c r="I8">
        <v>1243.2</v>
      </c>
      <c r="J8">
        <v>0</v>
      </c>
      <c r="K8">
        <v>0</v>
      </c>
      <c r="L8">
        <v>9653</v>
      </c>
      <c r="M8">
        <v>52</v>
      </c>
      <c r="N8">
        <v>9533.3619999999992</v>
      </c>
      <c r="O8">
        <v>9</v>
      </c>
      <c r="P8">
        <v>0</v>
      </c>
      <c r="Q8">
        <v>0</v>
      </c>
    </row>
    <row r="9" spans="1:17" x14ac:dyDescent="0.25">
      <c r="A9">
        <v>59</v>
      </c>
      <c r="B9" t="s">
        <v>4</v>
      </c>
      <c r="C9">
        <v>27935</v>
      </c>
      <c r="D9">
        <v>6870</v>
      </c>
      <c r="E9">
        <v>2912.3</v>
      </c>
      <c r="F9">
        <v>275</v>
      </c>
      <c r="G9">
        <v>10770</v>
      </c>
      <c r="H9">
        <v>0</v>
      </c>
      <c r="I9">
        <v>1239.2</v>
      </c>
      <c r="J9">
        <v>0</v>
      </c>
      <c r="K9">
        <v>0</v>
      </c>
      <c r="L9">
        <v>10223</v>
      </c>
      <c r="M9">
        <v>175</v>
      </c>
      <c r="N9">
        <v>5170.3620000000001</v>
      </c>
      <c r="O9">
        <v>13</v>
      </c>
      <c r="P9">
        <v>0</v>
      </c>
      <c r="Q9">
        <v>0</v>
      </c>
    </row>
    <row r="10" spans="1:17" x14ac:dyDescent="0.25">
      <c r="A10">
        <v>482</v>
      </c>
      <c r="B10" t="s">
        <v>5</v>
      </c>
      <c r="C10">
        <v>20014</v>
      </c>
      <c r="D10">
        <v>5188</v>
      </c>
      <c r="E10">
        <v>1600</v>
      </c>
      <c r="F10">
        <v>1095</v>
      </c>
      <c r="G10">
        <v>3940</v>
      </c>
      <c r="H10">
        <v>0</v>
      </c>
      <c r="I10">
        <v>0</v>
      </c>
      <c r="J10">
        <v>0</v>
      </c>
      <c r="K10">
        <v>0</v>
      </c>
      <c r="L10">
        <v>874</v>
      </c>
      <c r="M10">
        <v>132</v>
      </c>
      <c r="N10">
        <v>12474.9</v>
      </c>
      <c r="O10">
        <v>3</v>
      </c>
      <c r="P10">
        <v>0</v>
      </c>
      <c r="Q10">
        <v>0</v>
      </c>
    </row>
    <row r="11" spans="1:17" x14ac:dyDescent="0.25">
      <c r="A11">
        <v>613</v>
      </c>
      <c r="B11" t="s">
        <v>6</v>
      </c>
      <c r="C11">
        <v>25218</v>
      </c>
      <c r="D11">
        <v>6258</v>
      </c>
      <c r="E11">
        <v>1135</v>
      </c>
      <c r="F11">
        <v>2220</v>
      </c>
      <c r="G11">
        <v>2320</v>
      </c>
      <c r="H11">
        <v>0</v>
      </c>
      <c r="I11">
        <v>0</v>
      </c>
      <c r="J11">
        <v>0</v>
      </c>
      <c r="K11">
        <v>0</v>
      </c>
      <c r="L11">
        <v>2166</v>
      </c>
      <c r="M11">
        <v>210</v>
      </c>
      <c r="N11">
        <v>10710.56</v>
      </c>
      <c r="O11">
        <v>2</v>
      </c>
      <c r="P11">
        <v>0</v>
      </c>
      <c r="Q11">
        <v>0</v>
      </c>
    </row>
    <row r="12" spans="1:17" x14ac:dyDescent="0.25">
      <c r="A12">
        <v>361</v>
      </c>
      <c r="B12" t="s">
        <v>7</v>
      </c>
      <c r="C12">
        <v>108470</v>
      </c>
      <c r="D12">
        <v>23182</v>
      </c>
      <c r="E12">
        <v>11479.1</v>
      </c>
      <c r="F12">
        <v>8425</v>
      </c>
      <c r="G12">
        <v>130000</v>
      </c>
      <c r="H12">
        <v>3027.76</v>
      </c>
      <c r="I12">
        <v>5990.4</v>
      </c>
      <c r="J12">
        <v>0</v>
      </c>
      <c r="K12">
        <v>0</v>
      </c>
      <c r="L12">
        <v>11028</v>
      </c>
      <c r="M12">
        <v>707</v>
      </c>
      <c r="N12">
        <v>115198.23699999999</v>
      </c>
      <c r="O12">
        <v>13</v>
      </c>
      <c r="P12">
        <v>0</v>
      </c>
      <c r="Q12">
        <v>0</v>
      </c>
    </row>
    <row r="13" spans="1:17" x14ac:dyDescent="0.25">
      <c r="A13">
        <v>141</v>
      </c>
      <c r="B13" t="s">
        <v>8</v>
      </c>
      <c r="C13">
        <v>72629</v>
      </c>
      <c r="D13">
        <v>16762</v>
      </c>
      <c r="E13">
        <v>8597.9</v>
      </c>
      <c r="F13">
        <v>7850</v>
      </c>
      <c r="G13">
        <v>115360</v>
      </c>
      <c r="H13">
        <v>3839.48</v>
      </c>
      <c r="I13">
        <v>5072.8</v>
      </c>
      <c r="J13">
        <v>0</v>
      </c>
      <c r="K13">
        <v>0</v>
      </c>
      <c r="L13">
        <v>6715</v>
      </c>
      <c r="M13">
        <v>225</v>
      </c>
      <c r="N13">
        <v>52217.889000000003</v>
      </c>
      <c r="O13">
        <v>3</v>
      </c>
      <c r="P13">
        <v>0</v>
      </c>
      <c r="Q13">
        <v>0</v>
      </c>
    </row>
    <row r="14" spans="1:17" x14ac:dyDescent="0.25">
      <c r="A14">
        <v>34</v>
      </c>
      <c r="B14" t="s">
        <v>9</v>
      </c>
      <c r="C14">
        <v>203990</v>
      </c>
      <c r="D14">
        <v>52857</v>
      </c>
      <c r="E14">
        <v>14809.3</v>
      </c>
      <c r="F14">
        <v>41445</v>
      </c>
      <c r="G14">
        <v>273110</v>
      </c>
      <c r="H14">
        <v>4979.42</v>
      </c>
      <c r="I14">
        <v>10455.200000000001</v>
      </c>
      <c r="J14">
        <v>0</v>
      </c>
      <c r="K14">
        <v>179.19999999999899</v>
      </c>
      <c r="L14">
        <v>12906</v>
      </c>
      <c r="M14">
        <v>2089</v>
      </c>
      <c r="N14">
        <v>131229.64799999999</v>
      </c>
      <c r="O14">
        <v>6</v>
      </c>
      <c r="P14">
        <v>647</v>
      </c>
      <c r="Q14">
        <v>0</v>
      </c>
    </row>
    <row r="15" spans="1:17" x14ac:dyDescent="0.25">
      <c r="A15">
        <v>484</v>
      </c>
      <c r="B15" t="s">
        <v>10</v>
      </c>
      <c r="C15">
        <v>109682</v>
      </c>
      <c r="D15">
        <v>25545</v>
      </c>
      <c r="E15">
        <v>7716.1</v>
      </c>
      <c r="F15">
        <v>7375</v>
      </c>
      <c r="G15">
        <v>81360</v>
      </c>
      <c r="H15">
        <v>2026.9</v>
      </c>
      <c r="I15">
        <v>5930.4</v>
      </c>
      <c r="J15">
        <v>0</v>
      </c>
      <c r="K15">
        <v>53.999999999999098</v>
      </c>
      <c r="L15">
        <v>12640</v>
      </c>
      <c r="M15">
        <v>610</v>
      </c>
      <c r="N15">
        <v>84393.737999999998</v>
      </c>
      <c r="O15">
        <v>13</v>
      </c>
      <c r="P15">
        <v>0</v>
      </c>
      <c r="Q15">
        <v>0</v>
      </c>
    </row>
    <row r="16" spans="1:17" x14ac:dyDescent="0.25">
      <c r="A16">
        <v>1723</v>
      </c>
      <c r="B16" t="s">
        <v>11</v>
      </c>
      <c r="C16">
        <v>10083</v>
      </c>
      <c r="D16">
        <v>2140</v>
      </c>
      <c r="E16">
        <v>483.3</v>
      </c>
      <c r="F16">
        <v>110</v>
      </c>
      <c r="G16">
        <v>350</v>
      </c>
      <c r="H16">
        <v>0</v>
      </c>
      <c r="I16">
        <v>0</v>
      </c>
      <c r="J16">
        <v>0</v>
      </c>
      <c r="K16">
        <v>0</v>
      </c>
      <c r="L16">
        <v>9300</v>
      </c>
      <c r="M16">
        <v>52</v>
      </c>
      <c r="N16">
        <v>1367.088</v>
      </c>
      <c r="O16">
        <v>8</v>
      </c>
      <c r="P16">
        <v>0</v>
      </c>
      <c r="Q16">
        <v>0</v>
      </c>
    </row>
    <row r="17" spans="1:17" x14ac:dyDescent="0.25">
      <c r="A17">
        <v>60</v>
      </c>
      <c r="B17" t="s">
        <v>12</v>
      </c>
      <c r="C17">
        <v>3654</v>
      </c>
      <c r="D17">
        <v>777</v>
      </c>
      <c r="E17">
        <v>154.30000000000001</v>
      </c>
      <c r="F17">
        <v>0</v>
      </c>
      <c r="G17">
        <v>250</v>
      </c>
      <c r="H17">
        <v>0</v>
      </c>
      <c r="I17">
        <v>126.4</v>
      </c>
      <c r="J17">
        <v>0</v>
      </c>
      <c r="K17">
        <v>0</v>
      </c>
      <c r="L17">
        <v>5908</v>
      </c>
      <c r="M17">
        <v>78</v>
      </c>
      <c r="N17">
        <v>906.44399999999996</v>
      </c>
      <c r="O17">
        <v>4</v>
      </c>
      <c r="P17">
        <v>0</v>
      </c>
      <c r="Q17">
        <v>0</v>
      </c>
    </row>
    <row r="18" spans="1:17" x14ac:dyDescent="0.25">
      <c r="A18">
        <v>307</v>
      </c>
      <c r="B18" t="s">
        <v>13</v>
      </c>
      <c r="C18">
        <v>155226</v>
      </c>
      <c r="D18">
        <v>39353</v>
      </c>
      <c r="E18">
        <v>12055.2</v>
      </c>
      <c r="F18">
        <v>15750</v>
      </c>
      <c r="G18">
        <v>247540</v>
      </c>
      <c r="H18">
        <v>5593.98</v>
      </c>
      <c r="I18">
        <v>12373.6</v>
      </c>
      <c r="J18">
        <v>0</v>
      </c>
      <c r="K18">
        <v>678.599999999999</v>
      </c>
      <c r="L18">
        <v>6253</v>
      </c>
      <c r="M18">
        <v>133</v>
      </c>
      <c r="N18">
        <v>152583.948</v>
      </c>
      <c r="O18">
        <v>3</v>
      </c>
      <c r="P18">
        <v>0</v>
      </c>
      <c r="Q18">
        <v>0</v>
      </c>
    </row>
    <row r="19" spans="1:17" x14ac:dyDescent="0.25">
      <c r="A19">
        <v>362</v>
      </c>
      <c r="B19" t="s">
        <v>14</v>
      </c>
      <c r="C19">
        <v>89870</v>
      </c>
      <c r="D19">
        <v>20637</v>
      </c>
      <c r="E19">
        <v>6166.8</v>
      </c>
      <c r="F19">
        <v>6420</v>
      </c>
      <c r="G19">
        <v>56590</v>
      </c>
      <c r="H19">
        <v>401.94</v>
      </c>
      <c r="I19">
        <v>4752</v>
      </c>
      <c r="J19">
        <v>1480.5</v>
      </c>
      <c r="K19">
        <v>243.099999999999</v>
      </c>
      <c r="L19">
        <v>4126</v>
      </c>
      <c r="M19">
        <v>282</v>
      </c>
      <c r="N19">
        <v>105383.512</v>
      </c>
      <c r="O19">
        <v>6</v>
      </c>
      <c r="P19">
        <v>0</v>
      </c>
      <c r="Q19">
        <v>0</v>
      </c>
    </row>
    <row r="20" spans="1:17" x14ac:dyDescent="0.25">
      <c r="A20">
        <v>363</v>
      </c>
      <c r="B20" t="s">
        <v>15</v>
      </c>
      <c r="C20">
        <v>854047</v>
      </c>
      <c r="D20">
        <v>166141</v>
      </c>
      <c r="E20">
        <v>107711</v>
      </c>
      <c r="F20">
        <v>205390</v>
      </c>
      <c r="G20">
        <v>1779430</v>
      </c>
      <c r="H20">
        <v>15441.1234</v>
      </c>
      <c r="I20">
        <v>31039.200000000001</v>
      </c>
      <c r="J20">
        <v>0</v>
      </c>
      <c r="K20">
        <v>4080.8</v>
      </c>
      <c r="L20">
        <v>16513</v>
      </c>
      <c r="M20">
        <v>3163</v>
      </c>
      <c r="N20">
        <v>2674264.6</v>
      </c>
      <c r="O20">
        <v>21</v>
      </c>
      <c r="P20">
        <v>34580.6</v>
      </c>
      <c r="Q20">
        <v>4772.7</v>
      </c>
    </row>
    <row r="21" spans="1:17" x14ac:dyDescent="0.25">
      <c r="A21">
        <v>200</v>
      </c>
      <c r="B21" t="s">
        <v>16</v>
      </c>
      <c r="C21">
        <v>161156</v>
      </c>
      <c r="D21">
        <v>35774</v>
      </c>
      <c r="E21">
        <v>14826.4</v>
      </c>
      <c r="F21">
        <v>8440</v>
      </c>
      <c r="G21">
        <v>251990</v>
      </c>
      <c r="H21">
        <v>5586.66</v>
      </c>
      <c r="I21">
        <v>9232.7999999999993</v>
      </c>
      <c r="J21">
        <v>0</v>
      </c>
      <c r="K21">
        <v>0</v>
      </c>
      <c r="L21">
        <v>33984</v>
      </c>
      <c r="M21">
        <v>131</v>
      </c>
      <c r="N21">
        <v>129870.09</v>
      </c>
      <c r="O21">
        <v>24</v>
      </c>
      <c r="P21">
        <v>0</v>
      </c>
      <c r="Q21">
        <v>0</v>
      </c>
    </row>
    <row r="22" spans="1:17" x14ac:dyDescent="0.25">
      <c r="A22">
        <v>3</v>
      </c>
      <c r="B22" t="s">
        <v>17</v>
      </c>
      <c r="C22">
        <v>11801</v>
      </c>
      <c r="D22">
        <v>2455</v>
      </c>
      <c r="E22">
        <v>1600.7</v>
      </c>
      <c r="F22">
        <v>545</v>
      </c>
      <c r="G22">
        <v>7800</v>
      </c>
      <c r="H22">
        <v>479.06</v>
      </c>
      <c r="I22">
        <v>790.4</v>
      </c>
      <c r="J22">
        <v>0</v>
      </c>
      <c r="K22">
        <v>0</v>
      </c>
      <c r="L22">
        <v>2376</v>
      </c>
      <c r="M22">
        <v>82</v>
      </c>
      <c r="N22">
        <v>6382.723</v>
      </c>
      <c r="O22">
        <v>1</v>
      </c>
      <c r="P22">
        <v>0</v>
      </c>
      <c r="Q22">
        <v>0</v>
      </c>
    </row>
    <row r="23" spans="1:17" x14ac:dyDescent="0.25">
      <c r="A23">
        <v>202</v>
      </c>
      <c r="B23" t="s">
        <v>18</v>
      </c>
      <c r="C23">
        <v>157223</v>
      </c>
      <c r="D23">
        <v>34405</v>
      </c>
      <c r="E23">
        <v>20488.900000000001</v>
      </c>
      <c r="F23">
        <v>19240</v>
      </c>
      <c r="G23">
        <v>329920</v>
      </c>
      <c r="H23">
        <v>6679.1491999999998</v>
      </c>
      <c r="I23">
        <v>7250.4</v>
      </c>
      <c r="J23">
        <v>56.399999999994201</v>
      </c>
      <c r="K23">
        <v>0</v>
      </c>
      <c r="L23">
        <v>9773</v>
      </c>
      <c r="M23">
        <v>381</v>
      </c>
      <c r="N23">
        <v>164459.29500000001</v>
      </c>
      <c r="O23">
        <v>5</v>
      </c>
      <c r="P23">
        <v>0</v>
      </c>
      <c r="Q23">
        <v>0</v>
      </c>
    </row>
    <row r="24" spans="1:17" x14ac:dyDescent="0.25">
      <c r="A24">
        <v>106</v>
      </c>
      <c r="B24" t="s">
        <v>19</v>
      </c>
      <c r="C24">
        <v>67708</v>
      </c>
      <c r="D24">
        <v>15820</v>
      </c>
      <c r="E24">
        <v>7156.8</v>
      </c>
      <c r="F24">
        <v>2075</v>
      </c>
      <c r="G24">
        <v>108980</v>
      </c>
      <c r="H24">
        <v>1992.54</v>
      </c>
      <c r="I24">
        <v>4082.4</v>
      </c>
      <c r="J24">
        <v>0</v>
      </c>
      <c r="K24">
        <v>134.29999999999899</v>
      </c>
      <c r="L24">
        <v>8186</v>
      </c>
      <c r="M24">
        <v>159</v>
      </c>
      <c r="N24">
        <v>49792.792000000001</v>
      </c>
      <c r="O24">
        <v>3</v>
      </c>
      <c r="P24">
        <v>0</v>
      </c>
      <c r="Q24">
        <v>0</v>
      </c>
    </row>
    <row r="25" spans="1:17" x14ac:dyDescent="0.25">
      <c r="A25">
        <v>743</v>
      </c>
      <c r="B25" t="s">
        <v>20</v>
      </c>
      <c r="C25">
        <v>16719</v>
      </c>
      <c r="D25">
        <v>3615</v>
      </c>
      <c r="E25">
        <v>1468.7</v>
      </c>
      <c r="F25">
        <v>275</v>
      </c>
      <c r="G25">
        <v>8200</v>
      </c>
      <c r="H25">
        <v>0</v>
      </c>
      <c r="I25">
        <v>856</v>
      </c>
      <c r="J25">
        <v>0</v>
      </c>
      <c r="K25">
        <v>0</v>
      </c>
      <c r="L25">
        <v>7022</v>
      </c>
      <c r="M25">
        <v>112</v>
      </c>
      <c r="N25">
        <v>6470.8509999999997</v>
      </c>
      <c r="O25">
        <v>2</v>
      </c>
      <c r="P25">
        <v>0</v>
      </c>
      <c r="Q25">
        <v>0</v>
      </c>
    </row>
    <row r="26" spans="1:17" x14ac:dyDescent="0.25">
      <c r="A26">
        <v>744</v>
      </c>
      <c r="B26" t="s">
        <v>21</v>
      </c>
      <c r="C26">
        <v>6799</v>
      </c>
      <c r="D26">
        <v>1265</v>
      </c>
      <c r="E26">
        <v>521.4</v>
      </c>
      <c r="F26">
        <v>105</v>
      </c>
      <c r="G26">
        <v>440</v>
      </c>
      <c r="H26">
        <v>0</v>
      </c>
      <c r="I26">
        <v>201.6</v>
      </c>
      <c r="J26">
        <v>0</v>
      </c>
      <c r="K26">
        <v>0</v>
      </c>
      <c r="L26">
        <v>7610</v>
      </c>
      <c r="M26">
        <v>18</v>
      </c>
      <c r="N26">
        <v>1258.7539999999999</v>
      </c>
      <c r="O26">
        <v>6</v>
      </c>
      <c r="P26">
        <v>0</v>
      </c>
      <c r="Q26">
        <v>0</v>
      </c>
    </row>
    <row r="27" spans="1:17" x14ac:dyDescent="0.25">
      <c r="A27">
        <v>308</v>
      </c>
      <c r="B27" t="s">
        <v>22</v>
      </c>
      <c r="C27">
        <v>24630</v>
      </c>
      <c r="D27">
        <v>5347</v>
      </c>
      <c r="E27">
        <v>1987.8</v>
      </c>
      <c r="F27">
        <v>1140</v>
      </c>
      <c r="G27">
        <v>7880</v>
      </c>
      <c r="H27">
        <v>0</v>
      </c>
      <c r="I27">
        <v>1131.2</v>
      </c>
      <c r="J27">
        <v>0</v>
      </c>
      <c r="K27">
        <v>3.7999999999999501</v>
      </c>
      <c r="L27">
        <v>3253</v>
      </c>
      <c r="M27">
        <v>48</v>
      </c>
      <c r="N27">
        <v>19494.874</v>
      </c>
      <c r="O27">
        <v>5</v>
      </c>
      <c r="P27">
        <v>0</v>
      </c>
      <c r="Q27">
        <v>0</v>
      </c>
    </row>
    <row r="28" spans="1:17" x14ac:dyDescent="0.25">
      <c r="A28">
        <v>489</v>
      </c>
      <c r="B28" t="s">
        <v>23</v>
      </c>
      <c r="C28">
        <v>48477</v>
      </c>
      <c r="D28">
        <v>12694</v>
      </c>
      <c r="E28">
        <v>1836.5</v>
      </c>
      <c r="F28">
        <v>5310</v>
      </c>
      <c r="G28">
        <v>19400</v>
      </c>
      <c r="H28">
        <v>2315.1999999999998</v>
      </c>
      <c r="I28">
        <v>3049.6</v>
      </c>
      <c r="J28">
        <v>0</v>
      </c>
      <c r="K28">
        <v>780.4</v>
      </c>
      <c r="L28">
        <v>1946</v>
      </c>
      <c r="M28">
        <v>227</v>
      </c>
      <c r="N28">
        <v>32024.27</v>
      </c>
      <c r="O28">
        <v>4</v>
      </c>
      <c r="P28">
        <v>0</v>
      </c>
      <c r="Q28">
        <v>0</v>
      </c>
    </row>
    <row r="29" spans="1:17" x14ac:dyDescent="0.25">
      <c r="A29">
        <v>203</v>
      </c>
      <c r="B29" t="s">
        <v>24</v>
      </c>
      <c r="C29">
        <v>57339</v>
      </c>
      <c r="D29">
        <v>16681</v>
      </c>
      <c r="E29">
        <v>2743.5</v>
      </c>
      <c r="F29">
        <v>1570</v>
      </c>
      <c r="G29">
        <v>32720</v>
      </c>
      <c r="H29">
        <v>2028.84</v>
      </c>
      <c r="I29">
        <v>4159.2</v>
      </c>
      <c r="J29">
        <v>0</v>
      </c>
      <c r="K29">
        <v>0</v>
      </c>
      <c r="L29">
        <v>17586</v>
      </c>
      <c r="M29">
        <v>80</v>
      </c>
      <c r="N29">
        <v>21832.404999999999</v>
      </c>
      <c r="O29">
        <v>18</v>
      </c>
      <c r="P29">
        <v>0</v>
      </c>
      <c r="Q29">
        <v>0</v>
      </c>
    </row>
    <row r="30" spans="1:17" x14ac:dyDescent="0.25">
      <c r="A30">
        <v>5</v>
      </c>
      <c r="B30" t="s">
        <v>25</v>
      </c>
      <c r="C30">
        <v>10475</v>
      </c>
      <c r="D30">
        <v>2371</v>
      </c>
      <c r="E30">
        <v>845.7</v>
      </c>
      <c r="F30">
        <v>135</v>
      </c>
      <c r="G30">
        <v>1740</v>
      </c>
      <c r="H30">
        <v>0</v>
      </c>
      <c r="I30">
        <v>0</v>
      </c>
      <c r="J30">
        <v>0</v>
      </c>
      <c r="K30">
        <v>0</v>
      </c>
      <c r="L30">
        <v>4454</v>
      </c>
      <c r="M30">
        <v>41</v>
      </c>
      <c r="N30">
        <v>3283.2049999999999</v>
      </c>
      <c r="O30">
        <v>3</v>
      </c>
      <c r="P30">
        <v>0</v>
      </c>
      <c r="Q30">
        <v>0</v>
      </c>
    </row>
    <row r="31" spans="1:17" x14ac:dyDescent="0.25">
      <c r="A31">
        <v>888</v>
      </c>
      <c r="B31" t="s">
        <v>26</v>
      </c>
      <c r="C31">
        <v>15895</v>
      </c>
      <c r="D31">
        <v>2849</v>
      </c>
      <c r="E31">
        <v>1444.4</v>
      </c>
      <c r="F31">
        <v>410</v>
      </c>
      <c r="G31">
        <v>4760</v>
      </c>
      <c r="H31">
        <v>0</v>
      </c>
      <c r="I31">
        <v>0</v>
      </c>
      <c r="J31">
        <v>0</v>
      </c>
      <c r="K31">
        <v>0</v>
      </c>
      <c r="L31">
        <v>2103</v>
      </c>
      <c r="M31">
        <v>0</v>
      </c>
      <c r="N31">
        <v>6582.2640000000001</v>
      </c>
      <c r="O31">
        <v>3</v>
      </c>
      <c r="P31">
        <v>0</v>
      </c>
      <c r="Q31">
        <v>0</v>
      </c>
    </row>
    <row r="32" spans="1:17" x14ac:dyDescent="0.25">
      <c r="A32">
        <v>370</v>
      </c>
      <c r="B32" t="s">
        <v>27</v>
      </c>
      <c r="C32">
        <v>9550</v>
      </c>
      <c r="D32">
        <v>2189</v>
      </c>
      <c r="E32">
        <v>533.6</v>
      </c>
      <c r="F32">
        <v>150</v>
      </c>
      <c r="G32">
        <v>220</v>
      </c>
      <c r="H32">
        <v>0</v>
      </c>
      <c r="I32">
        <v>0</v>
      </c>
      <c r="J32">
        <v>0</v>
      </c>
      <c r="K32">
        <v>0</v>
      </c>
      <c r="L32">
        <v>7059</v>
      </c>
      <c r="M32">
        <v>148</v>
      </c>
      <c r="N32">
        <v>2411.94</v>
      </c>
      <c r="O32">
        <v>4</v>
      </c>
      <c r="P32">
        <v>0</v>
      </c>
      <c r="Q32">
        <v>0</v>
      </c>
    </row>
    <row r="33" spans="1:17" x14ac:dyDescent="0.25">
      <c r="A33">
        <v>889</v>
      </c>
      <c r="B33" t="s">
        <v>28</v>
      </c>
      <c r="C33">
        <v>13444</v>
      </c>
      <c r="D33">
        <v>2754</v>
      </c>
      <c r="E33">
        <v>1158.0999999999999</v>
      </c>
      <c r="F33">
        <v>550</v>
      </c>
      <c r="G33">
        <v>9490</v>
      </c>
      <c r="H33">
        <v>0</v>
      </c>
      <c r="I33">
        <v>227.2</v>
      </c>
      <c r="J33">
        <v>0</v>
      </c>
      <c r="K33">
        <v>0</v>
      </c>
      <c r="L33">
        <v>2783</v>
      </c>
      <c r="M33">
        <v>133</v>
      </c>
      <c r="N33">
        <v>4787.0600000000004</v>
      </c>
      <c r="O33">
        <v>1</v>
      </c>
      <c r="P33">
        <v>0</v>
      </c>
      <c r="Q33">
        <v>0</v>
      </c>
    </row>
    <row r="34" spans="1:17" x14ac:dyDescent="0.25">
      <c r="A34">
        <v>1945</v>
      </c>
      <c r="B34" t="s">
        <v>699</v>
      </c>
      <c r="C34">
        <v>34748</v>
      </c>
      <c r="D34">
        <v>6834</v>
      </c>
      <c r="E34">
        <v>3409.2</v>
      </c>
      <c r="F34">
        <v>650</v>
      </c>
      <c r="G34">
        <v>8050</v>
      </c>
      <c r="H34">
        <v>2638.2</v>
      </c>
      <c r="I34">
        <v>704</v>
      </c>
      <c r="J34">
        <v>0</v>
      </c>
      <c r="K34">
        <v>0</v>
      </c>
      <c r="L34">
        <v>8638</v>
      </c>
      <c r="M34">
        <v>693</v>
      </c>
      <c r="N34">
        <v>10486.044</v>
      </c>
      <c r="O34">
        <v>12</v>
      </c>
      <c r="P34">
        <v>0</v>
      </c>
      <c r="Q34">
        <v>0</v>
      </c>
    </row>
    <row r="35" spans="1:17" x14ac:dyDescent="0.25">
      <c r="A35">
        <v>1724</v>
      </c>
      <c r="B35" t="s">
        <v>31</v>
      </c>
      <c r="C35">
        <v>18398</v>
      </c>
      <c r="D35">
        <v>3930</v>
      </c>
      <c r="E35">
        <v>980.1</v>
      </c>
      <c r="F35">
        <v>170</v>
      </c>
      <c r="G35">
        <v>3440</v>
      </c>
      <c r="H35">
        <v>0</v>
      </c>
      <c r="I35">
        <v>0</v>
      </c>
      <c r="J35">
        <v>0</v>
      </c>
      <c r="K35">
        <v>0</v>
      </c>
      <c r="L35">
        <v>10103</v>
      </c>
      <c r="M35">
        <v>73</v>
      </c>
      <c r="N35">
        <v>4298.5529999999999</v>
      </c>
      <c r="O35">
        <v>9</v>
      </c>
      <c r="P35">
        <v>0</v>
      </c>
      <c r="Q35">
        <v>0</v>
      </c>
    </row>
    <row r="36" spans="1:17" x14ac:dyDescent="0.25">
      <c r="A36">
        <v>893</v>
      </c>
      <c r="B36" t="s">
        <v>32</v>
      </c>
      <c r="C36">
        <v>13106</v>
      </c>
      <c r="D36">
        <v>2615</v>
      </c>
      <c r="E36">
        <v>1140.7</v>
      </c>
      <c r="F36">
        <v>150</v>
      </c>
      <c r="G36">
        <v>1430</v>
      </c>
      <c r="H36">
        <v>0</v>
      </c>
      <c r="I36">
        <v>0</v>
      </c>
      <c r="J36">
        <v>0</v>
      </c>
      <c r="K36">
        <v>0</v>
      </c>
      <c r="L36">
        <v>10324</v>
      </c>
      <c r="M36">
        <v>525</v>
      </c>
      <c r="N36">
        <v>1788.1690000000001</v>
      </c>
      <c r="O36">
        <v>11</v>
      </c>
      <c r="P36">
        <v>0</v>
      </c>
      <c r="Q36">
        <v>0</v>
      </c>
    </row>
    <row r="37" spans="1:17" x14ac:dyDescent="0.25">
      <c r="A37">
        <v>373</v>
      </c>
      <c r="B37" t="s">
        <v>33</v>
      </c>
      <c r="C37">
        <v>29941</v>
      </c>
      <c r="D37">
        <v>5588</v>
      </c>
      <c r="E37">
        <v>2061.8000000000002</v>
      </c>
      <c r="F37">
        <v>410</v>
      </c>
      <c r="G37">
        <v>7540</v>
      </c>
      <c r="H37">
        <v>480.94</v>
      </c>
      <c r="I37">
        <v>1661.6</v>
      </c>
      <c r="J37">
        <v>0</v>
      </c>
      <c r="K37">
        <v>362.1</v>
      </c>
      <c r="L37">
        <v>9863</v>
      </c>
      <c r="M37">
        <v>94</v>
      </c>
      <c r="N37">
        <v>14905.968000000001</v>
      </c>
      <c r="O37">
        <v>5</v>
      </c>
      <c r="P37">
        <v>0</v>
      </c>
      <c r="Q37">
        <v>0</v>
      </c>
    </row>
    <row r="38" spans="1:17" x14ac:dyDescent="0.25">
      <c r="A38">
        <v>748</v>
      </c>
      <c r="B38" t="s">
        <v>34</v>
      </c>
      <c r="C38">
        <v>66354</v>
      </c>
      <c r="D38">
        <v>14005</v>
      </c>
      <c r="E38">
        <v>6382.1</v>
      </c>
      <c r="F38">
        <v>7700</v>
      </c>
      <c r="G38">
        <v>83190</v>
      </c>
      <c r="H38">
        <v>2327</v>
      </c>
      <c r="I38">
        <v>4759.2</v>
      </c>
      <c r="J38">
        <v>0</v>
      </c>
      <c r="K38">
        <v>0</v>
      </c>
      <c r="L38">
        <v>7988</v>
      </c>
      <c r="M38">
        <v>1325</v>
      </c>
      <c r="N38">
        <v>55220.012999999999</v>
      </c>
      <c r="O38">
        <v>8</v>
      </c>
      <c r="P38">
        <v>0</v>
      </c>
      <c r="Q38">
        <v>0</v>
      </c>
    </row>
    <row r="39" spans="1:17" x14ac:dyDescent="0.25">
      <c r="A39">
        <v>1859</v>
      </c>
      <c r="B39" t="s">
        <v>35</v>
      </c>
      <c r="C39">
        <v>44032</v>
      </c>
      <c r="D39">
        <v>9392</v>
      </c>
      <c r="E39">
        <v>3619.9</v>
      </c>
      <c r="F39">
        <v>720</v>
      </c>
      <c r="G39">
        <v>19280</v>
      </c>
      <c r="H39">
        <v>2122.98</v>
      </c>
      <c r="I39">
        <v>1387.2</v>
      </c>
      <c r="J39">
        <v>0</v>
      </c>
      <c r="K39">
        <v>79.599999999999895</v>
      </c>
      <c r="L39">
        <v>25837</v>
      </c>
      <c r="M39">
        <v>216</v>
      </c>
      <c r="N39">
        <v>13173.136</v>
      </c>
      <c r="O39">
        <v>23</v>
      </c>
      <c r="P39">
        <v>0</v>
      </c>
      <c r="Q39">
        <v>0</v>
      </c>
    </row>
    <row r="40" spans="1:17" x14ac:dyDescent="0.25">
      <c r="A40">
        <v>1721</v>
      </c>
      <c r="B40" t="s">
        <v>36</v>
      </c>
      <c r="C40">
        <v>30550</v>
      </c>
      <c r="D40">
        <v>7110</v>
      </c>
      <c r="E40">
        <v>1869.3</v>
      </c>
      <c r="F40">
        <v>430</v>
      </c>
      <c r="G40">
        <v>6240</v>
      </c>
      <c r="H40">
        <v>0</v>
      </c>
      <c r="I40">
        <v>988.8</v>
      </c>
      <c r="J40">
        <v>0</v>
      </c>
      <c r="K40">
        <v>187.7</v>
      </c>
      <c r="L40">
        <v>8971</v>
      </c>
      <c r="M40">
        <v>69</v>
      </c>
      <c r="N40">
        <v>8099.6319999999996</v>
      </c>
      <c r="O40">
        <v>8</v>
      </c>
      <c r="P40">
        <v>0</v>
      </c>
      <c r="Q40">
        <v>0</v>
      </c>
    </row>
    <row r="41" spans="1:17" x14ac:dyDescent="0.25">
      <c r="A41">
        <v>753</v>
      </c>
      <c r="B41" t="s">
        <v>38</v>
      </c>
      <c r="C41">
        <v>29497</v>
      </c>
      <c r="D41">
        <v>6797</v>
      </c>
      <c r="E41">
        <v>1718.5</v>
      </c>
      <c r="F41">
        <v>1155</v>
      </c>
      <c r="G41">
        <v>18240</v>
      </c>
      <c r="H41">
        <v>0</v>
      </c>
      <c r="I41">
        <v>1635.2</v>
      </c>
      <c r="J41">
        <v>0</v>
      </c>
      <c r="K41">
        <v>0</v>
      </c>
      <c r="L41">
        <v>3431</v>
      </c>
      <c r="M41">
        <v>79</v>
      </c>
      <c r="N41">
        <v>17167.075000000001</v>
      </c>
      <c r="O41">
        <v>2</v>
      </c>
      <c r="P41">
        <v>0</v>
      </c>
      <c r="Q41">
        <v>0</v>
      </c>
    </row>
    <row r="42" spans="1:17" x14ac:dyDescent="0.25">
      <c r="A42">
        <v>209</v>
      </c>
      <c r="B42" t="s">
        <v>39</v>
      </c>
      <c r="C42">
        <v>25798</v>
      </c>
      <c r="D42">
        <v>5648</v>
      </c>
      <c r="E42">
        <v>1725.4</v>
      </c>
      <c r="F42">
        <v>630</v>
      </c>
      <c r="G42">
        <v>9770</v>
      </c>
      <c r="H42">
        <v>132.66</v>
      </c>
      <c r="I42">
        <v>0</v>
      </c>
      <c r="J42">
        <v>0</v>
      </c>
      <c r="K42">
        <v>0</v>
      </c>
      <c r="L42">
        <v>4355</v>
      </c>
      <c r="M42">
        <v>354</v>
      </c>
      <c r="N42">
        <v>11250.816000000001</v>
      </c>
      <c r="O42">
        <v>7</v>
      </c>
      <c r="P42">
        <v>0</v>
      </c>
      <c r="Q42">
        <v>0</v>
      </c>
    </row>
    <row r="43" spans="1:17" x14ac:dyDescent="0.25">
      <c r="A43">
        <v>375</v>
      </c>
      <c r="B43" t="s">
        <v>40</v>
      </c>
      <c r="C43">
        <v>41077</v>
      </c>
      <c r="D43">
        <v>9058</v>
      </c>
      <c r="E43">
        <v>4324.3</v>
      </c>
      <c r="F43">
        <v>3530</v>
      </c>
      <c r="G43">
        <v>21020</v>
      </c>
      <c r="H43">
        <v>2356.12</v>
      </c>
      <c r="I43">
        <v>1378.4</v>
      </c>
      <c r="J43">
        <v>0</v>
      </c>
      <c r="K43">
        <v>273.2</v>
      </c>
      <c r="L43">
        <v>1836</v>
      </c>
      <c r="M43">
        <v>52</v>
      </c>
      <c r="N43">
        <v>52444.773999999998</v>
      </c>
      <c r="O43">
        <v>3</v>
      </c>
      <c r="P43">
        <v>0</v>
      </c>
      <c r="Q43">
        <v>0</v>
      </c>
    </row>
    <row r="44" spans="1:17" x14ac:dyDescent="0.25">
      <c r="A44">
        <v>585</v>
      </c>
      <c r="B44" t="s">
        <v>41</v>
      </c>
      <c r="C44">
        <v>29098</v>
      </c>
      <c r="D44">
        <v>6273</v>
      </c>
      <c r="E44">
        <v>1707.5</v>
      </c>
      <c r="F44">
        <v>655</v>
      </c>
      <c r="G44">
        <v>1550</v>
      </c>
      <c r="H44">
        <v>0</v>
      </c>
      <c r="I44">
        <v>0</v>
      </c>
      <c r="J44">
        <v>0</v>
      </c>
      <c r="K44">
        <v>0</v>
      </c>
      <c r="L44">
        <v>6927</v>
      </c>
      <c r="M44">
        <v>630</v>
      </c>
      <c r="N44">
        <v>8477.7000000000007</v>
      </c>
      <c r="O44">
        <v>10</v>
      </c>
      <c r="P44">
        <v>0</v>
      </c>
      <c r="Q44">
        <v>0</v>
      </c>
    </row>
    <row r="45" spans="1:17" x14ac:dyDescent="0.25">
      <c r="A45">
        <v>1728</v>
      </c>
      <c r="B45" t="s">
        <v>42</v>
      </c>
      <c r="C45">
        <v>20144</v>
      </c>
      <c r="D45">
        <v>4425</v>
      </c>
      <c r="E45">
        <v>1327.4</v>
      </c>
      <c r="F45">
        <v>225</v>
      </c>
      <c r="G45">
        <v>4730</v>
      </c>
      <c r="H45">
        <v>653.4</v>
      </c>
      <c r="I45">
        <v>1614.4</v>
      </c>
      <c r="J45">
        <v>0</v>
      </c>
      <c r="K45">
        <v>0</v>
      </c>
      <c r="L45">
        <v>7539</v>
      </c>
      <c r="M45">
        <v>24</v>
      </c>
      <c r="N45">
        <v>6290.0640000000003</v>
      </c>
      <c r="O45">
        <v>9</v>
      </c>
      <c r="P45">
        <v>0</v>
      </c>
      <c r="Q45">
        <v>0</v>
      </c>
    </row>
    <row r="46" spans="1:17" x14ac:dyDescent="0.25">
      <c r="A46">
        <v>376</v>
      </c>
      <c r="B46" t="s">
        <v>43</v>
      </c>
      <c r="C46">
        <v>10795</v>
      </c>
      <c r="D46">
        <v>2524</v>
      </c>
      <c r="E46">
        <v>484.1</v>
      </c>
      <c r="F46">
        <v>410</v>
      </c>
      <c r="G46">
        <v>580</v>
      </c>
      <c r="H46">
        <v>0</v>
      </c>
      <c r="I46">
        <v>0</v>
      </c>
      <c r="J46">
        <v>285.5</v>
      </c>
      <c r="K46">
        <v>0</v>
      </c>
      <c r="L46">
        <v>1109</v>
      </c>
      <c r="M46">
        <v>447</v>
      </c>
      <c r="N46">
        <v>5054.6440000000002</v>
      </c>
      <c r="O46">
        <v>3</v>
      </c>
      <c r="P46">
        <v>0</v>
      </c>
      <c r="Q46">
        <v>0</v>
      </c>
    </row>
    <row r="47" spans="1:17" x14ac:dyDescent="0.25">
      <c r="A47">
        <v>377</v>
      </c>
      <c r="B47" t="s">
        <v>44</v>
      </c>
      <c r="C47">
        <v>23208</v>
      </c>
      <c r="D47">
        <v>5833</v>
      </c>
      <c r="E47">
        <v>906</v>
      </c>
      <c r="F47">
        <v>510</v>
      </c>
      <c r="G47">
        <v>1010</v>
      </c>
      <c r="H47">
        <v>166.08</v>
      </c>
      <c r="I47">
        <v>1341.6</v>
      </c>
      <c r="J47">
        <v>0</v>
      </c>
      <c r="K47">
        <v>410.9</v>
      </c>
      <c r="L47">
        <v>3981</v>
      </c>
      <c r="M47">
        <v>79</v>
      </c>
      <c r="N47">
        <v>10936.75</v>
      </c>
      <c r="O47">
        <v>5</v>
      </c>
      <c r="P47">
        <v>0</v>
      </c>
      <c r="Q47">
        <v>0</v>
      </c>
    </row>
    <row r="48" spans="1:17" x14ac:dyDescent="0.25">
      <c r="A48">
        <v>1901</v>
      </c>
      <c r="B48" t="s">
        <v>531</v>
      </c>
      <c r="C48">
        <v>33948</v>
      </c>
      <c r="D48">
        <v>8393</v>
      </c>
      <c r="E48">
        <v>1725.3</v>
      </c>
      <c r="F48">
        <v>1390</v>
      </c>
      <c r="G48">
        <v>4070</v>
      </c>
      <c r="H48">
        <v>0</v>
      </c>
      <c r="I48">
        <v>0</v>
      </c>
      <c r="J48">
        <v>0</v>
      </c>
      <c r="K48">
        <v>0</v>
      </c>
      <c r="L48">
        <v>7566</v>
      </c>
      <c r="M48">
        <v>1298</v>
      </c>
      <c r="N48">
        <v>16063.385</v>
      </c>
      <c r="O48">
        <v>17</v>
      </c>
      <c r="P48">
        <v>0</v>
      </c>
      <c r="Q48">
        <v>0</v>
      </c>
    </row>
    <row r="49" spans="1:17" x14ac:dyDescent="0.25">
      <c r="A49">
        <v>755</v>
      </c>
      <c r="B49" t="s">
        <v>46</v>
      </c>
      <c r="C49">
        <v>10502</v>
      </c>
      <c r="D49">
        <v>2516</v>
      </c>
      <c r="E49">
        <v>610.9</v>
      </c>
      <c r="F49">
        <v>120</v>
      </c>
      <c r="G49">
        <v>2040</v>
      </c>
      <c r="H49">
        <v>0</v>
      </c>
      <c r="I49">
        <v>0</v>
      </c>
      <c r="J49">
        <v>0</v>
      </c>
      <c r="K49">
        <v>0</v>
      </c>
      <c r="L49">
        <v>3451</v>
      </c>
      <c r="M49">
        <v>1</v>
      </c>
      <c r="N49">
        <v>2194.415</v>
      </c>
      <c r="O49">
        <v>6</v>
      </c>
      <c r="P49">
        <v>0</v>
      </c>
      <c r="Q49">
        <v>0</v>
      </c>
    </row>
    <row r="50" spans="1:17" x14ac:dyDescent="0.25">
      <c r="A50">
        <v>1681</v>
      </c>
      <c r="B50" t="s">
        <v>47</v>
      </c>
      <c r="C50">
        <v>25351</v>
      </c>
      <c r="D50">
        <v>5133</v>
      </c>
      <c r="E50">
        <v>2219.5</v>
      </c>
      <c r="F50">
        <v>255</v>
      </c>
      <c r="G50">
        <v>3790</v>
      </c>
      <c r="H50">
        <v>0</v>
      </c>
      <c r="I50">
        <v>175.2</v>
      </c>
      <c r="J50">
        <v>0</v>
      </c>
      <c r="K50">
        <v>0</v>
      </c>
      <c r="L50">
        <v>27512</v>
      </c>
      <c r="M50">
        <v>277</v>
      </c>
      <c r="N50">
        <v>3076.65</v>
      </c>
      <c r="O50">
        <v>36</v>
      </c>
      <c r="P50">
        <v>0</v>
      </c>
      <c r="Q50">
        <v>0</v>
      </c>
    </row>
    <row r="51" spans="1:17" x14ac:dyDescent="0.25">
      <c r="A51">
        <v>147</v>
      </c>
      <c r="B51" t="s">
        <v>48</v>
      </c>
      <c r="C51">
        <v>23124</v>
      </c>
      <c r="D51">
        <v>5496</v>
      </c>
      <c r="E51">
        <v>1630.7</v>
      </c>
      <c r="F51">
        <v>620</v>
      </c>
      <c r="G51">
        <v>13780</v>
      </c>
      <c r="H51">
        <v>0</v>
      </c>
      <c r="I51">
        <v>173.6</v>
      </c>
      <c r="J51">
        <v>0</v>
      </c>
      <c r="K51">
        <v>0</v>
      </c>
      <c r="L51">
        <v>2597</v>
      </c>
      <c r="M51">
        <v>19</v>
      </c>
      <c r="N51">
        <v>11925.477000000001</v>
      </c>
      <c r="O51">
        <v>3</v>
      </c>
      <c r="P51">
        <v>0</v>
      </c>
      <c r="Q51">
        <v>0</v>
      </c>
    </row>
    <row r="52" spans="1:17" x14ac:dyDescent="0.25">
      <c r="A52">
        <v>654</v>
      </c>
      <c r="B52" t="s">
        <v>49</v>
      </c>
      <c r="C52">
        <v>22716</v>
      </c>
      <c r="D52">
        <v>5421</v>
      </c>
      <c r="E52">
        <v>1626.1</v>
      </c>
      <c r="F52">
        <v>310</v>
      </c>
      <c r="G52">
        <v>5320</v>
      </c>
      <c r="H52">
        <v>0</v>
      </c>
      <c r="I52">
        <v>0</v>
      </c>
      <c r="J52">
        <v>0</v>
      </c>
      <c r="K52">
        <v>0</v>
      </c>
      <c r="L52">
        <v>14146</v>
      </c>
      <c r="M52">
        <v>268</v>
      </c>
      <c r="N52">
        <v>3240.721</v>
      </c>
      <c r="O52">
        <v>18</v>
      </c>
      <c r="P52">
        <v>0</v>
      </c>
      <c r="Q52">
        <v>0</v>
      </c>
    </row>
    <row r="53" spans="1:17" x14ac:dyDescent="0.25">
      <c r="A53">
        <v>756</v>
      </c>
      <c r="B53" t="s">
        <v>51</v>
      </c>
      <c r="C53">
        <v>28853</v>
      </c>
      <c r="D53">
        <v>6055</v>
      </c>
      <c r="E53">
        <v>2180.4</v>
      </c>
      <c r="F53">
        <v>825</v>
      </c>
      <c r="G53">
        <v>11430</v>
      </c>
      <c r="H53">
        <v>499.88</v>
      </c>
      <c r="I53">
        <v>2175.1999999999998</v>
      </c>
      <c r="J53">
        <v>0</v>
      </c>
      <c r="K53">
        <v>470.6</v>
      </c>
      <c r="L53">
        <v>11136</v>
      </c>
      <c r="M53">
        <v>248</v>
      </c>
      <c r="N53">
        <v>8117.6360000000004</v>
      </c>
      <c r="O53">
        <v>12</v>
      </c>
      <c r="P53">
        <v>0</v>
      </c>
      <c r="Q53">
        <v>0</v>
      </c>
    </row>
    <row r="54" spans="1:17" x14ac:dyDescent="0.25">
      <c r="A54">
        <v>757</v>
      </c>
      <c r="B54" t="s">
        <v>52</v>
      </c>
      <c r="C54">
        <v>30672</v>
      </c>
      <c r="D54">
        <v>6839</v>
      </c>
      <c r="E54">
        <v>2519.3000000000002</v>
      </c>
      <c r="F54">
        <v>1460</v>
      </c>
      <c r="G54">
        <v>18220</v>
      </c>
      <c r="H54">
        <v>1175.5999999999999</v>
      </c>
      <c r="I54">
        <v>1675.2</v>
      </c>
      <c r="J54">
        <v>0</v>
      </c>
      <c r="K54">
        <v>0</v>
      </c>
      <c r="L54">
        <v>6368</v>
      </c>
      <c r="M54">
        <v>117</v>
      </c>
      <c r="N54">
        <v>16531.038</v>
      </c>
      <c r="O54">
        <v>4</v>
      </c>
      <c r="P54">
        <v>0</v>
      </c>
      <c r="Q54">
        <v>0</v>
      </c>
    </row>
    <row r="55" spans="1:17" x14ac:dyDescent="0.25">
      <c r="A55">
        <v>758</v>
      </c>
      <c r="B55" t="s">
        <v>53</v>
      </c>
      <c r="C55">
        <v>183448</v>
      </c>
      <c r="D55">
        <v>40156</v>
      </c>
      <c r="E55">
        <v>17052.099999999999</v>
      </c>
      <c r="F55">
        <v>14270</v>
      </c>
      <c r="G55">
        <v>290900</v>
      </c>
      <c r="H55">
        <v>6837.4489999999996</v>
      </c>
      <c r="I55">
        <v>9515.2000000000007</v>
      </c>
      <c r="J55">
        <v>0</v>
      </c>
      <c r="K55">
        <v>647.599999999999</v>
      </c>
      <c r="L55">
        <v>12560</v>
      </c>
      <c r="M55">
        <v>308</v>
      </c>
      <c r="N55">
        <v>184629.035</v>
      </c>
      <c r="O55">
        <v>5</v>
      </c>
      <c r="P55">
        <v>0</v>
      </c>
      <c r="Q55">
        <v>0</v>
      </c>
    </row>
    <row r="56" spans="1:17" x14ac:dyDescent="0.25">
      <c r="A56">
        <v>501</v>
      </c>
      <c r="B56" t="s">
        <v>54</v>
      </c>
      <c r="C56">
        <v>17040</v>
      </c>
      <c r="D56">
        <v>3400</v>
      </c>
      <c r="E56">
        <v>950.7</v>
      </c>
      <c r="F56">
        <v>440</v>
      </c>
      <c r="G56">
        <v>2100</v>
      </c>
      <c r="H56">
        <v>697.68</v>
      </c>
      <c r="I56">
        <v>1258.4000000000001</v>
      </c>
      <c r="J56">
        <v>0</v>
      </c>
      <c r="K56">
        <v>0</v>
      </c>
      <c r="L56">
        <v>2755</v>
      </c>
      <c r="M56">
        <v>359</v>
      </c>
      <c r="N56">
        <v>6911.884</v>
      </c>
      <c r="O56">
        <v>4</v>
      </c>
      <c r="P56">
        <v>0</v>
      </c>
      <c r="Q56">
        <v>0</v>
      </c>
    </row>
    <row r="57" spans="1:17" x14ac:dyDescent="0.25">
      <c r="A57">
        <v>1876</v>
      </c>
      <c r="B57" t="s">
        <v>55</v>
      </c>
      <c r="C57">
        <v>36352</v>
      </c>
      <c r="D57">
        <v>7606</v>
      </c>
      <c r="E57">
        <v>2662.7</v>
      </c>
      <c r="F57">
        <v>390</v>
      </c>
      <c r="G57">
        <v>7040</v>
      </c>
      <c r="H57">
        <v>0</v>
      </c>
      <c r="I57">
        <v>370.4</v>
      </c>
      <c r="J57">
        <v>0</v>
      </c>
      <c r="K57">
        <v>52.7</v>
      </c>
      <c r="L57">
        <v>28347</v>
      </c>
      <c r="M57">
        <v>295</v>
      </c>
      <c r="N57">
        <v>6212.6480000000001</v>
      </c>
      <c r="O57">
        <v>24</v>
      </c>
      <c r="P57">
        <v>0</v>
      </c>
      <c r="Q57">
        <v>0</v>
      </c>
    </row>
    <row r="58" spans="1:17" x14ac:dyDescent="0.25">
      <c r="A58">
        <v>213</v>
      </c>
      <c r="B58" t="s">
        <v>56</v>
      </c>
      <c r="C58">
        <v>20771</v>
      </c>
      <c r="D58">
        <v>4204</v>
      </c>
      <c r="E58">
        <v>1520.3</v>
      </c>
      <c r="F58">
        <v>890</v>
      </c>
      <c r="G58">
        <v>5530</v>
      </c>
      <c r="H58">
        <v>186.84</v>
      </c>
      <c r="I58">
        <v>0</v>
      </c>
      <c r="J58">
        <v>0</v>
      </c>
      <c r="K58">
        <v>0</v>
      </c>
      <c r="L58">
        <v>8361</v>
      </c>
      <c r="M58">
        <v>140</v>
      </c>
      <c r="N58">
        <v>7389.1139999999996</v>
      </c>
      <c r="O58">
        <v>7</v>
      </c>
      <c r="P58">
        <v>0</v>
      </c>
      <c r="Q58">
        <v>0</v>
      </c>
    </row>
    <row r="59" spans="1:17" x14ac:dyDescent="0.25">
      <c r="A59">
        <v>899</v>
      </c>
      <c r="B59" t="s">
        <v>57</v>
      </c>
      <c r="C59">
        <v>28241</v>
      </c>
      <c r="D59">
        <v>5155</v>
      </c>
      <c r="E59">
        <v>3949.1</v>
      </c>
      <c r="F59">
        <v>855</v>
      </c>
      <c r="G59">
        <v>24730</v>
      </c>
      <c r="H59">
        <v>207.9</v>
      </c>
      <c r="I59">
        <v>473.6</v>
      </c>
      <c r="J59">
        <v>0</v>
      </c>
      <c r="K59">
        <v>0</v>
      </c>
      <c r="L59">
        <v>1725</v>
      </c>
      <c r="M59">
        <v>9</v>
      </c>
      <c r="N59">
        <v>24442.968000000001</v>
      </c>
      <c r="O59">
        <v>1</v>
      </c>
      <c r="P59">
        <v>0</v>
      </c>
      <c r="Q59">
        <v>0</v>
      </c>
    </row>
    <row r="60" spans="1:17" x14ac:dyDescent="0.25">
      <c r="A60">
        <v>312</v>
      </c>
      <c r="B60" t="s">
        <v>58</v>
      </c>
      <c r="C60">
        <v>15214</v>
      </c>
      <c r="D60">
        <v>3693</v>
      </c>
      <c r="E60">
        <v>589.1</v>
      </c>
      <c r="F60">
        <v>345</v>
      </c>
      <c r="G60">
        <v>660</v>
      </c>
      <c r="H60">
        <v>48.44</v>
      </c>
      <c r="I60">
        <v>0</v>
      </c>
      <c r="J60">
        <v>0</v>
      </c>
      <c r="K60">
        <v>0</v>
      </c>
      <c r="L60">
        <v>3689</v>
      </c>
      <c r="M60">
        <v>68</v>
      </c>
      <c r="N60">
        <v>4230.2820000000002</v>
      </c>
      <c r="O60">
        <v>3</v>
      </c>
      <c r="P60">
        <v>0</v>
      </c>
      <c r="Q60">
        <v>0</v>
      </c>
    </row>
    <row r="61" spans="1:17" x14ac:dyDescent="0.25">
      <c r="A61">
        <v>313</v>
      </c>
      <c r="B61" t="s">
        <v>59</v>
      </c>
      <c r="C61">
        <v>21266</v>
      </c>
      <c r="D61">
        <v>5606</v>
      </c>
      <c r="E61">
        <v>1116.8</v>
      </c>
      <c r="F61">
        <v>655</v>
      </c>
      <c r="G61">
        <v>6150</v>
      </c>
      <c r="H61">
        <v>0</v>
      </c>
      <c r="I61">
        <v>328</v>
      </c>
      <c r="J61">
        <v>0</v>
      </c>
      <c r="K61">
        <v>65.7</v>
      </c>
      <c r="L61">
        <v>3040</v>
      </c>
      <c r="M61">
        <v>442</v>
      </c>
      <c r="N61">
        <v>9616.9840000000004</v>
      </c>
      <c r="O61">
        <v>2</v>
      </c>
      <c r="P61">
        <v>0</v>
      </c>
      <c r="Q61">
        <v>0</v>
      </c>
    </row>
    <row r="62" spans="1:17" x14ac:dyDescent="0.25">
      <c r="A62">
        <v>214</v>
      </c>
      <c r="B62" t="s">
        <v>60</v>
      </c>
      <c r="C62">
        <v>26365</v>
      </c>
      <c r="D62">
        <v>5972</v>
      </c>
      <c r="E62">
        <v>1557.2</v>
      </c>
      <c r="F62">
        <v>335</v>
      </c>
      <c r="G62">
        <v>1000</v>
      </c>
      <c r="H62">
        <v>0</v>
      </c>
      <c r="I62">
        <v>0</v>
      </c>
      <c r="J62">
        <v>0</v>
      </c>
      <c r="K62">
        <v>0</v>
      </c>
      <c r="L62">
        <v>13382</v>
      </c>
      <c r="M62">
        <v>910</v>
      </c>
      <c r="N62">
        <v>2997.0120000000002</v>
      </c>
      <c r="O62">
        <v>22</v>
      </c>
      <c r="P62">
        <v>0</v>
      </c>
      <c r="Q62">
        <v>0</v>
      </c>
    </row>
    <row r="63" spans="1:17" x14ac:dyDescent="0.25">
      <c r="A63">
        <v>502</v>
      </c>
      <c r="B63" t="s">
        <v>62</v>
      </c>
      <c r="C63">
        <v>66854</v>
      </c>
      <c r="D63">
        <v>14879</v>
      </c>
      <c r="E63">
        <v>6840.3</v>
      </c>
      <c r="F63">
        <v>9565</v>
      </c>
      <c r="G63">
        <v>34460</v>
      </c>
      <c r="H63">
        <v>1744.12</v>
      </c>
      <c r="I63">
        <v>2314.4</v>
      </c>
      <c r="J63">
        <v>0</v>
      </c>
      <c r="K63">
        <v>0</v>
      </c>
      <c r="L63">
        <v>1422</v>
      </c>
      <c r="M63">
        <v>118</v>
      </c>
      <c r="N63">
        <v>69987.801000000007</v>
      </c>
      <c r="O63">
        <v>1</v>
      </c>
      <c r="P63">
        <v>0</v>
      </c>
      <c r="Q63">
        <v>0</v>
      </c>
    </row>
    <row r="64" spans="1:17" x14ac:dyDescent="0.25">
      <c r="A64">
        <v>383</v>
      </c>
      <c r="B64" t="s">
        <v>63</v>
      </c>
      <c r="C64">
        <v>35608</v>
      </c>
      <c r="D64">
        <v>7636</v>
      </c>
      <c r="E64">
        <v>1995.9</v>
      </c>
      <c r="F64">
        <v>610</v>
      </c>
      <c r="G64">
        <v>8570</v>
      </c>
      <c r="H64">
        <v>224.9</v>
      </c>
      <c r="I64">
        <v>2966.4</v>
      </c>
      <c r="J64">
        <v>0</v>
      </c>
      <c r="K64">
        <v>0</v>
      </c>
      <c r="L64">
        <v>4953</v>
      </c>
      <c r="M64">
        <v>565</v>
      </c>
      <c r="N64">
        <v>21438.714</v>
      </c>
      <c r="O64">
        <v>7</v>
      </c>
      <c r="P64">
        <v>0</v>
      </c>
      <c r="Q64">
        <v>0</v>
      </c>
    </row>
    <row r="65" spans="1:17" x14ac:dyDescent="0.25">
      <c r="A65">
        <v>109</v>
      </c>
      <c r="B65" t="s">
        <v>64</v>
      </c>
      <c r="C65">
        <v>35299</v>
      </c>
      <c r="D65">
        <v>7613</v>
      </c>
      <c r="E65">
        <v>3353.2</v>
      </c>
      <c r="F65">
        <v>580</v>
      </c>
      <c r="G65">
        <v>18480</v>
      </c>
      <c r="H65">
        <v>102.96</v>
      </c>
      <c r="I65">
        <v>1436</v>
      </c>
      <c r="J65">
        <v>0</v>
      </c>
      <c r="K65">
        <v>130.69999999999999</v>
      </c>
      <c r="L65">
        <v>29608</v>
      </c>
      <c r="M65">
        <v>361</v>
      </c>
      <c r="N65">
        <v>8634</v>
      </c>
      <c r="O65">
        <v>28</v>
      </c>
      <c r="P65">
        <v>0</v>
      </c>
      <c r="Q65">
        <v>0</v>
      </c>
    </row>
    <row r="66" spans="1:17" x14ac:dyDescent="0.25">
      <c r="A66">
        <v>1706</v>
      </c>
      <c r="B66" t="s">
        <v>65</v>
      </c>
      <c r="C66">
        <v>20336</v>
      </c>
      <c r="D66">
        <v>4119</v>
      </c>
      <c r="E66">
        <v>1574.7</v>
      </c>
      <c r="F66">
        <v>580</v>
      </c>
      <c r="G66">
        <v>5390</v>
      </c>
      <c r="H66">
        <v>0</v>
      </c>
      <c r="I66">
        <v>256</v>
      </c>
      <c r="J66">
        <v>0</v>
      </c>
      <c r="K66">
        <v>3.19999999999999</v>
      </c>
      <c r="L66">
        <v>7642</v>
      </c>
      <c r="M66">
        <v>163</v>
      </c>
      <c r="N66">
        <v>5261.5370000000003</v>
      </c>
      <c r="O66">
        <v>10</v>
      </c>
      <c r="P66">
        <v>0</v>
      </c>
      <c r="Q66">
        <v>0</v>
      </c>
    </row>
    <row r="67" spans="1:17" x14ac:dyDescent="0.25">
      <c r="A67">
        <v>611</v>
      </c>
      <c r="B67" t="s">
        <v>66</v>
      </c>
      <c r="C67">
        <v>12826</v>
      </c>
      <c r="D67">
        <v>2690</v>
      </c>
      <c r="E67">
        <v>745.1</v>
      </c>
      <c r="F67">
        <v>170</v>
      </c>
      <c r="G67">
        <v>780</v>
      </c>
      <c r="H67">
        <v>0</v>
      </c>
      <c r="I67">
        <v>0</v>
      </c>
      <c r="J67">
        <v>0</v>
      </c>
      <c r="K67">
        <v>0</v>
      </c>
      <c r="L67">
        <v>5431</v>
      </c>
      <c r="M67">
        <v>1601</v>
      </c>
      <c r="N67">
        <v>3700.0949999999998</v>
      </c>
      <c r="O67">
        <v>5</v>
      </c>
      <c r="P67">
        <v>0</v>
      </c>
      <c r="Q67">
        <v>0</v>
      </c>
    </row>
    <row r="68" spans="1:17" x14ac:dyDescent="0.25">
      <c r="A68">
        <v>1684</v>
      </c>
      <c r="B68" t="s">
        <v>67</v>
      </c>
      <c r="C68">
        <v>24911</v>
      </c>
      <c r="D68">
        <v>5373</v>
      </c>
      <c r="E68">
        <v>2113.3000000000002</v>
      </c>
      <c r="F68">
        <v>1805</v>
      </c>
      <c r="G68">
        <v>14220</v>
      </c>
      <c r="H68">
        <v>172.26</v>
      </c>
      <c r="I68">
        <v>795.2</v>
      </c>
      <c r="J68">
        <v>0</v>
      </c>
      <c r="K68">
        <v>0</v>
      </c>
      <c r="L68">
        <v>5119</v>
      </c>
      <c r="M68">
        <v>588</v>
      </c>
      <c r="N68">
        <v>9358.4470000000001</v>
      </c>
      <c r="O68">
        <v>6</v>
      </c>
      <c r="P68">
        <v>0</v>
      </c>
      <c r="Q68">
        <v>0</v>
      </c>
    </row>
    <row r="69" spans="1:17" x14ac:dyDescent="0.25">
      <c r="A69">
        <v>216</v>
      </c>
      <c r="B69" t="s">
        <v>68</v>
      </c>
      <c r="C69">
        <v>28195</v>
      </c>
      <c r="D69">
        <v>6750</v>
      </c>
      <c r="E69">
        <v>2031.2</v>
      </c>
      <c r="F69">
        <v>3125</v>
      </c>
      <c r="G69">
        <v>15190</v>
      </c>
      <c r="H69">
        <v>407.88</v>
      </c>
      <c r="I69">
        <v>3480</v>
      </c>
      <c r="J69">
        <v>0</v>
      </c>
      <c r="K69">
        <v>64.399999999999594</v>
      </c>
      <c r="L69">
        <v>2931</v>
      </c>
      <c r="M69">
        <v>184</v>
      </c>
      <c r="N69">
        <v>18020.599999999999</v>
      </c>
      <c r="O69">
        <v>1</v>
      </c>
      <c r="P69">
        <v>0</v>
      </c>
      <c r="Q69">
        <v>0</v>
      </c>
    </row>
    <row r="70" spans="1:17" x14ac:dyDescent="0.25">
      <c r="A70">
        <v>148</v>
      </c>
      <c r="B70" t="s">
        <v>69</v>
      </c>
      <c r="C70">
        <v>28242</v>
      </c>
      <c r="D70">
        <v>6907</v>
      </c>
      <c r="E70">
        <v>1668.6</v>
      </c>
      <c r="F70">
        <v>225</v>
      </c>
      <c r="G70">
        <v>11190</v>
      </c>
      <c r="H70">
        <v>0</v>
      </c>
      <c r="I70">
        <v>176.8</v>
      </c>
      <c r="J70">
        <v>0</v>
      </c>
      <c r="K70">
        <v>13.1</v>
      </c>
      <c r="L70">
        <v>16504</v>
      </c>
      <c r="M70">
        <v>148</v>
      </c>
      <c r="N70">
        <v>5908.2719999999999</v>
      </c>
      <c r="O70">
        <v>9</v>
      </c>
      <c r="P70">
        <v>0</v>
      </c>
      <c r="Q70">
        <v>0</v>
      </c>
    </row>
    <row r="71" spans="1:17" x14ac:dyDescent="0.25">
      <c r="A71">
        <v>1891</v>
      </c>
      <c r="B71" t="s">
        <v>402</v>
      </c>
      <c r="C71">
        <v>18904</v>
      </c>
      <c r="D71">
        <v>4406</v>
      </c>
      <c r="E71">
        <v>1979.6</v>
      </c>
      <c r="F71">
        <v>195</v>
      </c>
      <c r="G71">
        <v>6120</v>
      </c>
      <c r="H71">
        <v>685.08</v>
      </c>
      <c r="I71">
        <v>305.60000000000002</v>
      </c>
      <c r="J71">
        <v>0</v>
      </c>
      <c r="K71">
        <v>0</v>
      </c>
      <c r="L71">
        <v>8460</v>
      </c>
      <c r="M71">
        <v>293</v>
      </c>
      <c r="N71">
        <v>3706.0459999999998</v>
      </c>
      <c r="O71">
        <v>9</v>
      </c>
      <c r="P71">
        <v>0</v>
      </c>
      <c r="Q71">
        <v>0</v>
      </c>
    </row>
    <row r="72" spans="1:17" x14ac:dyDescent="0.25">
      <c r="A72">
        <v>310</v>
      </c>
      <c r="B72" t="s">
        <v>70</v>
      </c>
      <c r="C72">
        <v>42846</v>
      </c>
      <c r="D72">
        <v>9969</v>
      </c>
      <c r="E72">
        <v>2952.8</v>
      </c>
      <c r="F72">
        <v>1880</v>
      </c>
      <c r="G72">
        <v>12320</v>
      </c>
      <c r="H72">
        <v>1124.5</v>
      </c>
      <c r="I72">
        <v>1950.4</v>
      </c>
      <c r="J72">
        <v>0</v>
      </c>
      <c r="K72">
        <v>166.5</v>
      </c>
      <c r="L72">
        <v>6619</v>
      </c>
      <c r="M72">
        <v>94</v>
      </c>
      <c r="N72">
        <v>25051.89</v>
      </c>
      <c r="O72">
        <v>10</v>
      </c>
      <c r="P72">
        <v>0</v>
      </c>
      <c r="Q72">
        <v>0</v>
      </c>
    </row>
    <row r="73" spans="1:17" x14ac:dyDescent="0.25">
      <c r="A73">
        <v>1940</v>
      </c>
      <c r="B73" t="s">
        <v>698</v>
      </c>
      <c r="C73">
        <v>51742</v>
      </c>
      <c r="D73">
        <v>11959</v>
      </c>
      <c r="E73">
        <v>4171.2</v>
      </c>
      <c r="F73">
        <v>905</v>
      </c>
      <c r="G73">
        <v>27960</v>
      </c>
      <c r="H73">
        <v>173</v>
      </c>
      <c r="I73">
        <v>1138.4000000000001</v>
      </c>
      <c r="J73">
        <v>0</v>
      </c>
      <c r="K73">
        <v>0</v>
      </c>
      <c r="L73">
        <v>35120</v>
      </c>
      <c r="M73">
        <v>6675</v>
      </c>
      <c r="N73">
        <v>13597.632</v>
      </c>
      <c r="O73">
        <v>43</v>
      </c>
      <c r="P73">
        <v>0</v>
      </c>
      <c r="Q73">
        <v>0</v>
      </c>
    </row>
    <row r="74" spans="1:17" x14ac:dyDescent="0.25">
      <c r="A74">
        <v>1663</v>
      </c>
      <c r="B74" t="s">
        <v>71</v>
      </c>
      <c r="C74">
        <v>10058</v>
      </c>
      <c r="D74">
        <v>2084</v>
      </c>
      <c r="E74">
        <v>1177.0999999999999</v>
      </c>
      <c r="F74">
        <v>105</v>
      </c>
      <c r="G74">
        <v>290</v>
      </c>
      <c r="H74">
        <v>0</v>
      </c>
      <c r="I74">
        <v>146.4</v>
      </c>
      <c r="J74">
        <v>0</v>
      </c>
      <c r="K74">
        <v>37.799999999999997</v>
      </c>
      <c r="L74">
        <v>16885</v>
      </c>
      <c r="M74">
        <v>1502</v>
      </c>
      <c r="N74">
        <v>812.04499999999996</v>
      </c>
      <c r="O74">
        <v>17</v>
      </c>
      <c r="P74">
        <v>0</v>
      </c>
      <c r="Q74">
        <v>0</v>
      </c>
    </row>
    <row r="75" spans="1:17" x14ac:dyDescent="0.25">
      <c r="A75">
        <v>736</v>
      </c>
      <c r="B75" t="s">
        <v>72</v>
      </c>
      <c r="C75">
        <v>43620</v>
      </c>
      <c r="D75">
        <v>9841</v>
      </c>
      <c r="E75">
        <v>2363.5</v>
      </c>
      <c r="F75">
        <v>1755</v>
      </c>
      <c r="G75">
        <v>5270</v>
      </c>
      <c r="H75">
        <v>0</v>
      </c>
      <c r="I75">
        <v>1417.6</v>
      </c>
      <c r="J75">
        <v>0</v>
      </c>
      <c r="K75">
        <v>0</v>
      </c>
      <c r="L75">
        <v>9966</v>
      </c>
      <c r="M75">
        <v>1732</v>
      </c>
      <c r="N75">
        <v>16416.79</v>
      </c>
      <c r="O75">
        <v>23</v>
      </c>
      <c r="P75">
        <v>0</v>
      </c>
      <c r="Q75">
        <v>0</v>
      </c>
    </row>
    <row r="76" spans="1:17" x14ac:dyDescent="0.25">
      <c r="A76">
        <v>1690</v>
      </c>
      <c r="B76" t="s">
        <v>73</v>
      </c>
      <c r="C76">
        <v>23917</v>
      </c>
      <c r="D76">
        <v>5292</v>
      </c>
      <c r="E76">
        <v>1656.4</v>
      </c>
      <c r="F76">
        <v>205</v>
      </c>
      <c r="G76">
        <v>4950</v>
      </c>
      <c r="H76">
        <v>0</v>
      </c>
      <c r="I76">
        <v>0</v>
      </c>
      <c r="J76">
        <v>0</v>
      </c>
      <c r="K76">
        <v>0</v>
      </c>
      <c r="L76">
        <v>22444</v>
      </c>
      <c r="M76">
        <v>190</v>
      </c>
      <c r="N76">
        <v>3266.4319999999998</v>
      </c>
      <c r="O76">
        <v>22</v>
      </c>
      <c r="P76">
        <v>0</v>
      </c>
      <c r="Q76">
        <v>0</v>
      </c>
    </row>
    <row r="77" spans="1:17" x14ac:dyDescent="0.25">
      <c r="A77">
        <v>503</v>
      </c>
      <c r="B77" t="s">
        <v>74</v>
      </c>
      <c r="C77">
        <v>102253</v>
      </c>
      <c r="D77">
        <v>18698</v>
      </c>
      <c r="E77">
        <v>9561.9</v>
      </c>
      <c r="F77">
        <v>8860</v>
      </c>
      <c r="G77">
        <v>88250</v>
      </c>
      <c r="H77">
        <v>2194.96</v>
      </c>
      <c r="I77">
        <v>5473.6</v>
      </c>
      <c r="J77">
        <v>0</v>
      </c>
      <c r="K77">
        <v>0</v>
      </c>
      <c r="L77">
        <v>2269</v>
      </c>
      <c r="M77">
        <v>137</v>
      </c>
      <c r="N77">
        <v>183424.24</v>
      </c>
      <c r="O77">
        <v>1</v>
      </c>
      <c r="P77">
        <v>0</v>
      </c>
      <c r="Q77">
        <v>0</v>
      </c>
    </row>
    <row r="78" spans="1:17" x14ac:dyDescent="0.25">
      <c r="A78">
        <v>10</v>
      </c>
      <c r="B78" t="s">
        <v>75</v>
      </c>
      <c r="C78">
        <v>24863</v>
      </c>
      <c r="D78">
        <v>4975</v>
      </c>
      <c r="E78">
        <v>3043</v>
      </c>
      <c r="F78">
        <v>1800</v>
      </c>
      <c r="G78">
        <v>17580</v>
      </c>
      <c r="H78">
        <v>0</v>
      </c>
      <c r="I78">
        <v>892</v>
      </c>
      <c r="J78">
        <v>0</v>
      </c>
      <c r="K78">
        <v>0</v>
      </c>
      <c r="L78">
        <v>13287</v>
      </c>
      <c r="M78">
        <v>545</v>
      </c>
      <c r="N78">
        <v>8333.8700000000008</v>
      </c>
      <c r="O78">
        <v>11</v>
      </c>
      <c r="P78">
        <v>0</v>
      </c>
      <c r="Q78">
        <v>0</v>
      </c>
    </row>
    <row r="79" spans="1:17" x14ac:dyDescent="0.25">
      <c r="A79">
        <v>400</v>
      </c>
      <c r="B79" t="s">
        <v>76</v>
      </c>
      <c r="C79">
        <v>55760</v>
      </c>
      <c r="D79">
        <v>11225</v>
      </c>
      <c r="E79">
        <v>6444.5</v>
      </c>
      <c r="F79">
        <v>2960</v>
      </c>
      <c r="G79">
        <v>56260</v>
      </c>
      <c r="H79">
        <v>1475.3</v>
      </c>
      <c r="I79">
        <v>2368</v>
      </c>
      <c r="J79">
        <v>0</v>
      </c>
      <c r="K79">
        <v>0</v>
      </c>
      <c r="L79">
        <v>4512</v>
      </c>
      <c r="M79">
        <v>350</v>
      </c>
      <c r="N79">
        <v>50640.85</v>
      </c>
      <c r="O79">
        <v>4</v>
      </c>
      <c r="P79">
        <v>0</v>
      </c>
      <c r="Q79">
        <v>0</v>
      </c>
    </row>
    <row r="80" spans="1:17" x14ac:dyDescent="0.25">
      <c r="A80">
        <v>762</v>
      </c>
      <c r="B80" t="s">
        <v>77</v>
      </c>
      <c r="C80">
        <v>32137</v>
      </c>
      <c r="D80">
        <v>6951</v>
      </c>
      <c r="E80">
        <v>2464.4</v>
      </c>
      <c r="F80">
        <v>645</v>
      </c>
      <c r="G80">
        <v>22770</v>
      </c>
      <c r="H80">
        <v>726.58</v>
      </c>
      <c r="I80">
        <v>2349.6</v>
      </c>
      <c r="J80">
        <v>0</v>
      </c>
      <c r="K80">
        <v>0</v>
      </c>
      <c r="L80">
        <v>11676</v>
      </c>
      <c r="M80">
        <v>159</v>
      </c>
      <c r="N80">
        <v>11999.987999999999</v>
      </c>
      <c r="O80">
        <v>6</v>
      </c>
      <c r="P80">
        <v>0</v>
      </c>
      <c r="Q80">
        <v>0</v>
      </c>
    </row>
    <row r="81" spans="1:17" x14ac:dyDescent="0.25">
      <c r="A81">
        <v>150</v>
      </c>
      <c r="B81" t="s">
        <v>78</v>
      </c>
      <c r="C81">
        <v>99653</v>
      </c>
      <c r="D81">
        <v>22882</v>
      </c>
      <c r="E81">
        <v>9988.1</v>
      </c>
      <c r="F81">
        <v>9040</v>
      </c>
      <c r="G81">
        <v>148230</v>
      </c>
      <c r="H81">
        <v>1933.9</v>
      </c>
      <c r="I81">
        <v>4083.2</v>
      </c>
      <c r="J81">
        <v>0</v>
      </c>
      <c r="K81">
        <v>225.5</v>
      </c>
      <c r="L81">
        <v>13049</v>
      </c>
      <c r="M81">
        <v>385</v>
      </c>
      <c r="N81">
        <v>79791.616999999998</v>
      </c>
      <c r="O81">
        <v>7</v>
      </c>
      <c r="P81">
        <v>0</v>
      </c>
      <c r="Q81">
        <v>0</v>
      </c>
    </row>
    <row r="82" spans="1:17" x14ac:dyDescent="0.25">
      <c r="A82">
        <v>384</v>
      </c>
      <c r="B82" t="s">
        <v>79</v>
      </c>
      <c r="C82">
        <v>28121</v>
      </c>
      <c r="D82">
        <v>5945</v>
      </c>
      <c r="E82">
        <v>2157</v>
      </c>
      <c r="F82">
        <v>4875</v>
      </c>
      <c r="G82">
        <v>3520</v>
      </c>
      <c r="H82">
        <v>0</v>
      </c>
      <c r="I82">
        <v>0</v>
      </c>
      <c r="J82">
        <v>0</v>
      </c>
      <c r="K82">
        <v>0</v>
      </c>
      <c r="L82">
        <v>1189</v>
      </c>
      <c r="M82">
        <v>104</v>
      </c>
      <c r="N82">
        <v>33195.1</v>
      </c>
      <c r="O82">
        <v>1</v>
      </c>
      <c r="P82">
        <v>0</v>
      </c>
      <c r="Q82">
        <v>0</v>
      </c>
    </row>
    <row r="83" spans="1:17" x14ac:dyDescent="0.25">
      <c r="A83">
        <v>1774</v>
      </c>
      <c r="B83" t="s">
        <v>80</v>
      </c>
      <c r="C83">
        <v>26291</v>
      </c>
      <c r="D83">
        <v>6069</v>
      </c>
      <c r="E83">
        <v>1688.8</v>
      </c>
      <c r="F83">
        <v>315</v>
      </c>
      <c r="G83">
        <v>8480</v>
      </c>
      <c r="H83">
        <v>6.92</v>
      </c>
      <c r="I83">
        <v>290.39999999999998</v>
      </c>
      <c r="J83">
        <v>0</v>
      </c>
      <c r="K83">
        <v>8.7999999999999492</v>
      </c>
      <c r="L83">
        <v>17568</v>
      </c>
      <c r="M83">
        <v>114</v>
      </c>
      <c r="N83">
        <v>5086.3680000000004</v>
      </c>
      <c r="O83">
        <v>11</v>
      </c>
      <c r="P83">
        <v>0</v>
      </c>
      <c r="Q83">
        <v>0</v>
      </c>
    </row>
    <row r="84" spans="1:17" x14ac:dyDescent="0.25">
      <c r="A84">
        <v>221</v>
      </c>
      <c r="B84" t="s">
        <v>82</v>
      </c>
      <c r="C84">
        <v>11328</v>
      </c>
      <c r="D84">
        <v>2287</v>
      </c>
      <c r="E84">
        <v>1390.1</v>
      </c>
      <c r="F84">
        <v>955</v>
      </c>
      <c r="G84">
        <v>4890</v>
      </c>
      <c r="H84">
        <v>0</v>
      </c>
      <c r="I84">
        <v>0</v>
      </c>
      <c r="J84">
        <v>0</v>
      </c>
      <c r="K84">
        <v>0</v>
      </c>
      <c r="L84">
        <v>1157</v>
      </c>
      <c r="M84">
        <v>139</v>
      </c>
      <c r="N84">
        <v>4557.1400000000003</v>
      </c>
      <c r="O84">
        <v>1</v>
      </c>
      <c r="P84">
        <v>0</v>
      </c>
      <c r="Q84">
        <v>0</v>
      </c>
    </row>
    <row r="85" spans="1:17" x14ac:dyDescent="0.25">
      <c r="A85">
        <v>222</v>
      </c>
      <c r="B85" t="s">
        <v>83</v>
      </c>
      <c r="C85">
        <v>57382</v>
      </c>
      <c r="D85">
        <v>12694</v>
      </c>
      <c r="E85">
        <v>5637.9</v>
      </c>
      <c r="F85">
        <v>2535</v>
      </c>
      <c r="G85">
        <v>64800</v>
      </c>
      <c r="H85">
        <v>3360.42</v>
      </c>
      <c r="I85">
        <v>4815.2</v>
      </c>
      <c r="J85">
        <v>0</v>
      </c>
      <c r="K85">
        <v>185.7</v>
      </c>
      <c r="L85">
        <v>7900</v>
      </c>
      <c r="M85">
        <v>65</v>
      </c>
      <c r="N85">
        <v>29723.274000000001</v>
      </c>
      <c r="O85">
        <v>7</v>
      </c>
      <c r="P85">
        <v>0</v>
      </c>
      <c r="Q85">
        <v>0</v>
      </c>
    </row>
    <row r="86" spans="1:17" x14ac:dyDescent="0.25">
      <c r="A86">
        <v>766</v>
      </c>
      <c r="B86" t="s">
        <v>84</v>
      </c>
      <c r="C86">
        <v>25777</v>
      </c>
      <c r="D86">
        <v>5564</v>
      </c>
      <c r="E86">
        <v>1914</v>
      </c>
      <c r="F86">
        <v>1190</v>
      </c>
      <c r="G86">
        <v>9930</v>
      </c>
      <c r="H86">
        <v>0</v>
      </c>
      <c r="I86">
        <v>1022.4</v>
      </c>
      <c r="J86">
        <v>0</v>
      </c>
      <c r="K86">
        <v>0</v>
      </c>
      <c r="L86">
        <v>2926</v>
      </c>
      <c r="M86">
        <v>48</v>
      </c>
      <c r="N86">
        <v>13055.49</v>
      </c>
      <c r="O86">
        <v>3</v>
      </c>
      <c r="P86">
        <v>0</v>
      </c>
      <c r="Q86">
        <v>0</v>
      </c>
    </row>
    <row r="87" spans="1:17" x14ac:dyDescent="0.25">
      <c r="A87">
        <v>58</v>
      </c>
      <c r="B87" t="s">
        <v>85</v>
      </c>
      <c r="C87">
        <v>23789</v>
      </c>
      <c r="D87">
        <v>5642</v>
      </c>
      <c r="E87">
        <v>2662.5</v>
      </c>
      <c r="F87">
        <v>270</v>
      </c>
      <c r="G87">
        <v>13810</v>
      </c>
      <c r="H87">
        <v>847.44</v>
      </c>
      <c r="I87">
        <v>1568</v>
      </c>
      <c r="J87">
        <v>0</v>
      </c>
      <c r="K87">
        <v>0</v>
      </c>
      <c r="L87">
        <v>16792</v>
      </c>
      <c r="M87">
        <v>984</v>
      </c>
      <c r="N87">
        <v>6452.8450000000003</v>
      </c>
      <c r="O87">
        <v>21</v>
      </c>
      <c r="P87">
        <v>0</v>
      </c>
      <c r="Q87">
        <v>0</v>
      </c>
    </row>
    <row r="88" spans="1:17" x14ac:dyDescent="0.25">
      <c r="A88">
        <v>505</v>
      </c>
      <c r="B88" t="s">
        <v>86</v>
      </c>
      <c r="C88">
        <v>118426</v>
      </c>
      <c r="D88">
        <v>26010</v>
      </c>
      <c r="E88">
        <v>13082.5</v>
      </c>
      <c r="F88">
        <v>16100</v>
      </c>
      <c r="G88">
        <v>165100</v>
      </c>
      <c r="H88">
        <v>4203.74</v>
      </c>
      <c r="I88">
        <v>5122.3999999999996</v>
      </c>
      <c r="J88">
        <v>0</v>
      </c>
      <c r="K88">
        <v>0</v>
      </c>
      <c r="L88">
        <v>7826</v>
      </c>
      <c r="M88">
        <v>2120</v>
      </c>
      <c r="N88">
        <v>139691.14499999999</v>
      </c>
      <c r="O88">
        <v>3</v>
      </c>
      <c r="P88">
        <v>0</v>
      </c>
      <c r="Q88">
        <v>40.899999999999899</v>
      </c>
    </row>
    <row r="89" spans="1:17" x14ac:dyDescent="0.25">
      <c r="A89">
        <v>498</v>
      </c>
      <c r="B89" t="s">
        <v>87</v>
      </c>
      <c r="C89">
        <v>19440</v>
      </c>
      <c r="D89">
        <v>4514</v>
      </c>
      <c r="E89">
        <v>1285.4000000000001</v>
      </c>
      <c r="F89">
        <v>285</v>
      </c>
      <c r="G89">
        <v>2060</v>
      </c>
      <c r="H89">
        <v>0</v>
      </c>
      <c r="I89">
        <v>0</v>
      </c>
      <c r="J89">
        <v>0</v>
      </c>
      <c r="K89">
        <v>0</v>
      </c>
      <c r="L89">
        <v>5887</v>
      </c>
      <c r="M89">
        <v>67</v>
      </c>
      <c r="N89">
        <v>4069.3719999999998</v>
      </c>
      <c r="O89">
        <v>11</v>
      </c>
      <c r="P89">
        <v>0</v>
      </c>
      <c r="Q89">
        <v>0</v>
      </c>
    </row>
    <row r="90" spans="1:17" x14ac:dyDescent="0.25">
      <c r="A90">
        <v>1719</v>
      </c>
      <c r="B90" t="s">
        <v>88</v>
      </c>
      <c r="C90">
        <v>27063</v>
      </c>
      <c r="D90">
        <v>5552</v>
      </c>
      <c r="E90">
        <v>1756</v>
      </c>
      <c r="F90">
        <v>325</v>
      </c>
      <c r="G90">
        <v>2680</v>
      </c>
      <c r="H90">
        <v>0</v>
      </c>
      <c r="I90">
        <v>506.4</v>
      </c>
      <c r="J90">
        <v>0</v>
      </c>
      <c r="K90">
        <v>14.8</v>
      </c>
      <c r="L90">
        <v>9485</v>
      </c>
      <c r="M90">
        <v>2458</v>
      </c>
      <c r="N90">
        <v>9239.23</v>
      </c>
      <c r="O90">
        <v>7</v>
      </c>
      <c r="P90">
        <v>0</v>
      </c>
      <c r="Q90">
        <v>0</v>
      </c>
    </row>
    <row r="91" spans="1:17" x14ac:dyDescent="0.25">
      <c r="A91">
        <v>303</v>
      </c>
      <c r="B91" t="s">
        <v>89</v>
      </c>
      <c r="C91">
        <v>40735</v>
      </c>
      <c r="D91">
        <v>9950</v>
      </c>
      <c r="E91">
        <v>2573.8000000000002</v>
      </c>
      <c r="F91">
        <v>1940</v>
      </c>
      <c r="G91">
        <v>23650</v>
      </c>
      <c r="H91">
        <v>344.52</v>
      </c>
      <c r="I91">
        <v>1851.2</v>
      </c>
      <c r="J91">
        <v>0</v>
      </c>
      <c r="K91">
        <v>85.399999999999594</v>
      </c>
      <c r="L91">
        <v>33358</v>
      </c>
      <c r="M91">
        <v>5770</v>
      </c>
      <c r="N91">
        <v>13707.791999999999</v>
      </c>
      <c r="O91">
        <v>12</v>
      </c>
      <c r="P91">
        <v>0</v>
      </c>
      <c r="Q91">
        <v>0</v>
      </c>
    </row>
    <row r="92" spans="1:17" x14ac:dyDescent="0.25">
      <c r="A92">
        <v>225</v>
      </c>
      <c r="B92" t="s">
        <v>90</v>
      </c>
      <c r="C92">
        <v>18701</v>
      </c>
      <c r="D92">
        <v>4277</v>
      </c>
      <c r="E92">
        <v>1433.5</v>
      </c>
      <c r="F92">
        <v>850</v>
      </c>
      <c r="G92">
        <v>5880</v>
      </c>
      <c r="H92">
        <v>837.1</v>
      </c>
      <c r="I92">
        <v>1430.4</v>
      </c>
      <c r="J92">
        <v>0</v>
      </c>
      <c r="K92">
        <v>0</v>
      </c>
      <c r="L92">
        <v>3757</v>
      </c>
      <c r="M92">
        <v>489</v>
      </c>
      <c r="N92">
        <v>6555.3249999999998</v>
      </c>
      <c r="O92">
        <v>5</v>
      </c>
      <c r="P92">
        <v>0</v>
      </c>
      <c r="Q92">
        <v>0</v>
      </c>
    </row>
    <row r="93" spans="1:17" x14ac:dyDescent="0.25">
      <c r="A93">
        <v>226</v>
      </c>
      <c r="B93" t="s">
        <v>91</v>
      </c>
      <c r="C93">
        <v>25438</v>
      </c>
      <c r="D93">
        <v>5866</v>
      </c>
      <c r="E93">
        <v>1750.7</v>
      </c>
      <c r="F93">
        <v>765</v>
      </c>
      <c r="G93">
        <v>16690</v>
      </c>
      <c r="H93">
        <v>0</v>
      </c>
      <c r="I93">
        <v>1679.2</v>
      </c>
      <c r="J93">
        <v>0</v>
      </c>
      <c r="K93">
        <v>0</v>
      </c>
      <c r="L93">
        <v>3391</v>
      </c>
      <c r="M93">
        <v>128</v>
      </c>
      <c r="N93">
        <v>12352.089</v>
      </c>
      <c r="O93">
        <v>5</v>
      </c>
      <c r="P93">
        <v>0</v>
      </c>
      <c r="Q93">
        <v>0</v>
      </c>
    </row>
    <row r="94" spans="1:17" x14ac:dyDescent="0.25">
      <c r="A94">
        <v>1711</v>
      </c>
      <c r="B94" t="s">
        <v>92</v>
      </c>
      <c r="C94">
        <v>31751</v>
      </c>
      <c r="D94">
        <v>5620</v>
      </c>
      <c r="E94">
        <v>2990.2</v>
      </c>
      <c r="F94">
        <v>540</v>
      </c>
      <c r="G94">
        <v>16430</v>
      </c>
      <c r="H94">
        <v>186.12</v>
      </c>
      <c r="I94">
        <v>1180</v>
      </c>
      <c r="J94">
        <v>0</v>
      </c>
      <c r="K94">
        <v>0</v>
      </c>
      <c r="L94">
        <v>10308</v>
      </c>
      <c r="M94">
        <v>153</v>
      </c>
      <c r="N94">
        <v>10998.976000000001</v>
      </c>
      <c r="O94">
        <v>12</v>
      </c>
      <c r="P94">
        <v>0</v>
      </c>
      <c r="Q94">
        <v>0</v>
      </c>
    </row>
    <row r="95" spans="1:17" x14ac:dyDescent="0.25">
      <c r="A95">
        <v>385</v>
      </c>
      <c r="B95" t="s">
        <v>93</v>
      </c>
      <c r="C95">
        <v>35953</v>
      </c>
      <c r="D95">
        <v>8360</v>
      </c>
      <c r="E95">
        <v>2131.4</v>
      </c>
      <c r="F95">
        <v>830</v>
      </c>
      <c r="G95">
        <v>11620</v>
      </c>
      <c r="H95">
        <v>178.2</v>
      </c>
      <c r="I95">
        <v>1643.2</v>
      </c>
      <c r="J95">
        <v>0</v>
      </c>
      <c r="K95">
        <v>0</v>
      </c>
      <c r="L95">
        <v>5431</v>
      </c>
      <c r="M95">
        <v>307</v>
      </c>
      <c r="N95">
        <v>19620.312000000002</v>
      </c>
      <c r="O95">
        <v>12</v>
      </c>
      <c r="P95">
        <v>0</v>
      </c>
      <c r="Q95">
        <v>0</v>
      </c>
    </row>
    <row r="96" spans="1:17" x14ac:dyDescent="0.25">
      <c r="A96">
        <v>228</v>
      </c>
      <c r="B96" t="s">
        <v>94</v>
      </c>
      <c r="C96">
        <v>114682</v>
      </c>
      <c r="D96">
        <v>28785</v>
      </c>
      <c r="E96">
        <v>7880</v>
      </c>
      <c r="F96">
        <v>6365</v>
      </c>
      <c r="G96">
        <v>135120</v>
      </c>
      <c r="H96">
        <v>2822.6</v>
      </c>
      <c r="I96">
        <v>3949.6</v>
      </c>
      <c r="J96">
        <v>0</v>
      </c>
      <c r="K96">
        <v>0</v>
      </c>
      <c r="L96">
        <v>31814</v>
      </c>
      <c r="M96">
        <v>48</v>
      </c>
      <c r="N96">
        <v>74603</v>
      </c>
      <c r="O96">
        <v>23</v>
      </c>
      <c r="P96">
        <v>0</v>
      </c>
      <c r="Q96">
        <v>0</v>
      </c>
    </row>
    <row r="97" spans="1:17" x14ac:dyDescent="0.25">
      <c r="A97">
        <v>317</v>
      </c>
      <c r="B97" t="s">
        <v>95</v>
      </c>
      <c r="C97">
        <v>9112</v>
      </c>
      <c r="D97">
        <v>2177</v>
      </c>
      <c r="E97">
        <v>448.9</v>
      </c>
      <c r="F97">
        <v>180</v>
      </c>
      <c r="G97">
        <v>820</v>
      </c>
      <c r="H97">
        <v>0</v>
      </c>
      <c r="I97">
        <v>0</v>
      </c>
      <c r="J97">
        <v>0</v>
      </c>
      <c r="K97">
        <v>0</v>
      </c>
      <c r="L97">
        <v>3106</v>
      </c>
      <c r="M97">
        <v>265</v>
      </c>
      <c r="N97">
        <v>3477.11</v>
      </c>
      <c r="O97">
        <v>2</v>
      </c>
      <c r="P97">
        <v>0</v>
      </c>
      <c r="Q97">
        <v>0</v>
      </c>
    </row>
    <row r="98" spans="1:17" x14ac:dyDescent="0.25">
      <c r="A98">
        <v>1651</v>
      </c>
      <c r="B98" t="s">
        <v>96</v>
      </c>
      <c r="C98">
        <v>15553</v>
      </c>
      <c r="D98">
        <v>3390</v>
      </c>
      <c r="E98">
        <v>1885.1</v>
      </c>
      <c r="F98">
        <v>270</v>
      </c>
      <c r="G98">
        <v>2530</v>
      </c>
      <c r="H98">
        <v>0</v>
      </c>
      <c r="I98">
        <v>994.4</v>
      </c>
      <c r="J98">
        <v>0</v>
      </c>
      <c r="K98">
        <v>82.5</v>
      </c>
      <c r="L98">
        <v>18652</v>
      </c>
      <c r="M98">
        <v>399</v>
      </c>
      <c r="N98">
        <v>2663.1619999999998</v>
      </c>
      <c r="O98">
        <v>13</v>
      </c>
      <c r="P98">
        <v>0</v>
      </c>
      <c r="Q98">
        <v>0</v>
      </c>
    </row>
    <row r="99" spans="1:17" x14ac:dyDescent="0.25">
      <c r="A99">
        <v>770</v>
      </c>
      <c r="B99" t="s">
        <v>97</v>
      </c>
      <c r="C99">
        <v>18778</v>
      </c>
      <c r="D99">
        <v>3901</v>
      </c>
      <c r="E99">
        <v>983.9</v>
      </c>
      <c r="F99">
        <v>200</v>
      </c>
      <c r="G99">
        <v>4650</v>
      </c>
      <c r="H99">
        <v>325.24</v>
      </c>
      <c r="I99">
        <v>1043.2</v>
      </c>
      <c r="J99">
        <v>0</v>
      </c>
      <c r="K99">
        <v>0</v>
      </c>
      <c r="L99">
        <v>8246</v>
      </c>
      <c r="M99">
        <v>86</v>
      </c>
      <c r="N99">
        <v>4746.6210000000001</v>
      </c>
      <c r="O99">
        <v>12</v>
      </c>
      <c r="P99">
        <v>0</v>
      </c>
      <c r="Q99">
        <v>0</v>
      </c>
    </row>
    <row r="100" spans="1:17" x14ac:dyDescent="0.25">
      <c r="A100">
        <v>1903</v>
      </c>
      <c r="B100" t="s">
        <v>532</v>
      </c>
      <c r="C100">
        <v>25566</v>
      </c>
      <c r="D100">
        <v>5112</v>
      </c>
      <c r="E100">
        <v>1407.4</v>
      </c>
      <c r="F100">
        <v>255</v>
      </c>
      <c r="G100">
        <v>2790</v>
      </c>
      <c r="H100">
        <v>463.64</v>
      </c>
      <c r="I100">
        <v>0</v>
      </c>
      <c r="J100">
        <v>0</v>
      </c>
      <c r="K100">
        <v>0</v>
      </c>
      <c r="L100">
        <v>7754</v>
      </c>
      <c r="M100">
        <v>108</v>
      </c>
      <c r="N100">
        <v>5336.5360000000001</v>
      </c>
      <c r="O100">
        <v>21</v>
      </c>
      <c r="P100">
        <v>0</v>
      </c>
      <c r="Q100">
        <v>0</v>
      </c>
    </row>
    <row r="101" spans="1:17" x14ac:dyDescent="0.25">
      <c r="A101">
        <v>772</v>
      </c>
      <c r="B101" t="s">
        <v>98</v>
      </c>
      <c r="C101">
        <v>229126</v>
      </c>
      <c r="D101">
        <v>45824</v>
      </c>
      <c r="E101">
        <v>25277.8</v>
      </c>
      <c r="F101">
        <v>25250</v>
      </c>
      <c r="G101">
        <v>524160</v>
      </c>
      <c r="H101">
        <v>7432.0478000000003</v>
      </c>
      <c r="I101">
        <v>11432.8</v>
      </c>
      <c r="J101">
        <v>0</v>
      </c>
      <c r="K101">
        <v>0</v>
      </c>
      <c r="L101">
        <v>8751</v>
      </c>
      <c r="M101">
        <v>140</v>
      </c>
      <c r="N101">
        <v>293250.06</v>
      </c>
      <c r="O101">
        <v>3</v>
      </c>
      <c r="P101">
        <v>0</v>
      </c>
      <c r="Q101">
        <v>0</v>
      </c>
    </row>
    <row r="102" spans="1:17" x14ac:dyDescent="0.25">
      <c r="A102">
        <v>230</v>
      </c>
      <c r="B102" t="s">
        <v>99</v>
      </c>
      <c r="C102">
        <v>23107</v>
      </c>
      <c r="D102">
        <v>5965</v>
      </c>
      <c r="E102">
        <v>1452.8</v>
      </c>
      <c r="F102">
        <v>260</v>
      </c>
      <c r="G102">
        <v>8940</v>
      </c>
      <c r="H102">
        <v>89.96</v>
      </c>
      <c r="I102">
        <v>1717.6</v>
      </c>
      <c r="J102">
        <v>0</v>
      </c>
      <c r="K102">
        <v>0</v>
      </c>
      <c r="L102">
        <v>6382</v>
      </c>
      <c r="M102">
        <v>209</v>
      </c>
      <c r="N102">
        <v>6517.924</v>
      </c>
      <c r="O102">
        <v>7</v>
      </c>
      <c r="P102">
        <v>0</v>
      </c>
      <c r="Q102">
        <v>0</v>
      </c>
    </row>
    <row r="103" spans="1:17" x14ac:dyDescent="0.25">
      <c r="A103">
        <v>114</v>
      </c>
      <c r="B103" t="s">
        <v>100</v>
      </c>
      <c r="C103">
        <v>107192</v>
      </c>
      <c r="D103">
        <v>22716</v>
      </c>
      <c r="E103">
        <v>12671.8</v>
      </c>
      <c r="F103">
        <v>2715</v>
      </c>
      <c r="G103">
        <v>117850</v>
      </c>
      <c r="H103">
        <v>2476.6999999999998</v>
      </c>
      <c r="I103">
        <v>5216.8</v>
      </c>
      <c r="J103">
        <v>0</v>
      </c>
      <c r="K103">
        <v>0</v>
      </c>
      <c r="L103">
        <v>33566</v>
      </c>
      <c r="M103">
        <v>1060</v>
      </c>
      <c r="N103">
        <v>41993.237999999998</v>
      </c>
      <c r="O103">
        <v>28</v>
      </c>
      <c r="P103">
        <v>0</v>
      </c>
      <c r="Q103">
        <v>0</v>
      </c>
    </row>
    <row r="104" spans="1:17" x14ac:dyDescent="0.25">
      <c r="A104">
        <v>388</v>
      </c>
      <c r="B104" t="s">
        <v>101</v>
      </c>
      <c r="C104">
        <v>18476</v>
      </c>
      <c r="D104">
        <v>3985</v>
      </c>
      <c r="E104">
        <v>2072.4</v>
      </c>
      <c r="F104">
        <v>730</v>
      </c>
      <c r="G104">
        <v>10190</v>
      </c>
      <c r="H104">
        <v>0</v>
      </c>
      <c r="I104">
        <v>1292.8</v>
      </c>
      <c r="J104">
        <v>0</v>
      </c>
      <c r="K104">
        <v>102.4</v>
      </c>
      <c r="L104">
        <v>1263</v>
      </c>
      <c r="M104">
        <v>231</v>
      </c>
      <c r="N104">
        <v>12118.304</v>
      </c>
      <c r="O104">
        <v>1</v>
      </c>
      <c r="P104">
        <v>0</v>
      </c>
      <c r="Q104">
        <v>0</v>
      </c>
    </row>
    <row r="105" spans="1:17" x14ac:dyDescent="0.25">
      <c r="A105">
        <v>153</v>
      </c>
      <c r="B105" t="s">
        <v>102</v>
      </c>
      <c r="C105">
        <v>158261</v>
      </c>
      <c r="D105">
        <v>34231</v>
      </c>
      <c r="E105">
        <v>19310.099999999999</v>
      </c>
      <c r="F105">
        <v>15665</v>
      </c>
      <c r="G105">
        <v>247630</v>
      </c>
      <c r="H105">
        <v>5551.3014000000003</v>
      </c>
      <c r="I105">
        <v>6229.6</v>
      </c>
      <c r="J105">
        <v>0</v>
      </c>
      <c r="K105">
        <v>0</v>
      </c>
      <c r="L105">
        <v>14078</v>
      </c>
      <c r="M105">
        <v>194</v>
      </c>
      <c r="N105">
        <v>161943.435</v>
      </c>
      <c r="O105">
        <v>7</v>
      </c>
      <c r="P105">
        <v>0</v>
      </c>
      <c r="Q105">
        <v>0</v>
      </c>
    </row>
    <row r="106" spans="1:17" x14ac:dyDescent="0.25">
      <c r="A106">
        <v>232</v>
      </c>
      <c r="B106" t="s">
        <v>103</v>
      </c>
      <c r="C106">
        <v>32863</v>
      </c>
      <c r="D106">
        <v>6981</v>
      </c>
      <c r="E106">
        <v>2550.1</v>
      </c>
      <c r="F106">
        <v>1280</v>
      </c>
      <c r="G106">
        <v>13820</v>
      </c>
      <c r="H106">
        <v>114.32</v>
      </c>
      <c r="I106">
        <v>891.2</v>
      </c>
      <c r="J106">
        <v>0</v>
      </c>
      <c r="K106">
        <v>60.199999999999797</v>
      </c>
      <c r="L106">
        <v>15610</v>
      </c>
      <c r="M106">
        <v>127</v>
      </c>
      <c r="N106">
        <v>10939.525</v>
      </c>
      <c r="O106">
        <v>12</v>
      </c>
      <c r="P106">
        <v>0</v>
      </c>
      <c r="Q106">
        <v>0</v>
      </c>
    </row>
    <row r="107" spans="1:17" x14ac:dyDescent="0.25">
      <c r="A107">
        <v>233</v>
      </c>
      <c r="B107" t="s">
        <v>104</v>
      </c>
      <c r="C107">
        <v>26793</v>
      </c>
      <c r="D107">
        <v>5959</v>
      </c>
      <c r="E107">
        <v>1774.2</v>
      </c>
      <c r="F107">
        <v>635</v>
      </c>
      <c r="G107">
        <v>16500</v>
      </c>
      <c r="H107">
        <v>1176.4000000000001</v>
      </c>
      <c r="I107">
        <v>2048.8000000000002</v>
      </c>
      <c r="J107">
        <v>0</v>
      </c>
      <c r="K107">
        <v>91.5</v>
      </c>
      <c r="L107">
        <v>8562</v>
      </c>
      <c r="M107">
        <v>170</v>
      </c>
      <c r="N107">
        <v>13110.714</v>
      </c>
      <c r="O107">
        <v>8</v>
      </c>
      <c r="P107">
        <v>0</v>
      </c>
      <c r="Q107">
        <v>0</v>
      </c>
    </row>
    <row r="108" spans="1:17" x14ac:dyDescent="0.25">
      <c r="A108">
        <v>777</v>
      </c>
      <c r="B108" t="s">
        <v>105</v>
      </c>
      <c r="C108">
        <v>43532</v>
      </c>
      <c r="D108">
        <v>9906</v>
      </c>
      <c r="E108">
        <v>3115.5</v>
      </c>
      <c r="F108">
        <v>2550</v>
      </c>
      <c r="G108">
        <v>37750</v>
      </c>
      <c r="H108">
        <v>217.8</v>
      </c>
      <c r="I108">
        <v>2544</v>
      </c>
      <c r="J108">
        <v>0</v>
      </c>
      <c r="K108">
        <v>0</v>
      </c>
      <c r="L108">
        <v>5529</v>
      </c>
      <c r="M108">
        <v>63</v>
      </c>
      <c r="N108">
        <v>31226.165000000001</v>
      </c>
      <c r="O108">
        <v>2</v>
      </c>
      <c r="P108">
        <v>0</v>
      </c>
      <c r="Q108">
        <v>0</v>
      </c>
    </row>
    <row r="109" spans="1:17" x14ac:dyDescent="0.25">
      <c r="A109">
        <v>1722</v>
      </c>
      <c r="B109" t="s">
        <v>106</v>
      </c>
      <c r="C109">
        <v>8671</v>
      </c>
      <c r="D109">
        <v>2166</v>
      </c>
      <c r="E109">
        <v>822.5</v>
      </c>
      <c r="F109">
        <v>125</v>
      </c>
      <c r="G109">
        <v>710</v>
      </c>
      <c r="H109">
        <v>0</v>
      </c>
      <c r="I109">
        <v>154.4</v>
      </c>
      <c r="J109">
        <v>0</v>
      </c>
      <c r="K109">
        <v>0</v>
      </c>
      <c r="L109">
        <v>10089</v>
      </c>
      <c r="M109">
        <v>92</v>
      </c>
      <c r="N109">
        <v>800.05499999999995</v>
      </c>
      <c r="O109">
        <v>7</v>
      </c>
      <c r="P109">
        <v>0</v>
      </c>
      <c r="Q109">
        <v>0</v>
      </c>
    </row>
    <row r="110" spans="1:17" x14ac:dyDescent="0.25">
      <c r="A110">
        <v>779</v>
      </c>
      <c r="B110" t="s">
        <v>109</v>
      </c>
      <c r="C110">
        <v>21517</v>
      </c>
      <c r="D110">
        <v>4672</v>
      </c>
      <c r="E110">
        <v>1734.9</v>
      </c>
      <c r="F110">
        <v>435</v>
      </c>
      <c r="G110">
        <v>7150</v>
      </c>
      <c r="H110">
        <v>0</v>
      </c>
      <c r="I110">
        <v>1339.2</v>
      </c>
      <c r="J110">
        <v>0</v>
      </c>
      <c r="K110">
        <v>0</v>
      </c>
      <c r="L110">
        <v>2662</v>
      </c>
      <c r="M110">
        <v>302</v>
      </c>
      <c r="N110">
        <v>10637.172</v>
      </c>
      <c r="O110">
        <v>2</v>
      </c>
      <c r="P110">
        <v>0</v>
      </c>
      <c r="Q110">
        <v>0</v>
      </c>
    </row>
    <row r="111" spans="1:17" x14ac:dyDescent="0.25">
      <c r="A111">
        <v>236</v>
      </c>
      <c r="B111" t="s">
        <v>110</v>
      </c>
      <c r="C111">
        <v>26818</v>
      </c>
      <c r="D111">
        <v>6627</v>
      </c>
      <c r="E111">
        <v>1446.7</v>
      </c>
      <c r="F111">
        <v>605</v>
      </c>
      <c r="G111">
        <v>8850</v>
      </c>
      <c r="H111">
        <v>0</v>
      </c>
      <c r="I111">
        <v>1058.4000000000001</v>
      </c>
      <c r="J111">
        <v>0</v>
      </c>
      <c r="K111">
        <v>516.70000000000005</v>
      </c>
      <c r="L111">
        <v>9968</v>
      </c>
      <c r="M111">
        <v>205</v>
      </c>
      <c r="N111">
        <v>6644.7150000000001</v>
      </c>
      <c r="O111">
        <v>7</v>
      </c>
      <c r="P111">
        <v>0</v>
      </c>
      <c r="Q111">
        <v>0</v>
      </c>
    </row>
    <row r="112" spans="1:17" x14ac:dyDescent="0.25">
      <c r="A112">
        <v>1771</v>
      </c>
      <c r="B112" t="s">
        <v>111</v>
      </c>
      <c r="C112">
        <v>39252</v>
      </c>
      <c r="D112">
        <v>8587</v>
      </c>
      <c r="E112">
        <v>3192.5</v>
      </c>
      <c r="F112">
        <v>1670</v>
      </c>
      <c r="G112">
        <v>18510</v>
      </c>
      <c r="H112">
        <v>297</v>
      </c>
      <c r="I112">
        <v>1136.8</v>
      </c>
      <c r="J112">
        <v>0</v>
      </c>
      <c r="K112">
        <v>0</v>
      </c>
      <c r="L112">
        <v>3101</v>
      </c>
      <c r="M112">
        <v>38</v>
      </c>
      <c r="N112">
        <v>23670.375</v>
      </c>
      <c r="O112">
        <v>2</v>
      </c>
      <c r="P112">
        <v>0</v>
      </c>
      <c r="Q112">
        <v>0</v>
      </c>
    </row>
    <row r="113" spans="1:17" x14ac:dyDescent="0.25">
      <c r="A113">
        <v>1652</v>
      </c>
      <c r="B113" t="s">
        <v>112</v>
      </c>
      <c r="C113">
        <v>30340</v>
      </c>
      <c r="D113">
        <v>6765</v>
      </c>
      <c r="E113">
        <v>2379.1</v>
      </c>
      <c r="F113">
        <v>395</v>
      </c>
      <c r="G113">
        <v>11360</v>
      </c>
      <c r="H113">
        <v>362.34</v>
      </c>
      <c r="I113">
        <v>1729.6</v>
      </c>
      <c r="J113">
        <v>0</v>
      </c>
      <c r="K113">
        <v>0</v>
      </c>
      <c r="L113">
        <v>12211</v>
      </c>
      <c r="M113">
        <v>123</v>
      </c>
      <c r="N113">
        <v>9972.5540000000001</v>
      </c>
      <c r="O113">
        <v>11</v>
      </c>
      <c r="P113">
        <v>0</v>
      </c>
      <c r="Q113">
        <v>0</v>
      </c>
    </row>
    <row r="114" spans="1:17" x14ac:dyDescent="0.25">
      <c r="A114">
        <v>907</v>
      </c>
      <c r="B114" t="s">
        <v>113</v>
      </c>
      <c r="C114">
        <v>17052</v>
      </c>
      <c r="D114">
        <v>3588</v>
      </c>
      <c r="E114">
        <v>1329.8</v>
      </c>
      <c r="F114">
        <v>455</v>
      </c>
      <c r="G114">
        <v>5870</v>
      </c>
      <c r="H114">
        <v>717.08</v>
      </c>
      <c r="I114">
        <v>398.4</v>
      </c>
      <c r="J114">
        <v>0</v>
      </c>
      <c r="K114">
        <v>0</v>
      </c>
      <c r="L114">
        <v>4760</v>
      </c>
      <c r="M114">
        <v>283</v>
      </c>
      <c r="N114">
        <v>5487.0240000000003</v>
      </c>
      <c r="O114">
        <v>5</v>
      </c>
      <c r="P114">
        <v>0</v>
      </c>
      <c r="Q114">
        <v>0</v>
      </c>
    </row>
    <row r="115" spans="1:17" x14ac:dyDescent="0.25">
      <c r="A115">
        <v>689</v>
      </c>
      <c r="B115" t="s">
        <v>114</v>
      </c>
      <c r="C115">
        <v>14551</v>
      </c>
      <c r="D115">
        <v>3529</v>
      </c>
      <c r="E115">
        <v>722.3</v>
      </c>
      <c r="F115">
        <v>220</v>
      </c>
      <c r="G115">
        <v>480</v>
      </c>
      <c r="H115">
        <v>0</v>
      </c>
      <c r="I115">
        <v>0</v>
      </c>
      <c r="J115">
        <v>0</v>
      </c>
      <c r="K115">
        <v>0</v>
      </c>
      <c r="L115">
        <v>6341</v>
      </c>
      <c r="M115">
        <v>170</v>
      </c>
      <c r="N115">
        <v>1733.33</v>
      </c>
      <c r="O115">
        <v>10</v>
      </c>
      <c r="P115">
        <v>0</v>
      </c>
      <c r="Q115">
        <v>0</v>
      </c>
    </row>
    <row r="116" spans="1:17" x14ac:dyDescent="0.25">
      <c r="A116">
        <v>784</v>
      </c>
      <c r="B116" t="s">
        <v>115</v>
      </c>
      <c r="C116">
        <v>26313</v>
      </c>
      <c r="D116">
        <v>5883</v>
      </c>
      <c r="E116">
        <v>2038.3</v>
      </c>
      <c r="F116">
        <v>1545</v>
      </c>
      <c r="G116">
        <v>5520</v>
      </c>
      <c r="H116">
        <v>0</v>
      </c>
      <c r="I116">
        <v>0</v>
      </c>
      <c r="J116">
        <v>0</v>
      </c>
      <c r="K116">
        <v>0</v>
      </c>
      <c r="L116">
        <v>6538</v>
      </c>
      <c r="M116">
        <v>28</v>
      </c>
      <c r="N116">
        <v>12225.396000000001</v>
      </c>
      <c r="O116">
        <v>8</v>
      </c>
      <c r="P116">
        <v>0</v>
      </c>
      <c r="Q116">
        <v>0</v>
      </c>
    </row>
    <row r="117" spans="1:17" x14ac:dyDescent="0.25">
      <c r="A117">
        <v>1924</v>
      </c>
      <c r="B117" t="s">
        <v>610</v>
      </c>
      <c r="C117">
        <v>49129</v>
      </c>
      <c r="D117">
        <v>11113</v>
      </c>
      <c r="E117">
        <v>3079.8</v>
      </c>
      <c r="F117">
        <v>545</v>
      </c>
      <c r="G117">
        <v>5660</v>
      </c>
      <c r="H117">
        <v>562.08000000000004</v>
      </c>
      <c r="I117">
        <v>2421.6</v>
      </c>
      <c r="J117">
        <v>0</v>
      </c>
      <c r="K117">
        <v>23.999999999999499</v>
      </c>
      <c r="L117">
        <v>26059</v>
      </c>
      <c r="M117">
        <v>11749</v>
      </c>
      <c r="N117">
        <v>15988.266</v>
      </c>
      <c r="O117">
        <v>25</v>
      </c>
      <c r="P117">
        <v>0</v>
      </c>
      <c r="Q117">
        <v>0</v>
      </c>
    </row>
    <row r="118" spans="1:17" x14ac:dyDescent="0.25">
      <c r="A118">
        <v>664</v>
      </c>
      <c r="B118" t="s">
        <v>117</v>
      </c>
      <c r="C118">
        <v>37636</v>
      </c>
      <c r="D118">
        <v>7787</v>
      </c>
      <c r="E118">
        <v>3858.2</v>
      </c>
      <c r="F118">
        <v>1395</v>
      </c>
      <c r="G118">
        <v>49940</v>
      </c>
      <c r="H118">
        <v>3319.56</v>
      </c>
      <c r="I118">
        <v>4671.2</v>
      </c>
      <c r="J118">
        <v>0</v>
      </c>
      <c r="K118">
        <v>0</v>
      </c>
      <c r="L118">
        <v>9253</v>
      </c>
      <c r="M118">
        <v>631</v>
      </c>
      <c r="N118">
        <v>24516.705999999998</v>
      </c>
      <c r="O118">
        <v>7</v>
      </c>
      <c r="P118">
        <v>0</v>
      </c>
      <c r="Q118">
        <v>0</v>
      </c>
    </row>
    <row r="119" spans="1:17" x14ac:dyDescent="0.25">
      <c r="A119">
        <v>785</v>
      </c>
      <c r="B119" t="s">
        <v>118</v>
      </c>
      <c r="C119">
        <v>23621</v>
      </c>
      <c r="D119">
        <v>5385</v>
      </c>
      <c r="E119">
        <v>1510.9</v>
      </c>
      <c r="F119">
        <v>670</v>
      </c>
      <c r="G119">
        <v>5770</v>
      </c>
      <c r="H119">
        <v>1660.8</v>
      </c>
      <c r="I119">
        <v>1213.5999999999999</v>
      </c>
      <c r="J119">
        <v>0</v>
      </c>
      <c r="K119">
        <v>3.39999999999986</v>
      </c>
      <c r="L119">
        <v>4208</v>
      </c>
      <c r="M119">
        <v>27</v>
      </c>
      <c r="N119">
        <v>11892.897000000001</v>
      </c>
      <c r="O119">
        <v>3</v>
      </c>
      <c r="P119">
        <v>0</v>
      </c>
      <c r="Q119">
        <v>0</v>
      </c>
    </row>
    <row r="120" spans="1:17" x14ac:dyDescent="0.25">
      <c r="A120">
        <v>1942</v>
      </c>
      <c r="B120" t="s">
        <v>700</v>
      </c>
      <c r="C120">
        <v>57337</v>
      </c>
      <c r="D120">
        <v>14639</v>
      </c>
      <c r="E120">
        <v>4394.6000000000004</v>
      </c>
      <c r="F120">
        <v>2575</v>
      </c>
      <c r="G120">
        <v>36020</v>
      </c>
      <c r="H120">
        <v>382.28</v>
      </c>
      <c r="I120">
        <v>3364.8</v>
      </c>
      <c r="J120">
        <v>0</v>
      </c>
      <c r="K120">
        <v>0</v>
      </c>
      <c r="L120">
        <v>4159</v>
      </c>
      <c r="M120">
        <v>1262</v>
      </c>
      <c r="N120">
        <v>50626.872000000003</v>
      </c>
      <c r="O120">
        <v>9</v>
      </c>
      <c r="P120">
        <v>0</v>
      </c>
      <c r="Q120">
        <v>0</v>
      </c>
    </row>
    <row r="121" spans="1:17" x14ac:dyDescent="0.25">
      <c r="A121">
        <v>512</v>
      </c>
      <c r="B121" t="s">
        <v>119</v>
      </c>
      <c r="C121">
        <v>36284</v>
      </c>
      <c r="D121">
        <v>8292</v>
      </c>
      <c r="E121">
        <v>3774.8</v>
      </c>
      <c r="F121">
        <v>4430</v>
      </c>
      <c r="G121">
        <v>27430</v>
      </c>
      <c r="H121">
        <v>1697.82</v>
      </c>
      <c r="I121">
        <v>5566.4</v>
      </c>
      <c r="J121">
        <v>0</v>
      </c>
      <c r="K121">
        <v>401.99999999999898</v>
      </c>
      <c r="L121">
        <v>1870</v>
      </c>
      <c r="M121">
        <v>323</v>
      </c>
      <c r="N121">
        <v>28167.119999999999</v>
      </c>
      <c r="O121">
        <v>2</v>
      </c>
      <c r="P121">
        <v>0</v>
      </c>
      <c r="Q121">
        <v>0</v>
      </c>
    </row>
    <row r="122" spans="1:17" x14ac:dyDescent="0.25">
      <c r="A122">
        <v>513</v>
      </c>
      <c r="B122" t="s">
        <v>120</v>
      </c>
      <c r="C122">
        <v>72700</v>
      </c>
      <c r="D122">
        <v>16798</v>
      </c>
      <c r="E122">
        <v>6918.6</v>
      </c>
      <c r="F122">
        <v>9335</v>
      </c>
      <c r="G122">
        <v>67140</v>
      </c>
      <c r="H122">
        <v>3543.44</v>
      </c>
      <c r="I122">
        <v>6822.4</v>
      </c>
      <c r="J122">
        <v>0</v>
      </c>
      <c r="K122">
        <v>0</v>
      </c>
      <c r="L122">
        <v>1664</v>
      </c>
      <c r="M122">
        <v>147</v>
      </c>
      <c r="N122">
        <v>82784.221999999994</v>
      </c>
      <c r="O122">
        <v>1</v>
      </c>
      <c r="P122">
        <v>0</v>
      </c>
      <c r="Q122">
        <v>0</v>
      </c>
    </row>
    <row r="123" spans="1:17" x14ac:dyDescent="0.25">
      <c r="A123">
        <v>786</v>
      </c>
      <c r="B123" t="s">
        <v>123</v>
      </c>
      <c r="C123">
        <v>12419</v>
      </c>
      <c r="D123">
        <v>2687</v>
      </c>
      <c r="E123">
        <v>837</v>
      </c>
      <c r="F123">
        <v>335</v>
      </c>
      <c r="G123">
        <v>2910</v>
      </c>
      <c r="H123">
        <v>387.52</v>
      </c>
      <c r="I123">
        <v>616</v>
      </c>
      <c r="J123">
        <v>0</v>
      </c>
      <c r="K123">
        <v>0</v>
      </c>
      <c r="L123">
        <v>2714</v>
      </c>
      <c r="M123">
        <v>89</v>
      </c>
      <c r="N123">
        <v>3561.6</v>
      </c>
      <c r="O123">
        <v>3</v>
      </c>
      <c r="P123">
        <v>0</v>
      </c>
      <c r="Q123">
        <v>0</v>
      </c>
    </row>
    <row r="124" spans="1:17" x14ac:dyDescent="0.25">
      <c r="A124">
        <v>14</v>
      </c>
      <c r="B124" t="s">
        <v>125</v>
      </c>
      <c r="C124">
        <v>202810</v>
      </c>
      <c r="D124">
        <v>37368</v>
      </c>
      <c r="E124">
        <v>25691.3</v>
      </c>
      <c r="F124">
        <v>11375</v>
      </c>
      <c r="G124">
        <v>494020</v>
      </c>
      <c r="H124">
        <v>6710.24</v>
      </c>
      <c r="I124">
        <v>10189.6</v>
      </c>
      <c r="J124">
        <v>0</v>
      </c>
      <c r="K124">
        <v>0</v>
      </c>
      <c r="L124">
        <v>9500</v>
      </c>
      <c r="M124">
        <v>650</v>
      </c>
      <c r="N124">
        <v>378283.39199999999</v>
      </c>
      <c r="O124">
        <v>5</v>
      </c>
      <c r="P124">
        <v>0</v>
      </c>
      <c r="Q124">
        <v>0</v>
      </c>
    </row>
    <row r="125" spans="1:17" x14ac:dyDescent="0.25">
      <c r="A125">
        <v>15</v>
      </c>
      <c r="B125" t="s">
        <v>126</v>
      </c>
      <c r="C125">
        <v>12143</v>
      </c>
      <c r="D125">
        <v>3061</v>
      </c>
      <c r="E125">
        <v>919</v>
      </c>
      <c r="F125">
        <v>85</v>
      </c>
      <c r="G125">
        <v>1100</v>
      </c>
      <c r="H125">
        <v>0</v>
      </c>
      <c r="I125">
        <v>224.8</v>
      </c>
      <c r="J125">
        <v>0</v>
      </c>
      <c r="K125">
        <v>76.400000000000006</v>
      </c>
      <c r="L125">
        <v>8669</v>
      </c>
      <c r="M125">
        <v>104</v>
      </c>
      <c r="N125">
        <v>1159.6199999999999</v>
      </c>
      <c r="O125">
        <v>9</v>
      </c>
      <c r="P125">
        <v>0</v>
      </c>
      <c r="Q125">
        <v>0</v>
      </c>
    </row>
    <row r="126" spans="1:17" x14ac:dyDescent="0.25">
      <c r="A126">
        <v>1729</v>
      </c>
      <c r="B126" t="s">
        <v>127</v>
      </c>
      <c r="C126">
        <v>14196</v>
      </c>
      <c r="D126">
        <v>2306</v>
      </c>
      <c r="E126">
        <v>1272.5</v>
      </c>
      <c r="F126">
        <v>130</v>
      </c>
      <c r="G126">
        <v>810</v>
      </c>
      <c r="H126">
        <v>227.7</v>
      </c>
      <c r="I126">
        <v>1236.8</v>
      </c>
      <c r="J126">
        <v>0</v>
      </c>
      <c r="K126">
        <v>0</v>
      </c>
      <c r="L126">
        <v>7317</v>
      </c>
      <c r="M126">
        <v>19</v>
      </c>
      <c r="N126">
        <v>2059.125</v>
      </c>
      <c r="O126">
        <v>20</v>
      </c>
      <c r="P126">
        <v>0</v>
      </c>
      <c r="Q126">
        <v>0</v>
      </c>
    </row>
    <row r="127" spans="1:17" x14ac:dyDescent="0.25">
      <c r="A127">
        <v>158</v>
      </c>
      <c r="B127" t="s">
        <v>128</v>
      </c>
      <c r="C127">
        <v>24291</v>
      </c>
      <c r="D127">
        <v>5401</v>
      </c>
      <c r="E127">
        <v>1867.8</v>
      </c>
      <c r="F127">
        <v>935</v>
      </c>
      <c r="G127">
        <v>18320</v>
      </c>
      <c r="H127">
        <v>0</v>
      </c>
      <c r="I127">
        <v>1284.8</v>
      </c>
      <c r="J127">
        <v>0</v>
      </c>
      <c r="K127">
        <v>0</v>
      </c>
      <c r="L127">
        <v>10474</v>
      </c>
      <c r="M127">
        <v>76</v>
      </c>
      <c r="N127">
        <v>10884.456</v>
      </c>
      <c r="O127">
        <v>6</v>
      </c>
      <c r="P127">
        <v>0</v>
      </c>
      <c r="Q127">
        <v>0</v>
      </c>
    </row>
    <row r="128" spans="1:17" x14ac:dyDescent="0.25">
      <c r="A128">
        <v>788</v>
      </c>
      <c r="B128" t="s">
        <v>129</v>
      </c>
      <c r="C128">
        <v>14103</v>
      </c>
      <c r="D128">
        <v>2933</v>
      </c>
      <c r="E128">
        <v>629.29999999999995</v>
      </c>
      <c r="F128">
        <v>145</v>
      </c>
      <c r="G128">
        <v>730</v>
      </c>
      <c r="H128">
        <v>0</v>
      </c>
      <c r="I128">
        <v>0</v>
      </c>
      <c r="J128">
        <v>0</v>
      </c>
      <c r="K128">
        <v>0</v>
      </c>
      <c r="L128">
        <v>5764</v>
      </c>
      <c r="M128">
        <v>92</v>
      </c>
      <c r="N128">
        <v>2315.6819999999998</v>
      </c>
      <c r="O128">
        <v>6</v>
      </c>
      <c r="P128">
        <v>0</v>
      </c>
      <c r="Q128">
        <v>0</v>
      </c>
    </row>
    <row r="129" spans="1:17" x14ac:dyDescent="0.25">
      <c r="A129">
        <v>392</v>
      </c>
      <c r="B129" t="s">
        <v>130</v>
      </c>
      <c r="C129">
        <v>159709</v>
      </c>
      <c r="D129">
        <v>35076</v>
      </c>
      <c r="E129">
        <v>17169.2</v>
      </c>
      <c r="F129">
        <v>16285</v>
      </c>
      <c r="G129">
        <v>204310</v>
      </c>
      <c r="H129">
        <v>4581.7</v>
      </c>
      <c r="I129">
        <v>9104.7999999999993</v>
      </c>
      <c r="J129">
        <v>0</v>
      </c>
      <c r="K129">
        <v>0</v>
      </c>
      <c r="L129">
        <v>2914</v>
      </c>
      <c r="M129">
        <v>295</v>
      </c>
      <c r="N129">
        <v>264628</v>
      </c>
      <c r="O129">
        <v>2</v>
      </c>
      <c r="P129">
        <v>0</v>
      </c>
      <c r="Q129">
        <v>0</v>
      </c>
    </row>
    <row r="130" spans="1:17" x14ac:dyDescent="0.25">
      <c r="A130">
        <v>393</v>
      </c>
      <c r="B130" t="s">
        <v>131</v>
      </c>
      <c r="C130">
        <v>5867</v>
      </c>
      <c r="D130">
        <v>1287</v>
      </c>
      <c r="E130">
        <v>248.2</v>
      </c>
      <c r="F130">
        <v>190</v>
      </c>
      <c r="G130">
        <v>50</v>
      </c>
      <c r="H130">
        <v>0</v>
      </c>
      <c r="I130">
        <v>0</v>
      </c>
      <c r="J130">
        <v>0</v>
      </c>
      <c r="K130">
        <v>0</v>
      </c>
      <c r="L130">
        <v>1922</v>
      </c>
      <c r="M130">
        <v>197</v>
      </c>
      <c r="N130">
        <v>1554.5340000000001</v>
      </c>
      <c r="O130">
        <v>5</v>
      </c>
      <c r="P130">
        <v>0</v>
      </c>
      <c r="Q130">
        <v>0</v>
      </c>
    </row>
    <row r="131" spans="1:17" x14ac:dyDescent="0.25">
      <c r="A131">
        <v>394</v>
      </c>
      <c r="B131" t="s">
        <v>132</v>
      </c>
      <c r="C131">
        <v>147282</v>
      </c>
      <c r="D131">
        <v>36087</v>
      </c>
      <c r="E131">
        <v>7862.1</v>
      </c>
      <c r="F131">
        <v>12330</v>
      </c>
      <c r="G131">
        <v>76200</v>
      </c>
      <c r="H131">
        <v>2062.1</v>
      </c>
      <c r="I131">
        <v>6268.8</v>
      </c>
      <c r="J131">
        <v>0</v>
      </c>
      <c r="K131">
        <v>1493.4</v>
      </c>
      <c r="L131">
        <v>17822</v>
      </c>
      <c r="M131">
        <v>691</v>
      </c>
      <c r="N131">
        <v>94821.084000000003</v>
      </c>
      <c r="O131">
        <v>28</v>
      </c>
      <c r="P131">
        <v>0</v>
      </c>
      <c r="Q131">
        <v>0</v>
      </c>
    </row>
    <row r="132" spans="1:17" x14ac:dyDescent="0.25">
      <c r="A132">
        <v>1655</v>
      </c>
      <c r="B132" t="s">
        <v>133</v>
      </c>
      <c r="C132">
        <v>29888</v>
      </c>
      <c r="D132">
        <v>6115</v>
      </c>
      <c r="E132">
        <v>2301.9</v>
      </c>
      <c r="F132">
        <v>1615</v>
      </c>
      <c r="G132">
        <v>4810</v>
      </c>
      <c r="H132">
        <v>0</v>
      </c>
      <c r="I132">
        <v>956.8</v>
      </c>
      <c r="J132">
        <v>0</v>
      </c>
      <c r="K132">
        <v>0</v>
      </c>
      <c r="L132">
        <v>7445</v>
      </c>
      <c r="M132">
        <v>77</v>
      </c>
      <c r="N132">
        <v>9946.4950000000008</v>
      </c>
      <c r="O132">
        <v>9</v>
      </c>
      <c r="P132">
        <v>0</v>
      </c>
      <c r="Q132">
        <v>0</v>
      </c>
    </row>
    <row r="133" spans="1:17" x14ac:dyDescent="0.25">
      <c r="A133">
        <v>160</v>
      </c>
      <c r="B133" t="s">
        <v>134</v>
      </c>
      <c r="C133">
        <v>60539</v>
      </c>
      <c r="D133">
        <v>15165</v>
      </c>
      <c r="E133">
        <v>4385.8999999999996</v>
      </c>
      <c r="F133">
        <v>770</v>
      </c>
      <c r="G133">
        <v>40690</v>
      </c>
      <c r="H133">
        <v>869.38</v>
      </c>
      <c r="I133">
        <v>3300.8</v>
      </c>
      <c r="J133">
        <v>0</v>
      </c>
      <c r="K133">
        <v>0</v>
      </c>
      <c r="L133">
        <v>31219</v>
      </c>
      <c r="M133">
        <v>496</v>
      </c>
      <c r="N133">
        <v>14113.147000000001</v>
      </c>
      <c r="O133">
        <v>24</v>
      </c>
      <c r="P133">
        <v>0</v>
      </c>
      <c r="Q133">
        <v>0</v>
      </c>
    </row>
    <row r="134" spans="1:17" x14ac:dyDescent="0.25">
      <c r="A134">
        <v>243</v>
      </c>
      <c r="B134" t="s">
        <v>135</v>
      </c>
      <c r="C134">
        <v>46832</v>
      </c>
      <c r="D134">
        <v>11600</v>
      </c>
      <c r="E134">
        <v>3609.3</v>
      </c>
      <c r="F134">
        <v>4040</v>
      </c>
      <c r="G134">
        <v>46330</v>
      </c>
      <c r="H134">
        <v>1202.18</v>
      </c>
      <c r="I134">
        <v>3286.4</v>
      </c>
      <c r="J134">
        <v>0</v>
      </c>
      <c r="K134">
        <v>0</v>
      </c>
      <c r="L134">
        <v>3892</v>
      </c>
      <c r="M134">
        <v>935</v>
      </c>
      <c r="N134">
        <v>30597.956999999999</v>
      </c>
      <c r="O134">
        <v>2</v>
      </c>
      <c r="P134">
        <v>0</v>
      </c>
      <c r="Q134">
        <v>0</v>
      </c>
    </row>
    <row r="135" spans="1:17" x14ac:dyDescent="0.25">
      <c r="A135">
        <v>523</v>
      </c>
      <c r="B135" t="s">
        <v>136</v>
      </c>
      <c r="C135">
        <v>17958</v>
      </c>
      <c r="D135">
        <v>4706</v>
      </c>
      <c r="E135">
        <v>1093.5999999999999</v>
      </c>
      <c r="F135">
        <v>290</v>
      </c>
      <c r="G135">
        <v>5120</v>
      </c>
      <c r="H135">
        <v>0</v>
      </c>
      <c r="I135">
        <v>564.79999999999995</v>
      </c>
      <c r="J135">
        <v>0</v>
      </c>
      <c r="K135">
        <v>0</v>
      </c>
      <c r="L135">
        <v>1685</v>
      </c>
      <c r="M135">
        <v>251</v>
      </c>
      <c r="N135">
        <v>7106.6980000000003</v>
      </c>
      <c r="O135">
        <v>3</v>
      </c>
      <c r="P135">
        <v>0</v>
      </c>
      <c r="Q135">
        <v>0</v>
      </c>
    </row>
    <row r="136" spans="1:17" x14ac:dyDescent="0.25">
      <c r="A136">
        <v>17</v>
      </c>
      <c r="B136" t="s">
        <v>137</v>
      </c>
      <c r="C136">
        <v>19860</v>
      </c>
      <c r="D136">
        <v>4663</v>
      </c>
      <c r="E136">
        <v>1336.9</v>
      </c>
      <c r="F136">
        <v>415</v>
      </c>
      <c r="G136">
        <v>6760</v>
      </c>
      <c r="H136">
        <v>2139.5255999999999</v>
      </c>
      <c r="I136">
        <v>2631.2</v>
      </c>
      <c r="J136">
        <v>0</v>
      </c>
      <c r="K136">
        <v>1630.2</v>
      </c>
      <c r="L136">
        <v>4536</v>
      </c>
      <c r="M136">
        <v>537</v>
      </c>
      <c r="N136">
        <v>8221.6129999999994</v>
      </c>
      <c r="O136">
        <v>6</v>
      </c>
      <c r="P136">
        <v>0</v>
      </c>
      <c r="Q136">
        <v>0</v>
      </c>
    </row>
    <row r="137" spans="1:17" x14ac:dyDescent="0.25">
      <c r="A137">
        <v>72</v>
      </c>
      <c r="B137" t="s">
        <v>139</v>
      </c>
      <c r="C137">
        <v>15783</v>
      </c>
      <c r="D137">
        <v>3521</v>
      </c>
      <c r="E137">
        <v>2057.1999999999998</v>
      </c>
      <c r="F137">
        <v>365</v>
      </c>
      <c r="G137">
        <v>16770</v>
      </c>
      <c r="H137">
        <v>0</v>
      </c>
      <c r="I137">
        <v>1050.4000000000001</v>
      </c>
      <c r="J137">
        <v>0</v>
      </c>
      <c r="K137">
        <v>0</v>
      </c>
      <c r="L137">
        <v>2495</v>
      </c>
      <c r="M137">
        <v>168</v>
      </c>
      <c r="N137">
        <v>8000.9040000000005</v>
      </c>
      <c r="O137">
        <v>2</v>
      </c>
      <c r="P137">
        <v>0</v>
      </c>
      <c r="Q137">
        <v>0</v>
      </c>
    </row>
    <row r="138" spans="1:17" x14ac:dyDescent="0.25">
      <c r="A138">
        <v>244</v>
      </c>
      <c r="B138" t="s">
        <v>140</v>
      </c>
      <c r="C138">
        <v>12154</v>
      </c>
      <c r="D138">
        <v>2952</v>
      </c>
      <c r="E138">
        <v>779.2</v>
      </c>
      <c r="F138">
        <v>155</v>
      </c>
      <c r="G138">
        <v>3150</v>
      </c>
      <c r="H138">
        <v>0</v>
      </c>
      <c r="I138">
        <v>0</v>
      </c>
      <c r="J138">
        <v>0</v>
      </c>
      <c r="K138">
        <v>0</v>
      </c>
      <c r="L138">
        <v>2307</v>
      </c>
      <c r="M138">
        <v>108</v>
      </c>
      <c r="N138">
        <v>4570.3760000000002</v>
      </c>
      <c r="O138">
        <v>2</v>
      </c>
      <c r="P138">
        <v>0</v>
      </c>
      <c r="Q138">
        <v>0</v>
      </c>
    </row>
    <row r="139" spans="1:17" x14ac:dyDescent="0.25">
      <c r="A139">
        <v>396</v>
      </c>
      <c r="B139" t="s">
        <v>141</v>
      </c>
      <c r="C139">
        <v>39146</v>
      </c>
      <c r="D139">
        <v>8340</v>
      </c>
      <c r="E139">
        <v>3284.6</v>
      </c>
      <c r="F139">
        <v>2205</v>
      </c>
      <c r="G139">
        <v>22400</v>
      </c>
      <c r="H139">
        <v>411.7</v>
      </c>
      <c r="I139">
        <v>1431.2</v>
      </c>
      <c r="J139">
        <v>0</v>
      </c>
      <c r="K139">
        <v>0</v>
      </c>
      <c r="L139">
        <v>2724</v>
      </c>
      <c r="M139">
        <v>45</v>
      </c>
      <c r="N139">
        <v>40719.624000000003</v>
      </c>
      <c r="O139">
        <v>3</v>
      </c>
      <c r="P139">
        <v>0</v>
      </c>
      <c r="Q139">
        <v>0</v>
      </c>
    </row>
    <row r="140" spans="1:17" x14ac:dyDescent="0.25">
      <c r="A140">
        <v>397</v>
      </c>
      <c r="B140" t="s">
        <v>142</v>
      </c>
      <c r="C140">
        <v>27080</v>
      </c>
      <c r="D140">
        <v>6408</v>
      </c>
      <c r="E140">
        <v>1655.2</v>
      </c>
      <c r="F140">
        <v>770</v>
      </c>
      <c r="G140">
        <v>5940</v>
      </c>
      <c r="H140">
        <v>0</v>
      </c>
      <c r="I140">
        <v>1432.8</v>
      </c>
      <c r="J140">
        <v>0</v>
      </c>
      <c r="K140">
        <v>0</v>
      </c>
      <c r="L140">
        <v>917</v>
      </c>
      <c r="M140">
        <v>47</v>
      </c>
      <c r="N140">
        <v>22540.074000000001</v>
      </c>
      <c r="O140">
        <v>1</v>
      </c>
      <c r="P140">
        <v>0</v>
      </c>
      <c r="Q140">
        <v>0</v>
      </c>
    </row>
    <row r="141" spans="1:17" x14ac:dyDescent="0.25">
      <c r="A141">
        <v>246</v>
      </c>
      <c r="B141" t="s">
        <v>143</v>
      </c>
      <c r="C141">
        <v>18603</v>
      </c>
      <c r="D141">
        <v>4208</v>
      </c>
      <c r="E141">
        <v>1312.5</v>
      </c>
      <c r="F141">
        <v>210</v>
      </c>
      <c r="G141">
        <v>5660</v>
      </c>
      <c r="H141">
        <v>145.32</v>
      </c>
      <c r="I141">
        <v>826.4</v>
      </c>
      <c r="J141">
        <v>0</v>
      </c>
      <c r="K141">
        <v>0</v>
      </c>
      <c r="L141">
        <v>7861</v>
      </c>
      <c r="M141">
        <v>181</v>
      </c>
      <c r="N141">
        <v>4828.9799999999996</v>
      </c>
      <c r="O141">
        <v>8</v>
      </c>
      <c r="P141">
        <v>0</v>
      </c>
      <c r="Q141">
        <v>0</v>
      </c>
    </row>
    <row r="142" spans="1:17" x14ac:dyDescent="0.25">
      <c r="A142">
        <v>74</v>
      </c>
      <c r="B142" t="s">
        <v>144</v>
      </c>
      <c r="C142">
        <v>50192</v>
      </c>
      <c r="D142">
        <v>11434</v>
      </c>
      <c r="E142">
        <v>5279.5</v>
      </c>
      <c r="F142">
        <v>1655</v>
      </c>
      <c r="G142">
        <v>53580</v>
      </c>
      <c r="H142">
        <v>732.74</v>
      </c>
      <c r="I142">
        <v>3344</v>
      </c>
      <c r="J142">
        <v>0</v>
      </c>
      <c r="K142">
        <v>40.699999999999797</v>
      </c>
      <c r="L142">
        <v>18994</v>
      </c>
      <c r="M142">
        <v>822</v>
      </c>
      <c r="N142">
        <v>25512.955000000002</v>
      </c>
      <c r="O142">
        <v>24</v>
      </c>
      <c r="P142">
        <v>0</v>
      </c>
      <c r="Q142">
        <v>0</v>
      </c>
    </row>
    <row r="143" spans="1:17" x14ac:dyDescent="0.25">
      <c r="A143">
        <v>398</v>
      </c>
      <c r="B143" t="s">
        <v>145</v>
      </c>
      <c r="C143">
        <v>55850</v>
      </c>
      <c r="D143">
        <v>14051</v>
      </c>
      <c r="E143">
        <v>3672.8</v>
      </c>
      <c r="F143">
        <v>3865</v>
      </c>
      <c r="G143">
        <v>54320</v>
      </c>
      <c r="H143">
        <v>1580.64</v>
      </c>
      <c r="I143">
        <v>3645.6</v>
      </c>
      <c r="J143">
        <v>0</v>
      </c>
      <c r="K143">
        <v>796.1</v>
      </c>
      <c r="L143">
        <v>3815</v>
      </c>
      <c r="M143">
        <v>184</v>
      </c>
      <c r="N143">
        <v>39485.696000000004</v>
      </c>
      <c r="O143">
        <v>4</v>
      </c>
      <c r="P143">
        <v>0</v>
      </c>
      <c r="Q143">
        <v>0</v>
      </c>
    </row>
    <row r="144" spans="1:17" x14ac:dyDescent="0.25">
      <c r="A144">
        <v>917</v>
      </c>
      <c r="B144" t="s">
        <v>146</v>
      </c>
      <c r="C144">
        <v>86762</v>
      </c>
      <c r="D144">
        <v>15564</v>
      </c>
      <c r="E144">
        <v>14600.4</v>
      </c>
      <c r="F144">
        <v>5140</v>
      </c>
      <c r="G144">
        <v>149750</v>
      </c>
      <c r="H144">
        <v>5316.0969999999998</v>
      </c>
      <c r="I144">
        <v>5925.6</v>
      </c>
      <c r="J144">
        <v>0</v>
      </c>
      <c r="K144">
        <v>0</v>
      </c>
      <c r="L144">
        <v>4493</v>
      </c>
      <c r="M144">
        <v>60</v>
      </c>
      <c r="N144">
        <v>83405.754000000001</v>
      </c>
      <c r="O144">
        <v>5</v>
      </c>
      <c r="P144">
        <v>0</v>
      </c>
      <c r="Q144">
        <v>0</v>
      </c>
    </row>
    <row r="145" spans="1:17" x14ac:dyDescent="0.25">
      <c r="A145">
        <v>1658</v>
      </c>
      <c r="B145" t="s">
        <v>147</v>
      </c>
      <c r="C145">
        <v>15886</v>
      </c>
      <c r="D145">
        <v>3266</v>
      </c>
      <c r="E145">
        <v>817.4</v>
      </c>
      <c r="F145">
        <v>185</v>
      </c>
      <c r="G145">
        <v>2150</v>
      </c>
      <c r="H145">
        <v>2186.7199999999998</v>
      </c>
      <c r="I145">
        <v>0</v>
      </c>
      <c r="J145">
        <v>0</v>
      </c>
      <c r="K145">
        <v>0</v>
      </c>
      <c r="L145">
        <v>10398</v>
      </c>
      <c r="M145">
        <v>107</v>
      </c>
      <c r="N145">
        <v>4153.152</v>
      </c>
      <c r="O145">
        <v>7</v>
      </c>
      <c r="P145">
        <v>0</v>
      </c>
      <c r="Q145">
        <v>0</v>
      </c>
    </row>
    <row r="146" spans="1:17" x14ac:dyDescent="0.25">
      <c r="A146">
        <v>399</v>
      </c>
      <c r="B146" t="s">
        <v>148</v>
      </c>
      <c r="C146">
        <v>23099</v>
      </c>
      <c r="D146">
        <v>5024</v>
      </c>
      <c r="E146">
        <v>1386.6</v>
      </c>
      <c r="F146">
        <v>405</v>
      </c>
      <c r="G146">
        <v>8170</v>
      </c>
      <c r="H146">
        <v>0</v>
      </c>
      <c r="I146">
        <v>283.2</v>
      </c>
      <c r="J146">
        <v>0</v>
      </c>
      <c r="K146">
        <v>14.1</v>
      </c>
      <c r="L146">
        <v>1870</v>
      </c>
      <c r="M146">
        <v>31</v>
      </c>
      <c r="N146">
        <v>13775.456</v>
      </c>
      <c r="O146">
        <v>3</v>
      </c>
      <c r="P146">
        <v>0</v>
      </c>
      <c r="Q146">
        <v>0</v>
      </c>
    </row>
    <row r="147" spans="1:17" x14ac:dyDescent="0.25">
      <c r="A147">
        <v>163</v>
      </c>
      <c r="B147" t="s">
        <v>149</v>
      </c>
      <c r="C147">
        <v>35796</v>
      </c>
      <c r="D147">
        <v>8285</v>
      </c>
      <c r="E147">
        <v>2811.8</v>
      </c>
      <c r="F147">
        <v>440</v>
      </c>
      <c r="G147">
        <v>36000</v>
      </c>
      <c r="H147">
        <v>982.36</v>
      </c>
      <c r="I147">
        <v>1183.2</v>
      </c>
      <c r="J147">
        <v>0</v>
      </c>
      <c r="K147">
        <v>0</v>
      </c>
      <c r="L147">
        <v>13791</v>
      </c>
      <c r="M147">
        <v>108</v>
      </c>
      <c r="N147">
        <v>12332.574000000001</v>
      </c>
      <c r="O147">
        <v>8</v>
      </c>
      <c r="P147">
        <v>0</v>
      </c>
      <c r="Q147">
        <v>0</v>
      </c>
    </row>
    <row r="148" spans="1:17" x14ac:dyDescent="0.25">
      <c r="A148">
        <v>530</v>
      </c>
      <c r="B148" t="s">
        <v>150</v>
      </c>
      <c r="C148">
        <v>39992</v>
      </c>
      <c r="D148">
        <v>8445</v>
      </c>
      <c r="E148">
        <v>2781.4</v>
      </c>
      <c r="F148">
        <v>2355</v>
      </c>
      <c r="G148">
        <v>26520</v>
      </c>
      <c r="H148">
        <v>249.42</v>
      </c>
      <c r="I148">
        <v>2299.1999999999998</v>
      </c>
      <c r="J148">
        <v>0</v>
      </c>
      <c r="K148">
        <v>0</v>
      </c>
      <c r="L148">
        <v>3149</v>
      </c>
      <c r="M148">
        <v>1366</v>
      </c>
      <c r="N148">
        <v>28406.71</v>
      </c>
      <c r="O148">
        <v>3</v>
      </c>
      <c r="P148">
        <v>0</v>
      </c>
      <c r="Q148">
        <v>0</v>
      </c>
    </row>
    <row r="149" spans="1:17" x14ac:dyDescent="0.25">
      <c r="A149">
        <v>794</v>
      </c>
      <c r="B149" t="s">
        <v>151</v>
      </c>
      <c r="C149">
        <v>90903</v>
      </c>
      <c r="D149">
        <v>21519</v>
      </c>
      <c r="E149">
        <v>9383.2000000000007</v>
      </c>
      <c r="F149">
        <v>8345</v>
      </c>
      <c r="G149">
        <v>144280</v>
      </c>
      <c r="H149">
        <v>2904.54</v>
      </c>
      <c r="I149">
        <v>4352.8</v>
      </c>
      <c r="J149">
        <v>0</v>
      </c>
      <c r="K149">
        <v>0</v>
      </c>
      <c r="L149">
        <v>5315</v>
      </c>
      <c r="M149">
        <v>161</v>
      </c>
      <c r="N149">
        <v>69189.936000000002</v>
      </c>
      <c r="O149">
        <v>1</v>
      </c>
      <c r="P149">
        <v>0</v>
      </c>
      <c r="Q149">
        <v>0</v>
      </c>
    </row>
    <row r="150" spans="1:17" x14ac:dyDescent="0.25">
      <c r="A150">
        <v>531</v>
      </c>
      <c r="B150" t="s">
        <v>152</v>
      </c>
      <c r="C150">
        <v>30677</v>
      </c>
      <c r="D150">
        <v>8280</v>
      </c>
      <c r="E150">
        <v>1432.6</v>
      </c>
      <c r="F150">
        <v>1355</v>
      </c>
      <c r="G150">
        <v>11390</v>
      </c>
      <c r="H150">
        <v>0</v>
      </c>
      <c r="I150">
        <v>0</v>
      </c>
      <c r="J150">
        <v>509.6</v>
      </c>
      <c r="K150">
        <v>0</v>
      </c>
      <c r="L150">
        <v>1026</v>
      </c>
      <c r="M150">
        <v>164</v>
      </c>
      <c r="N150">
        <v>21711.887999999999</v>
      </c>
      <c r="O150">
        <v>1</v>
      </c>
      <c r="P150">
        <v>0</v>
      </c>
      <c r="Q150">
        <v>0</v>
      </c>
    </row>
    <row r="151" spans="1:17" x14ac:dyDescent="0.25">
      <c r="A151">
        <v>164</v>
      </c>
      <c r="B151" t="s">
        <v>404</v>
      </c>
      <c r="C151">
        <v>80593</v>
      </c>
      <c r="D151">
        <v>17953</v>
      </c>
      <c r="E151">
        <v>8751.9</v>
      </c>
      <c r="F151">
        <v>6920</v>
      </c>
      <c r="G151">
        <v>114430</v>
      </c>
      <c r="H151">
        <v>3731.34</v>
      </c>
      <c r="I151">
        <v>5072</v>
      </c>
      <c r="J151">
        <v>0</v>
      </c>
      <c r="K151">
        <v>108.49999999999901</v>
      </c>
      <c r="L151">
        <v>6082</v>
      </c>
      <c r="M151">
        <v>101</v>
      </c>
      <c r="N151">
        <v>69994.817999999999</v>
      </c>
      <c r="O151">
        <v>3</v>
      </c>
      <c r="P151">
        <v>0</v>
      </c>
      <c r="Q151">
        <v>0</v>
      </c>
    </row>
    <row r="152" spans="1:17" x14ac:dyDescent="0.25">
      <c r="A152">
        <v>252</v>
      </c>
      <c r="B152" t="s">
        <v>154</v>
      </c>
      <c r="C152">
        <v>16462</v>
      </c>
      <c r="D152">
        <v>3637</v>
      </c>
      <c r="E152">
        <v>1003.6</v>
      </c>
      <c r="F152">
        <v>305</v>
      </c>
      <c r="G152">
        <v>3540</v>
      </c>
      <c r="H152">
        <v>0</v>
      </c>
      <c r="I152">
        <v>0</v>
      </c>
      <c r="J152">
        <v>0</v>
      </c>
      <c r="K152">
        <v>0</v>
      </c>
      <c r="L152">
        <v>3971</v>
      </c>
      <c r="M152">
        <v>183</v>
      </c>
      <c r="N152">
        <v>5806.0240000000003</v>
      </c>
      <c r="O152">
        <v>4</v>
      </c>
      <c r="P152">
        <v>0</v>
      </c>
      <c r="Q152">
        <v>0</v>
      </c>
    </row>
    <row r="153" spans="1:17" x14ac:dyDescent="0.25">
      <c r="A153">
        <v>797</v>
      </c>
      <c r="B153" t="s">
        <v>155</v>
      </c>
      <c r="C153">
        <v>43723</v>
      </c>
      <c r="D153">
        <v>9691</v>
      </c>
      <c r="E153">
        <v>3020.9</v>
      </c>
      <c r="F153">
        <v>1920</v>
      </c>
      <c r="G153">
        <v>32180</v>
      </c>
      <c r="H153">
        <v>182.16</v>
      </c>
      <c r="I153">
        <v>916</v>
      </c>
      <c r="J153">
        <v>0</v>
      </c>
      <c r="K153">
        <v>0</v>
      </c>
      <c r="L153">
        <v>7884</v>
      </c>
      <c r="M153">
        <v>238</v>
      </c>
      <c r="N153">
        <v>19836.597000000002</v>
      </c>
      <c r="O153">
        <v>3</v>
      </c>
      <c r="P153">
        <v>0</v>
      </c>
      <c r="Q153">
        <v>0</v>
      </c>
    </row>
    <row r="154" spans="1:17" x14ac:dyDescent="0.25">
      <c r="A154">
        <v>534</v>
      </c>
      <c r="B154" t="s">
        <v>156</v>
      </c>
      <c r="C154">
        <v>21812</v>
      </c>
      <c r="D154">
        <v>4714</v>
      </c>
      <c r="E154">
        <v>1866.1</v>
      </c>
      <c r="F154">
        <v>655</v>
      </c>
      <c r="G154">
        <v>4990</v>
      </c>
      <c r="H154">
        <v>158.4</v>
      </c>
      <c r="I154">
        <v>915.2</v>
      </c>
      <c r="J154">
        <v>0</v>
      </c>
      <c r="K154">
        <v>555.5</v>
      </c>
      <c r="L154">
        <v>1292</v>
      </c>
      <c r="M154">
        <v>55</v>
      </c>
      <c r="N154">
        <v>15105.86</v>
      </c>
      <c r="O154">
        <v>2</v>
      </c>
      <c r="P154">
        <v>0</v>
      </c>
      <c r="Q154">
        <v>0</v>
      </c>
    </row>
    <row r="155" spans="1:17" x14ac:dyDescent="0.25">
      <c r="A155">
        <v>798</v>
      </c>
      <c r="B155" t="s">
        <v>157</v>
      </c>
      <c r="C155">
        <v>15366</v>
      </c>
      <c r="D155">
        <v>3353</v>
      </c>
      <c r="E155">
        <v>856.6</v>
      </c>
      <c r="F155">
        <v>165</v>
      </c>
      <c r="G155">
        <v>1770</v>
      </c>
      <c r="H155">
        <v>0</v>
      </c>
      <c r="I155">
        <v>0</v>
      </c>
      <c r="J155">
        <v>0</v>
      </c>
      <c r="K155">
        <v>0</v>
      </c>
      <c r="L155">
        <v>9483</v>
      </c>
      <c r="M155">
        <v>168</v>
      </c>
      <c r="N155">
        <v>4053.672</v>
      </c>
      <c r="O155">
        <v>8</v>
      </c>
      <c r="P155">
        <v>0</v>
      </c>
      <c r="Q155">
        <v>0</v>
      </c>
    </row>
    <row r="156" spans="1:17" x14ac:dyDescent="0.25">
      <c r="A156">
        <v>402</v>
      </c>
      <c r="B156" t="s">
        <v>158</v>
      </c>
      <c r="C156">
        <v>89521</v>
      </c>
      <c r="D156">
        <v>20306</v>
      </c>
      <c r="E156">
        <v>9344.7999999999993</v>
      </c>
      <c r="F156">
        <v>7045</v>
      </c>
      <c r="G156">
        <v>90560</v>
      </c>
      <c r="H156">
        <v>3078.58</v>
      </c>
      <c r="I156">
        <v>6579.2</v>
      </c>
      <c r="J156">
        <v>0</v>
      </c>
      <c r="K156">
        <v>932.099999999999</v>
      </c>
      <c r="L156">
        <v>4559</v>
      </c>
      <c r="M156">
        <v>76</v>
      </c>
      <c r="N156">
        <v>114809.4</v>
      </c>
      <c r="O156">
        <v>5</v>
      </c>
      <c r="P156">
        <v>0</v>
      </c>
      <c r="Q156">
        <v>0</v>
      </c>
    </row>
    <row r="157" spans="1:17" x14ac:dyDescent="0.25">
      <c r="A157">
        <v>1735</v>
      </c>
      <c r="B157" t="s">
        <v>159</v>
      </c>
      <c r="C157">
        <v>34930</v>
      </c>
      <c r="D157">
        <v>7617</v>
      </c>
      <c r="E157">
        <v>2505.3000000000002</v>
      </c>
      <c r="F157">
        <v>660</v>
      </c>
      <c r="G157">
        <v>13320</v>
      </c>
      <c r="H157">
        <v>20.76</v>
      </c>
      <c r="I157">
        <v>640</v>
      </c>
      <c r="J157">
        <v>0</v>
      </c>
      <c r="K157">
        <v>56.4</v>
      </c>
      <c r="L157">
        <v>21240</v>
      </c>
      <c r="M157">
        <v>300</v>
      </c>
      <c r="N157">
        <v>9432.6679999999997</v>
      </c>
      <c r="O157">
        <v>9</v>
      </c>
      <c r="P157">
        <v>0</v>
      </c>
      <c r="Q157">
        <v>0</v>
      </c>
    </row>
    <row r="158" spans="1:17" x14ac:dyDescent="0.25">
      <c r="A158">
        <v>1911</v>
      </c>
      <c r="B158" t="s">
        <v>534</v>
      </c>
      <c r="C158">
        <v>47681</v>
      </c>
      <c r="D158">
        <v>10913</v>
      </c>
      <c r="E158">
        <v>3656.3</v>
      </c>
      <c r="F158">
        <v>675</v>
      </c>
      <c r="G158">
        <v>7420</v>
      </c>
      <c r="H158">
        <v>0</v>
      </c>
      <c r="I158">
        <v>877.6</v>
      </c>
      <c r="J158">
        <v>0</v>
      </c>
      <c r="K158">
        <v>0</v>
      </c>
      <c r="L158">
        <v>35744</v>
      </c>
      <c r="M158">
        <v>1773</v>
      </c>
      <c r="N158">
        <v>8989.3670000000002</v>
      </c>
      <c r="O158">
        <v>29</v>
      </c>
      <c r="P158">
        <v>0</v>
      </c>
      <c r="Q158">
        <v>0</v>
      </c>
    </row>
    <row r="159" spans="1:17" x14ac:dyDescent="0.25">
      <c r="A159">
        <v>118</v>
      </c>
      <c r="B159" t="s">
        <v>160</v>
      </c>
      <c r="C159">
        <v>55677</v>
      </c>
      <c r="D159">
        <v>13060</v>
      </c>
      <c r="E159">
        <v>6117.4</v>
      </c>
      <c r="F159">
        <v>1310</v>
      </c>
      <c r="G159">
        <v>69470</v>
      </c>
      <c r="H159">
        <v>1432.5</v>
      </c>
      <c r="I159">
        <v>3095.2</v>
      </c>
      <c r="J159">
        <v>0</v>
      </c>
      <c r="K159">
        <v>0</v>
      </c>
      <c r="L159">
        <v>12765</v>
      </c>
      <c r="M159">
        <v>160</v>
      </c>
      <c r="N159">
        <v>29721.045999999998</v>
      </c>
      <c r="O159">
        <v>17</v>
      </c>
      <c r="P159">
        <v>0</v>
      </c>
      <c r="Q159">
        <v>0</v>
      </c>
    </row>
    <row r="160" spans="1:17" x14ac:dyDescent="0.25">
      <c r="A160">
        <v>405</v>
      </c>
      <c r="B160" t="s">
        <v>162</v>
      </c>
      <c r="C160">
        <v>72806</v>
      </c>
      <c r="D160">
        <v>16901</v>
      </c>
      <c r="E160">
        <v>7175</v>
      </c>
      <c r="F160">
        <v>6620</v>
      </c>
      <c r="G160">
        <v>87810</v>
      </c>
      <c r="H160">
        <v>2820.72</v>
      </c>
      <c r="I160">
        <v>6323.2</v>
      </c>
      <c r="J160">
        <v>0</v>
      </c>
      <c r="K160">
        <v>0</v>
      </c>
      <c r="L160">
        <v>2029</v>
      </c>
      <c r="M160">
        <v>94</v>
      </c>
      <c r="N160">
        <v>54877.64</v>
      </c>
      <c r="O160">
        <v>1</v>
      </c>
      <c r="P160">
        <v>0</v>
      </c>
      <c r="Q160">
        <v>0</v>
      </c>
    </row>
    <row r="161" spans="1:17" x14ac:dyDescent="0.25">
      <c r="A161">
        <v>1507</v>
      </c>
      <c r="B161" t="s">
        <v>163</v>
      </c>
      <c r="C161">
        <v>42271</v>
      </c>
      <c r="D161">
        <v>9059</v>
      </c>
      <c r="E161">
        <v>2852</v>
      </c>
      <c r="F161">
        <v>495</v>
      </c>
      <c r="G161">
        <v>17350</v>
      </c>
      <c r="H161">
        <v>178.2</v>
      </c>
      <c r="I161">
        <v>1784</v>
      </c>
      <c r="J161">
        <v>0</v>
      </c>
      <c r="K161">
        <v>0</v>
      </c>
      <c r="L161">
        <v>18863</v>
      </c>
      <c r="M161">
        <v>329</v>
      </c>
      <c r="N161">
        <v>10701.6</v>
      </c>
      <c r="O161">
        <v>16</v>
      </c>
      <c r="P161">
        <v>0</v>
      </c>
      <c r="Q161">
        <v>0</v>
      </c>
    </row>
    <row r="162" spans="1:17" x14ac:dyDescent="0.25">
      <c r="A162">
        <v>321</v>
      </c>
      <c r="B162" t="s">
        <v>164</v>
      </c>
      <c r="C162">
        <v>49579</v>
      </c>
      <c r="D162">
        <v>13351</v>
      </c>
      <c r="E162">
        <v>1951.9</v>
      </c>
      <c r="F162">
        <v>2095</v>
      </c>
      <c r="G162">
        <v>31260</v>
      </c>
      <c r="H162">
        <v>1291.54</v>
      </c>
      <c r="I162">
        <v>1852.8</v>
      </c>
      <c r="J162">
        <v>0</v>
      </c>
      <c r="K162">
        <v>425.1</v>
      </c>
      <c r="L162">
        <v>5493</v>
      </c>
      <c r="M162">
        <v>406</v>
      </c>
      <c r="N162">
        <v>30080.212</v>
      </c>
      <c r="O162">
        <v>10</v>
      </c>
      <c r="P162">
        <v>0</v>
      </c>
      <c r="Q162">
        <v>0</v>
      </c>
    </row>
    <row r="163" spans="1:17" x14ac:dyDescent="0.25">
      <c r="A163">
        <v>406</v>
      </c>
      <c r="B163" t="s">
        <v>165</v>
      </c>
      <c r="C163">
        <v>41369</v>
      </c>
      <c r="D163">
        <v>9136</v>
      </c>
      <c r="E163">
        <v>3269.6</v>
      </c>
      <c r="F163">
        <v>2885</v>
      </c>
      <c r="G163">
        <v>25290</v>
      </c>
      <c r="H163">
        <v>1112.1306</v>
      </c>
      <c r="I163">
        <v>1895.2</v>
      </c>
      <c r="J163">
        <v>0</v>
      </c>
      <c r="K163">
        <v>0</v>
      </c>
      <c r="L163">
        <v>1581</v>
      </c>
      <c r="M163">
        <v>751</v>
      </c>
      <c r="N163">
        <v>38085.042000000001</v>
      </c>
      <c r="O163">
        <v>5</v>
      </c>
      <c r="P163">
        <v>0</v>
      </c>
      <c r="Q163">
        <v>0</v>
      </c>
    </row>
    <row r="164" spans="1:17" x14ac:dyDescent="0.25">
      <c r="A164">
        <v>677</v>
      </c>
      <c r="B164" t="s">
        <v>166</v>
      </c>
      <c r="C164">
        <v>27472</v>
      </c>
      <c r="D164">
        <v>5174</v>
      </c>
      <c r="E164">
        <v>2451.6999999999998</v>
      </c>
      <c r="F164">
        <v>365</v>
      </c>
      <c r="G164">
        <v>21030</v>
      </c>
      <c r="H164">
        <v>298.98</v>
      </c>
      <c r="I164">
        <v>1106.4000000000001</v>
      </c>
      <c r="J164">
        <v>0</v>
      </c>
      <c r="K164">
        <v>0</v>
      </c>
      <c r="L164">
        <v>20116</v>
      </c>
      <c r="M164">
        <v>342</v>
      </c>
      <c r="N164">
        <v>6750.7510000000002</v>
      </c>
      <c r="O164">
        <v>16</v>
      </c>
      <c r="P164">
        <v>0</v>
      </c>
      <c r="Q164">
        <v>0</v>
      </c>
    </row>
    <row r="165" spans="1:17" x14ac:dyDescent="0.25">
      <c r="A165">
        <v>353</v>
      </c>
      <c r="B165" t="s">
        <v>167</v>
      </c>
      <c r="C165">
        <v>34302</v>
      </c>
      <c r="D165">
        <v>8623</v>
      </c>
      <c r="E165">
        <v>2102.1</v>
      </c>
      <c r="F165">
        <v>3225</v>
      </c>
      <c r="G165">
        <v>14510</v>
      </c>
      <c r="H165">
        <v>649.44000000000005</v>
      </c>
      <c r="I165">
        <v>1404.8</v>
      </c>
      <c r="J165">
        <v>0</v>
      </c>
      <c r="K165">
        <v>581.20000000000005</v>
      </c>
      <c r="L165">
        <v>2092</v>
      </c>
      <c r="M165">
        <v>76</v>
      </c>
      <c r="N165">
        <v>26551.756000000001</v>
      </c>
      <c r="O165">
        <v>2</v>
      </c>
      <c r="P165">
        <v>0</v>
      </c>
      <c r="Q165">
        <v>0</v>
      </c>
    </row>
    <row r="166" spans="1:17" x14ac:dyDescent="0.25">
      <c r="A166">
        <v>1884</v>
      </c>
      <c r="B166" t="s">
        <v>405</v>
      </c>
      <c r="C166">
        <v>26625</v>
      </c>
      <c r="D166">
        <v>5943</v>
      </c>
      <c r="E166">
        <v>1538.5</v>
      </c>
      <c r="F166">
        <v>590</v>
      </c>
      <c r="G166">
        <v>2790</v>
      </c>
      <c r="H166">
        <v>0</v>
      </c>
      <c r="I166">
        <v>254.4</v>
      </c>
      <c r="J166">
        <v>0</v>
      </c>
      <c r="K166">
        <v>0</v>
      </c>
      <c r="L166">
        <v>6319</v>
      </c>
      <c r="M166">
        <v>905</v>
      </c>
      <c r="N166">
        <v>6771.5550000000003</v>
      </c>
      <c r="O166">
        <v>17</v>
      </c>
      <c r="P166">
        <v>0</v>
      </c>
      <c r="Q166">
        <v>0</v>
      </c>
    </row>
    <row r="167" spans="1:17" x14ac:dyDescent="0.25">
      <c r="A167">
        <v>166</v>
      </c>
      <c r="B167" t="s">
        <v>168</v>
      </c>
      <c r="C167">
        <v>53259</v>
      </c>
      <c r="D167">
        <v>14244</v>
      </c>
      <c r="E167">
        <v>4365</v>
      </c>
      <c r="F167">
        <v>1630</v>
      </c>
      <c r="G167">
        <v>63560</v>
      </c>
      <c r="H167">
        <v>1219.6600000000001</v>
      </c>
      <c r="I167">
        <v>3552.8</v>
      </c>
      <c r="J167">
        <v>0</v>
      </c>
      <c r="K167">
        <v>0</v>
      </c>
      <c r="L167">
        <v>14206</v>
      </c>
      <c r="M167">
        <v>1973</v>
      </c>
      <c r="N167">
        <v>32156.74</v>
      </c>
      <c r="O167">
        <v>9</v>
      </c>
      <c r="P167">
        <v>0</v>
      </c>
      <c r="Q167">
        <v>0</v>
      </c>
    </row>
    <row r="168" spans="1:17" x14ac:dyDescent="0.25">
      <c r="A168">
        <v>678</v>
      </c>
      <c r="B168" t="s">
        <v>169</v>
      </c>
      <c r="C168">
        <v>12720</v>
      </c>
      <c r="D168">
        <v>3200</v>
      </c>
      <c r="E168">
        <v>658.5</v>
      </c>
      <c r="F168">
        <v>195</v>
      </c>
      <c r="G168">
        <v>6070</v>
      </c>
      <c r="H168">
        <v>473.24</v>
      </c>
      <c r="I168">
        <v>306.39999999999998</v>
      </c>
      <c r="J168">
        <v>0</v>
      </c>
      <c r="K168">
        <v>383</v>
      </c>
      <c r="L168">
        <v>3708</v>
      </c>
      <c r="M168">
        <v>109</v>
      </c>
      <c r="N168">
        <v>3537.71</v>
      </c>
      <c r="O168">
        <v>4</v>
      </c>
      <c r="P168">
        <v>0</v>
      </c>
      <c r="Q168">
        <v>0</v>
      </c>
    </row>
    <row r="169" spans="1:17" x14ac:dyDescent="0.25">
      <c r="A169">
        <v>537</v>
      </c>
      <c r="B169" t="s">
        <v>170</v>
      </c>
      <c r="C169">
        <v>64956</v>
      </c>
      <c r="D169">
        <v>16471</v>
      </c>
      <c r="E169">
        <v>4506.8999999999996</v>
      </c>
      <c r="F169">
        <v>1550</v>
      </c>
      <c r="G169">
        <v>49930</v>
      </c>
      <c r="H169">
        <v>1126.1600000000001</v>
      </c>
      <c r="I169">
        <v>1707.2</v>
      </c>
      <c r="J169">
        <v>0</v>
      </c>
      <c r="K169">
        <v>0</v>
      </c>
      <c r="L169">
        <v>2476</v>
      </c>
      <c r="M169">
        <v>166</v>
      </c>
      <c r="N169">
        <v>56235.122000000003</v>
      </c>
      <c r="O169">
        <v>4</v>
      </c>
      <c r="P169">
        <v>0</v>
      </c>
      <c r="Q169">
        <v>0</v>
      </c>
    </row>
    <row r="170" spans="1:17" x14ac:dyDescent="0.25">
      <c r="A170">
        <v>928</v>
      </c>
      <c r="B170" t="s">
        <v>171</v>
      </c>
      <c r="C170">
        <v>45823</v>
      </c>
      <c r="D170">
        <v>7696</v>
      </c>
      <c r="E170">
        <v>7139</v>
      </c>
      <c r="F170">
        <v>1610</v>
      </c>
      <c r="G170">
        <v>52010</v>
      </c>
      <c r="H170">
        <v>775.84</v>
      </c>
      <c r="I170">
        <v>345.6</v>
      </c>
      <c r="J170">
        <v>0</v>
      </c>
      <c r="K170">
        <v>0</v>
      </c>
      <c r="L170">
        <v>2191</v>
      </c>
      <c r="M170">
        <v>24</v>
      </c>
      <c r="N170">
        <v>42670.8</v>
      </c>
      <c r="O170">
        <v>2</v>
      </c>
      <c r="P170">
        <v>0</v>
      </c>
      <c r="Q170">
        <v>0</v>
      </c>
    </row>
    <row r="171" spans="1:17" x14ac:dyDescent="0.25">
      <c r="A171">
        <v>1598</v>
      </c>
      <c r="B171" t="s">
        <v>172</v>
      </c>
      <c r="C171">
        <v>22659</v>
      </c>
      <c r="D171">
        <v>5427</v>
      </c>
      <c r="E171">
        <v>1494.4</v>
      </c>
      <c r="F171">
        <v>355</v>
      </c>
      <c r="G171">
        <v>1150</v>
      </c>
      <c r="H171">
        <v>0</v>
      </c>
      <c r="I171">
        <v>0</v>
      </c>
      <c r="J171">
        <v>0</v>
      </c>
      <c r="K171">
        <v>0</v>
      </c>
      <c r="L171">
        <v>8037</v>
      </c>
      <c r="M171">
        <v>292</v>
      </c>
      <c r="N171">
        <v>3875.4560000000001</v>
      </c>
      <c r="O171">
        <v>18</v>
      </c>
      <c r="P171">
        <v>0</v>
      </c>
      <c r="Q171">
        <v>0</v>
      </c>
    </row>
    <row r="172" spans="1:17" x14ac:dyDescent="0.25">
      <c r="A172">
        <v>79</v>
      </c>
      <c r="B172" t="s">
        <v>173</v>
      </c>
      <c r="C172">
        <v>12827</v>
      </c>
      <c r="D172">
        <v>3038</v>
      </c>
      <c r="E172">
        <v>1363.9</v>
      </c>
      <c r="F172">
        <v>130</v>
      </c>
      <c r="G172">
        <v>3100</v>
      </c>
      <c r="H172">
        <v>0</v>
      </c>
      <c r="I172">
        <v>305.60000000000002</v>
      </c>
      <c r="J172">
        <v>0</v>
      </c>
      <c r="K172">
        <v>0</v>
      </c>
      <c r="L172">
        <v>10954</v>
      </c>
      <c r="M172">
        <v>681</v>
      </c>
      <c r="N172">
        <v>2096.5210000000002</v>
      </c>
      <c r="O172">
        <v>10</v>
      </c>
      <c r="P172">
        <v>0</v>
      </c>
      <c r="Q172">
        <v>0</v>
      </c>
    </row>
    <row r="173" spans="1:17" x14ac:dyDescent="0.25">
      <c r="A173">
        <v>588</v>
      </c>
      <c r="B173" t="s">
        <v>174</v>
      </c>
      <c r="C173">
        <v>11097</v>
      </c>
      <c r="D173">
        <v>2607</v>
      </c>
      <c r="E173">
        <v>667.3</v>
      </c>
      <c r="F173">
        <v>120</v>
      </c>
      <c r="G173">
        <v>170</v>
      </c>
      <c r="H173">
        <v>0</v>
      </c>
      <c r="I173">
        <v>0</v>
      </c>
      <c r="J173">
        <v>0</v>
      </c>
      <c r="K173">
        <v>0</v>
      </c>
      <c r="L173">
        <v>7601</v>
      </c>
      <c r="M173">
        <v>2446</v>
      </c>
      <c r="N173">
        <v>1497.2750000000001</v>
      </c>
      <c r="O173">
        <v>9</v>
      </c>
      <c r="P173">
        <v>0</v>
      </c>
      <c r="Q173">
        <v>0</v>
      </c>
    </row>
    <row r="174" spans="1:17" x14ac:dyDescent="0.25">
      <c r="A174">
        <v>542</v>
      </c>
      <c r="B174" t="s">
        <v>175</v>
      </c>
      <c r="C174">
        <v>29306</v>
      </c>
      <c r="D174">
        <v>7063</v>
      </c>
      <c r="E174">
        <v>2103.3000000000002</v>
      </c>
      <c r="F174">
        <v>1275</v>
      </c>
      <c r="G174">
        <v>6180</v>
      </c>
      <c r="H174">
        <v>0</v>
      </c>
      <c r="I174">
        <v>1096.8</v>
      </c>
      <c r="J174">
        <v>0</v>
      </c>
      <c r="K174">
        <v>0</v>
      </c>
      <c r="L174">
        <v>767</v>
      </c>
      <c r="M174">
        <v>128</v>
      </c>
      <c r="N174">
        <v>24249.754000000001</v>
      </c>
      <c r="O174">
        <v>1</v>
      </c>
      <c r="P174">
        <v>0</v>
      </c>
      <c r="Q174">
        <v>0</v>
      </c>
    </row>
    <row r="175" spans="1:17" x14ac:dyDescent="0.25">
      <c r="A175">
        <v>1931</v>
      </c>
      <c r="B175" t="s">
        <v>667</v>
      </c>
      <c r="C175">
        <v>55644</v>
      </c>
      <c r="D175">
        <v>13127</v>
      </c>
      <c r="E175">
        <v>3775.5</v>
      </c>
      <c r="F175">
        <v>1935</v>
      </c>
      <c r="G175">
        <v>3420</v>
      </c>
      <c r="H175">
        <v>0</v>
      </c>
      <c r="I175">
        <v>2968</v>
      </c>
      <c r="J175">
        <v>0</v>
      </c>
      <c r="K175">
        <v>173.5</v>
      </c>
      <c r="L175">
        <v>14905</v>
      </c>
      <c r="M175">
        <v>1226</v>
      </c>
      <c r="N175">
        <v>18324.45</v>
      </c>
      <c r="O175">
        <v>24</v>
      </c>
      <c r="P175">
        <v>0</v>
      </c>
      <c r="Q175">
        <v>0</v>
      </c>
    </row>
    <row r="176" spans="1:17" x14ac:dyDescent="0.25">
      <c r="A176">
        <v>1659</v>
      </c>
      <c r="B176" t="s">
        <v>176</v>
      </c>
      <c r="C176">
        <v>22158</v>
      </c>
      <c r="D176">
        <v>4868</v>
      </c>
      <c r="E176">
        <v>1597.7</v>
      </c>
      <c r="F176">
        <v>280</v>
      </c>
      <c r="G176">
        <v>3350</v>
      </c>
      <c r="H176">
        <v>0</v>
      </c>
      <c r="I176">
        <v>442.4</v>
      </c>
      <c r="J176">
        <v>0</v>
      </c>
      <c r="K176">
        <v>182.3</v>
      </c>
      <c r="L176">
        <v>5535</v>
      </c>
      <c r="M176">
        <v>81</v>
      </c>
      <c r="N176">
        <v>5773.9740000000002</v>
      </c>
      <c r="O176">
        <v>7</v>
      </c>
      <c r="P176">
        <v>0</v>
      </c>
      <c r="Q176">
        <v>0</v>
      </c>
    </row>
    <row r="177" spans="1:17" x14ac:dyDescent="0.25">
      <c r="A177">
        <v>1685</v>
      </c>
      <c r="B177" t="s">
        <v>177</v>
      </c>
      <c r="C177">
        <v>15332</v>
      </c>
      <c r="D177">
        <v>3495</v>
      </c>
      <c r="E177">
        <v>879.3</v>
      </c>
      <c r="F177">
        <v>200</v>
      </c>
      <c r="G177">
        <v>1830</v>
      </c>
      <c r="H177">
        <v>484.4</v>
      </c>
      <c r="I177">
        <v>0</v>
      </c>
      <c r="J177">
        <v>0</v>
      </c>
      <c r="K177">
        <v>0</v>
      </c>
      <c r="L177">
        <v>7036</v>
      </c>
      <c r="M177">
        <v>35</v>
      </c>
      <c r="N177">
        <v>2925.2460000000001</v>
      </c>
      <c r="O177">
        <v>6</v>
      </c>
      <c r="P177">
        <v>0</v>
      </c>
      <c r="Q177">
        <v>0</v>
      </c>
    </row>
    <row r="178" spans="1:17" x14ac:dyDescent="0.25">
      <c r="A178">
        <v>882</v>
      </c>
      <c r="B178" t="s">
        <v>178</v>
      </c>
      <c r="C178">
        <v>37612</v>
      </c>
      <c r="D178">
        <v>6770</v>
      </c>
      <c r="E178">
        <v>4404.3999999999996</v>
      </c>
      <c r="F178">
        <v>770</v>
      </c>
      <c r="G178">
        <v>34590</v>
      </c>
      <c r="H178">
        <v>199.98</v>
      </c>
      <c r="I178">
        <v>1651.2</v>
      </c>
      <c r="J178">
        <v>0</v>
      </c>
      <c r="K178">
        <v>153.30000000000001</v>
      </c>
      <c r="L178">
        <v>2459</v>
      </c>
      <c r="M178">
        <v>7</v>
      </c>
      <c r="N178">
        <v>26955.33</v>
      </c>
      <c r="O178">
        <v>3</v>
      </c>
      <c r="P178">
        <v>0</v>
      </c>
      <c r="Q178">
        <v>0</v>
      </c>
    </row>
    <row r="179" spans="1:17" x14ac:dyDescent="0.25">
      <c r="A179">
        <v>415</v>
      </c>
      <c r="B179" t="s">
        <v>179</v>
      </c>
      <c r="C179">
        <v>11435</v>
      </c>
      <c r="D179">
        <v>2678</v>
      </c>
      <c r="E179">
        <v>640.20000000000005</v>
      </c>
      <c r="F179">
        <v>460</v>
      </c>
      <c r="G179">
        <v>320</v>
      </c>
      <c r="H179">
        <v>0</v>
      </c>
      <c r="I179">
        <v>0</v>
      </c>
      <c r="J179">
        <v>19.299999999999699</v>
      </c>
      <c r="K179">
        <v>0</v>
      </c>
      <c r="L179">
        <v>2245</v>
      </c>
      <c r="M179">
        <v>405</v>
      </c>
      <c r="N179">
        <v>4925.5680000000002</v>
      </c>
      <c r="O179">
        <v>6</v>
      </c>
      <c r="P179">
        <v>0</v>
      </c>
      <c r="Q179">
        <v>0</v>
      </c>
    </row>
    <row r="180" spans="1:17" x14ac:dyDescent="0.25">
      <c r="A180">
        <v>416</v>
      </c>
      <c r="B180" t="s">
        <v>180</v>
      </c>
      <c r="C180">
        <v>27836</v>
      </c>
      <c r="D180">
        <v>6639</v>
      </c>
      <c r="E180">
        <v>1698.9</v>
      </c>
      <c r="F180">
        <v>725</v>
      </c>
      <c r="G180">
        <v>9650</v>
      </c>
      <c r="H180">
        <v>0</v>
      </c>
      <c r="I180">
        <v>346.4</v>
      </c>
      <c r="J180">
        <v>0</v>
      </c>
      <c r="K180">
        <v>0</v>
      </c>
      <c r="L180">
        <v>2376</v>
      </c>
      <c r="M180">
        <v>327</v>
      </c>
      <c r="N180">
        <v>10592.421</v>
      </c>
      <c r="O180">
        <v>7</v>
      </c>
      <c r="P180">
        <v>0</v>
      </c>
      <c r="Q180">
        <v>0</v>
      </c>
    </row>
    <row r="181" spans="1:17" x14ac:dyDescent="0.25">
      <c r="A181">
        <v>1621</v>
      </c>
      <c r="B181" t="s">
        <v>181</v>
      </c>
      <c r="C181">
        <v>61155</v>
      </c>
      <c r="D181">
        <v>17383</v>
      </c>
      <c r="E181">
        <v>1873.3</v>
      </c>
      <c r="F181">
        <v>3835</v>
      </c>
      <c r="G181">
        <v>18170</v>
      </c>
      <c r="H181">
        <v>0</v>
      </c>
      <c r="I181">
        <v>3412.8</v>
      </c>
      <c r="J181">
        <v>1693.7</v>
      </c>
      <c r="K181">
        <v>2237.6</v>
      </c>
      <c r="L181">
        <v>5327</v>
      </c>
      <c r="M181">
        <v>311</v>
      </c>
      <c r="N181">
        <v>30057.09</v>
      </c>
      <c r="O181">
        <v>7</v>
      </c>
      <c r="P181">
        <v>0</v>
      </c>
      <c r="Q181">
        <v>0</v>
      </c>
    </row>
    <row r="182" spans="1:17" x14ac:dyDescent="0.25">
      <c r="A182">
        <v>417</v>
      </c>
      <c r="B182" t="s">
        <v>182</v>
      </c>
      <c r="C182">
        <v>11146</v>
      </c>
      <c r="D182">
        <v>2446</v>
      </c>
      <c r="E182">
        <v>746.8</v>
      </c>
      <c r="F182">
        <v>225</v>
      </c>
      <c r="G182">
        <v>1300</v>
      </c>
      <c r="H182">
        <v>0</v>
      </c>
      <c r="I182">
        <v>1429.6</v>
      </c>
      <c r="J182">
        <v>0</v>
      </c>
      <c r="K182">
        <v>0</v>
      </c>
      <c r="L182">
        <v>1239</v>
      </c>
      <c r="M182">
        <v>2</v>
      </c>
      <c r="N182">
        <v>6134.19</v>
      </c>
      <c r="O182">
        <v>1</v>
      </c>
      <c r="P182">
        <v>0</v>
      </c>
      <c r="Q182">
        <v>0</v>
      </c>
    </row>
    <row r="183" spans="1:17" x14ac:dyDescent="0.25">
      <c r="A183">
        <v>22</v>
      </c>
      <c r="B183" t="s">
        <v>183</v>
      </c>
      <c r="C183">
        <v>19669</v>
      </c>
      <c r="D183">
        <v>4556</v>
      </c>
      <c r="E183">
        <v>1773.4</v>
      </c>
      <c r="F183">
        <v>330</v>
      </c>
      <c r="G183">
        <v>13080</v>
      </c>
      <c r="H183">
        <v>0</v>
      </c>
      <c r="I183">
        <v>1586.4</v>
      </c>
      <c r="J183">
        <v>0</v>
      </c>
      <c r="K183">
        <v>0</v>
      </c>
      <c r="L183">
        <v>6320</v>
      </c>
      <c r="M183">
        <v>108</v>
      </c>
      <c r="N183">
        <v>6463.6040000000003</v>
      </c>
      <c r="O183">
        <v>6</v>
      </c>
      <c r="P183">
        <v>0</v>
      </c>
      <c r="Q183">
        <v>0</v>
      </c>
    </row>
    <row r="184" spans="1:17" x14ac:dyDescent="0.25">
      <c r="A184">
        <v>545</v>
      </c>
      <c r="B184" t="s">
        <v>184</v>
      </c>
      <c r="C184">
        <v>21030</v>
      </c>
      <c r="D184">
        <v>4964</v>
      </c>
      <c r="E184">
        <v>1755.9</v>
      </c>
      <c r="F184">
        <v>2470</v>
      </c>
      <c r="G184">
        <v>6850</v>
      </c>
      <c r="H184">
        <v>0</v>
      </c>
      <c r="I184">
        <v>1000.8</v>
      </c>
      <c r="J184">
        <v>0</v>
      </c>
      <c r="K184">
        <v>77.3</v>
      </c>
      <c r="L184">
        <v>3374</v>
      </c>
      <c r="M184">
        <v>69</v>
      </c>
      <c r="N184">
        <v>11349.954</v>
      </c>
      <c r="O184">
        <v>4</v>
      </c>
      <c r="P184">
        <v>0</v>
      </c>
      <c r="Q184">
        <v>0</v>
      </c>
    </row>
    <row r="185" spans="1:17" x14ac:dyDescent="0.25">
      <c r="A185">
        <v>80</v>
      </c>
      <c r="B185" t="s">
        <v>185</v>
      </c>
      <c r="C185">
        <v>122415</v>
      </c>
      <c r="D185">
        <v>26389</v>
      </c>
      <c r="E185">
        <v>14865.9</v>
      </c>
      <c r="F185">
        <v>5105</v>
      </c>
      <c r="G185">
        <v>212880</v>
      </c>
      <c r="H185">
        <v>3633.48</v>
      </c>
      <c r="I185">
        <v>5598.4</v>
      </c>
      <c r="J185">
        <v>0</v>
      </c>
      <c r="K185">
        <v>0</v>
      </c>
      <c r="L185">
        <v>23839</v>
      </c>
      <c r="M185">
        <v>1723</v>
      </c>
      <c r="N185">
        <v>131199.921</v>
      </c>
      <c r="O185">
        <v>23</v>
      </c>
      <c r="P185">
        <v>0</v>
      </c>
      <c r="Q185">
        <v>0</v>
      </c>
    </row>
    <row r="186" spans="1:17" x14ac:dyDescent="0.25">
      <c r="A186">
        <v>546</v>
      </c>
      <c r="B186" t="s">
        <v>187</v>
      </c>
      <c r="C186">
        <v>124306</v>
      </c>
      <c r="D186">
        <v>23926</v>
      </c>
      <c r="E186">
        <v>12161.6</v>
      </c>
      <c r="F186">
        <v>11675</v>
      </c>
      <c r="G186">
        <v>160260</v>
      </c>
      <c r="H186">
        <v>4597.92</v>
      </c>
      <c r="I186">
        <v>8714.4</v>
      </c>
      <c r="J186">
        <v>0</v>
      </c>
      <c r="K186">
        <v>0</v>
      </c>
      <c r="L186">
        <v>2188</v>
      </c>
      <c r="M186">
        <v>139</v>
      </c>
      <c r="N186">
        <v>225829.78</v>
      </c>
      <c r="O186">
        <v>1</v>
      </c>
      <c r="P186">
        <v>0</v>
      </c>
      <c r="Q186">
        <v>0</v>
      </c>
    </row>
    <row r="187" spans="1:17" x14ac:dyDescent="0.25">
      <c r="A187">
        <v>547</v>
      </c>
      <c r="B187" t="s">
        <v>188</v>
      </c>
      <c r="C187">
        <v>27197</v>
      </c>
      <c r="D187">
        <v>6127</v>
      </c>
      <c r="E187">
        <v>1633.2</v>
      </c>
      <c r="F187">
        <v>1845</v>
      </c>
      <c r="G187">
        <v>6560</v>
      </c>
      <c r="H187">
        <v>501.7</v>
      </c>
      <c r="I187">
        <v>399.2</v>
      </c>
      <c r="J187">
        <v>0</v>
      </c>
      <c r="K187">
        <v>0</v>
      </c>
      <c r="L187">
        <v>1149</v>
      </c>
      <c r="M187">
        <v>78</v>
      </c>
      <c r="N187">
        <v>29799.714</v>
      </c>
      <c r="O187">
        <v>2</v>
      </c>
      <c r="P187">
        <v>0</v>
      </c>
      <c r="Q187">
        <v>0</v>
      </c>
    </row>
    <row r="188" spans="1:17" x14ac:dyDescent="0.25">
      <c r="A188">
        <v>1916</v>
      </c>
      <c r="B188" t="s">
        <v>189</v>
      </c>
      <c r="C188">
        <v>74947</v>
      </c>
      <c r="D188">
        <v>16003</v>
      </c>
      <c r="E188">
        <v>6829.8</v>
      </c>
      <c r="F188">
        <v>5810</v>
      </c>
      <c r="G188">
        <v>33720</v>
      </c>
      <c r="H188">
        <v>561.84</v>
      </c>
      <c r="I188">
        <v>3969.6</v>
      </c>
      <c r="J188">
        <v>0</v>
      </c>
      <c r="K188">
        <v>0</v>
      </c>
      <c r="L188">
        <v>3253</v>
      </c>
      <c r="M188">
        <v>309</v>
      </c>
      <c r="N188">
        <v>104462.124</v>
      </c>
      <c r="O188">
        <v>4</v>
      </c>
      <c r="P188">
        <v>0</v>
      </c>
      <c r="Q188">
        <v>0</v>
      </c>
    </row>
    <row r="189" spans="1:17" x14ac:dyDescent="0.25">
      <c r="A189">
        <v>995</v>
      </c>
      <c r="B189" t="s">
        <v>190</v>
      </c>
      <c r="C189">
        <v>77389</v>
      </c>
      <c r="D189">
        <v>19183</v>
      </c>
      <c r="E189">
        <v>7472.6</v>
      </c>
      <c r="F189">
        <v>11475</v>
      </c>
      <c r="G189">
        <v>85310</v>
      </c>
      <c r="H189">
        <v>4072.2</v>
      </c>
      <c r="I189">
        <v>3095.2</v>
      </c>
      <c r="J189">
        <v>0</v>
      </c>
      <c r="K189">
        <v>0</v>
      </c>
      <c r="L189">
        <v>22954</v>
      </c>
      <c r="M189">
        <v>3058</v>
      </c>
      <c r="N189">
        <v>45358.455999999998</v>
      </c>
      <c r="O189">
        <v>6</v>
      </c>
      <c r="P189">
        <v>0</v>
      </c>
      <c r="Q189">
        <v>0</v>
      </c>
    </row>
    <row r="190" spans="1:17" x14ac:dyDescent="0.25">
      <c r="A190">
        <v>1640</v>
      </c>
      <c r="B190" t="s">
        <v>192</v>
      </c>
      <c r="C190">
        <v>35857</v>
      </c>
      <c r="D190">
        <v>7061</v>
      </c>
      <c r="E190">
        <v>2585.6999999999998</v>
      </c>
      <c r="F190">
        <v>560</v>
      </c>
      <c r="G190">
        <v>6490</v>
      </c>
      <c r="H190">
        <v>975.72</v>
      </c>
      <c r="I190">
        <v>1706.4</v>
      </c>
      <c r="J190">
        <v>0</v>
      </c>
      <c r="K190">
        <v>0</v>
      </c>
      <c r="L190">
        <v>16263</v>
      </c>
      <c r="M190">
        <v>228</v>
      </c>
      <c r="N190">
        <v>6203.8230000000003</v>
      </c>
      <c r="O190">
        <v>19</v>
      </c>
      <c r="P190">
        <v>0</v>
      </c>
      <c r="Q190">
        <v>0</v>
      </c>
    </row>
    <row r="191" spans="1:17" x14ac:dyDescent="0.25">
      <c r="A191">
        <v>327</v>
      </c>
      <c r="B191" t="s">
        <v>193</v>
      </c>
      <c r="C191">
        <v>29755</v>
      </c>
      <c r="D191">
        <v>6936</v>
      </c>
      <c r="E191">
        <v>1503.2</v>
      </c>
      <c r="F191">
        <v>760</v>
      </c>
      <c r="G191">
        <v>11330</v>
      </c>
      <c r="H191">
        <v>0</v>
      </c>
      <c r="I191">
        <v>0</v>
      </c>
      <c r="J191">
        <v>0</v>
      </c>
      <c r="K191">
        <v>0</v>
      </c>
      <c r="L191">
        <v>5855</v>
      </c>
      <c r="M191">
        <v>34</v>
      </c>
      <c r="N191">
        <v>15441.296</v>
      </c>
      <c r="O191">
        <v>4</v>
      </c>
      <c r="P191">
        <v>0</v>
      </c>
      <c r="Q191">
        <v>0</v>
      </c>
    </row>
    <row r="192" spans="1:17" x14ac:dyDescent="0.25">
      <c r="A192">
        <v>733</v>
      </c>
      <c r="B192" t="s">
        <v>195</v>
      </c>
      <c r="C192">
        <v>11134</v>
      </c>
      <c r="D192">
        <v>2642</v>
      </c>
      <c r="E192">
        <v>659</v>
      </c>
      <c r="F192">
        <v>280</v>
      </c>
      <c r="G192">
        <v>300</v>
      </c>
      <c r="H192">
        <v>0</v>
      </c>
      <c r="I192">
        <v>0</v>
      </c>
      <c r="J192">
        <v>0</v>
      </c>
      <c r="K192">
        <v>0</v>
      </c>
      <c r="L192">
        <v>5030</v>
      </c>
      <c r="M192">
        <v>419</v>
      </c>
      <c r="N192">
        <v>1479.81</v>
      </c>
      <c r="O192">
        <v>8</v>
      </c>
      <c r="P192">
        <v>0</v>
      </c>
      <c r="Q192">
        <v>0</v>
      </c>
    </row>
    <row r="193" spans="1:17" x14ac:dyDescent="0.25">
      <c r="A193">
        <v>1705</v>
      </c>
      <c r="B193" t="s">
        <v>196</v>
      </c>
      <c r="C193">
        <v>46372</v>
      </c>
      <c r="D193">
        <v>10777</v>
      </c>
      <c r="E193">
        <v>3327.1</v>
      </c>
      <c r="F193">
        <v>785</v>
      </c>
      <c r="G193">
        <v>13400</v>
      </c>
      <c r="H193">
        <v>611.82000000000005</v>
      </c>
      <c r="I193">
        <v>2114.4</v>
      </c>
      <c r="J193">
        <v>0</v>
      </c>
      <c r="K193">
        <v>146</v>
      </c>
      <c r="L193">
        <v>6195</v>
      </c>
      <c r="M193">
        <v>719</v>
      </c>
      <c r="N193">
        <v>18506.751</v>
      </c>
      <c r="O193">
        <v>5</v>
      </c>
      <c r="P193">
        <v>0</v>
      </c>
      <c r="Q193">
        <v>0</v>
      </c>
    </row>
    <row r="194" spans="1:17" x14ac:dyDescent="0.25">
      <c r="A194">
        <v>553</v>
      </c>
      <c r="B194" t="s">
        <v>197</v>
      </c>
      <c r="C194">
        <v>22746</v>
      </c>
      <c r="D194">
        <v>4971</v>
      </c>
      <c r="E194">
        <v>1850.8</v>
      </c>
      <c r="F194">
        <v>440</v>
      </c>
      <c r="G194">
        <v>5440</v>
      </c>
      <c r="H194">
        <v>198</v>
      </c>
      <c r="I194">
        <v>1243.2</v>
      </c>
      <c r="J194">
        <v>0</v>
      </c>
      <c r="K194">
        <v>0</v>
      </c>
      <c r="L194">
        <v>1569</v>
      </c>
      <c r="M194">
        <v>36</v>
      </c>
      <c r="N194">
        <v>16050.544</v>
      </c>
      <c r="O194">
        <v>3</v>
      </c>
      <c r="P194">
        <v>0</v>
      </c>
      <c r="Q194">
        <v>0</v>
      </c>
    </row>
    <row r="195" spans="1:17" x14ac:dyDescent="0.25">
      <c r="A195">
        <v>262</v>
      </c>
      <c r="B195" t="s">
        <v>199</v>
      </c>
      <c r="C195">
        <v>33574</v>
      </c>
      <c r="D195">
        <v>7020</v>
      </c>
      <c r="E195">
        <v>2340.4</v>
      </c>
      <c r="F195">
        <v>1005</v>
      </c>
      <c r="G195">
        <v>12500</v>
      </c>
      <c r="H195">
        <v>480.94</v>
      </c>
      <c r="I195">
        <v>1260.8</v>
      </c>
      <c r="J195">
        <v>0</v>
      </c>
      <c r="K195">
        <v>162.5</v>
      </c>
      <c r="L195">
        <v>21302</v>
      </c>
      <c r="M195">
        <v>292</v>
      </c>
      <c r="N195">
        <v>9660.42</v>
      </c>
      <c r="O195">
        <v>18</v>
      </c>
      <c r="P195">
        <v>0</v>
      </c>
      <c r="Q195">
        <v>0</v>
      </c>
    </row>
    <row r="196" spans="1:17" x14ac:dyDescent="0.25">
      <c r="A196">
        <v>809</v>
      </c>
      <c r="B196" t="s">
        <v>200</v>
      </c>
      <c r="C196">
        <v>23120</v>
      </c>
      <c r="D196">
        <v>4848</v>
      </c>
      <c r="E196">
        <v>1794.9</v>
      </c>
      <c r="F196">
        <v>545</v>
      </c>
      <c r="G196">
        <v>5180</v>
      </c>
      <c r="H196">
        <v>0</v>
      </c>
      <c r="I196">
        <v>245.6</v>
      </c>
      <c r="J196">
        <v>0</v>
      </c>
      <c r="K196">
        <v>3.3999999999999799</v>
      </c>
      <c r="L196">
        <v>4991</v>
      </c>
      <c r="M196">
        <v>80</v>
      </c>
      <c r="N196">
        <v>10984.046</v>
      </c>
      <c r="O196">
        <v>5</v>
      </c>
      <c r="P196">
        <v>0</v>
      </c>
      <c r="Q196">
        <v>0</v>
      </c>
    </row>
    <row r="197" spans="1:17" x14ac:dyDescent="0.25">
      <c r="A197">
        <v>331</v>
      </c>
      <c r="B197" t="s">
        <v>201</v>
      </c>
      <c r="C197">
        <v>14395</v>
      </c>
      <c r="D197">
        <v>3675</v>
      </c>
      <c r="E197">
        <v>666.2</v>
      </c>
      <c r="F197">
        <v>390</v>
      </c>
      <c r="G197">
        <v>490</v>
      </c>
      <c r="H197">
        <v>0</v>
      </c>
      <c r="I197">
        <v>0</v>
      </c>
      <c r="J197">
        <v>0</v>
      </c>
      <c r="K197">
        <v>0</v>
      </c>
      <c r="L197">
        <v>7578</v>
      </c>
      <c r="M197">
        <v>320</v>
      </c>
      <c r="N197">
        <v>2038.9280000000001</v>
      </c>
      <c r="O197">
        <v>13</v>
      </c>
      <c r="P197">
        <v>0</v>
      </c>
      <c r="Q197">
        <v>0</v>
      </c>
    </row>
    <row r="198" spans="1:17" x14ac:dyDescent="0.25">
      <c r="A198">
        <v>24</v>
      </c>
      <c r="B198" t="s">
        <v>202</v>
      </c>
      <c r="C198">
        <v>9732</v>
      </c>
      <c r="D198">
        <v>2117</v>
      </c>
      <c r="E198">
        <v>904.4</v>
      </c>
      <c r="F198">
        <v>130</v>
      </c>
      <c r="G198">
        <v>400</v>
      </c>
      <c r="H198">
        <v>0</v>
      </c>
      <c r="I198">
        <v>0</v>
      </c>
      <c r="J198">
        <v>0</v>
      </c>
      <c r="K198">
        <v>0</v>
      </c>
      <c r="L198">
        <v>11102</v>
      </c>
      <c r="M198">
        <v>97</v>
      </c>
      <c r="N198">
        <v>1002.378</v>
      </c>
      <c r="O198">
        <v>15</v>
      </c>
      <c r="P198">
        <v>0</v>
      </c>
      <c r="Q198">
        <v>0</v>
      </c>
    </row>
    <row r="199" spans="1:17" x14ac:dyDescent="0.25">
      <c r="A199">
        <v>168</v>
      </c>
      <c r="B199" t="s">
        <v>203</v>
      </c>
      <c r="C199">
        <v>22547</v>
      </c>
      <c r="D199">
        <v>4907</v>
      </c>
      <c r="E199">
        <v>1827.1</v>
      </c>
      <c r="F199">
        <v>420</v>
      </c>
      <c r="G199">
        <v>6750</v>
      </c>
      <c r="H199">
        <v>69.2</v>
      </c>
      <c r="I199">
        <v>504.8</v>
      </c>
      <c r="J199">
        <v>0</v>
      </c>
      <c r="K199">
        <v>99.699999999999903</v>
      </c>
      <c r="L199">
        <v>9876</v>
      </c>
      <c r="M199">
        <v>86</v>
      </c>
      <c r="N199">
        <v>7475.9489999999996</v>
      </c>
      <c r="O199">
        <v>7</v>
      </c>
      <c r="P199">
        <v>0</v>
      </c>
      <c r="Q199">
        <v>0</v>
      </c>
    </row>
    <row r="200" spans="1:17" x14ac:dyDescent="0.25">
      <c r="A200">
        <v>263</v>
      </c>
      <c r="B200" t="s">
        <v>205</v>
      </c>
      <c r="C200">
        <v>24350</v>
      </c>
      <c r="D200">
        <v>5554</v>
      </c>
      <c r="E200">
        <v>1605.9</v>
      </c>
      <c r="F200">
        <v>395</v>
      </c>
      <c r="G200">
        <v>1600</v>
      </c>
      <c r="H200">
        <v>0</v>
      </c>
      <c r="I200">
        <v>0</v>
      </c>
      <c r="J200">
        <v>0</v>
      </c>
      <c r="K200">
        <v>0</v>
      </c>
      <c r="L200">
        <v>6591</v>
      </c>
      <c r="M200">
        <v>956</v>
      </c>
      <c r="N200">
        <v>4898.1030000000001</v>
      </c>
      <c r="O200">
        <v>14</v>
      </c>
      <c r="P200">
        <v>0</v>
      </c>
      <c r="Q200">
        <v>0</v>
      </c>
    </row>
    <row r="201" spans="1:17" x14ac:dyDescent="0.25">
      <c r="A201">
        <v>1641</v>
      </c>
      <c r="B201" t="s">
        <v>206</v>
      </c>
      <c r="C201">
        <v>23697</v>
      </c>
      <c r="D201">
        <v>4175</v>
      </c>
      <c r="E201">
        <v>1934.9</v>
      </c>
      <c r="F201">
        <v>280</v>
      </c>
      <c r="G201">
        <v>5180</v>
      </c>
      <c r="H201">
        <v>541.52</v>
      </c>
      <c r="I201">
        <v>0</v>
      </c>
      <c r="J201">
        <v>0</v>
      </c>
      <c r="K201">
        <v>0</v>
      </c>
      <c r="L201">
        <v>4567</v>
      </c>
      <c r="M201">
        <v>1245</v>
      </c>
      <c r="N201">
        <v>5138.9939999999997</v>
      </c>
      <c r="O201">
        <v>9</v>
      </c>
      <c r="P201">
        <v>0</v>
      </c>
      <c r="Q201">
        <v>0</v>
      </c>
    </row>
    <row r="202" spans="1:17" x14ac:dyDescent="0.25">
      <c r="A202">
        <v>556</v>
      </c>
      <c r="B202" t="s">
        <v>207</v>
      </c>
      <c r="C202">
        <v>32518</v>
      </c>
      <c r="D202">
        <v>6958</v>
      </c>
      <c r="E202">
        <v>3039.4</v>
      </c>
      <c r="F202">
        <v>4875</v>
      </c>
      <c r="G202">
        <v>12420</v>
      </c>
      <c r="H202">
        <v>140.58000000000001</v>
      </c>
      <c r="I202">
        <v>836.8</v>
      </c>
      <c r="J202">
        <v>0</v>
      </c>
      <c r="K202">
        <v>0</v>
      </c>
      <c r="L202">
        <v>847</v>
      </c>
      <c r="M202">
        <v>165</v>
      </c>
      <c r="N202">
        <v>29909.88</v>
      </c>
      <c r="O202">
        <v>1</v>
      </c>
      <c r="P202">
        <v>0</v>
      </c>
      <c r="Q202">
        <v>0</v>
      </c>
    </row>
    <row r="203" spans="1:17" x14ac:dyDescent="0.25">
      <c r="A203">
        <v>935</v>
      </c>
      <c r="B203" t="s">
        <v>208</v>
      </c>
      <c r="C203">
        <v>122723</v>
      </c>
      <c r="D203">
        <v>20920</v>
      </c>
      <c r="E203">
        <v>14398.9</v>
      </c>
      <c r="F203">
        <v>5575</v>
      </c>
      <c r="G203">
        <v>193290</v>
      </c>
      <c r="H203">
        <v>2850.32</v>
      </c>
      <c r="I203">
        <v>5120.8</v>
      </c>
      <c r="J203">
        <v>0</v>
      </c>
      <c r="K203">
        <v>0</v>
      </c>
      <c r="L203">
        <v>5573</v>
      </c>
      <c r="M203">
        <v>440</v>
      </c>
      <c r="N203">
        <v>157709.49299999999</v>
      </c>
      <c r="O203">
        <v>2</v>
      </c>
      <c r="P203">
        <v>0</v>
      </c>
      <c r="Q203">
        <v>0</v>
      </c>
    </row>
    <row r="204" spans="1:17" x14ac:dyDescent="0.25">
      <c r="A204">
        <v>25</v>
      </c>
      <c r="B204" t="s">
        <v>209</v>
      </c>
      <c r="C204">
        <v>10488</v>
      </c>
      <c r="D204">
        <v>2403</v>
      </c>
      <c r="E204">
        <v>887.9</v>
      </c>
      <c r="F204">
        <v>110</v>
      </c>
      <c r="G204">
        <v>2430</v>
      </c>
      <c r="H204">
        <v>0</v>
      </c>
      <c r="I204">
        <v>0</v>
      </c>
      <c r="J204">
        <v>0</v>
      </c>
      <c r="K204">
        <v>0</v>
      </c>
      <c r="L204">
        <v>6437</v>
      </c>
      <c r="M204">
        <v>52</v>
      </c>
      <c r="N204">
        <v>1495.329</v>
      </c>
      <c r="O204">
        <v>7</v>
      </c>
      <c r="P204">
        <v>0</v>
      </c>
      <c r="Q204">
        <v>0</v>
      </c>
    </row>
    <row r="205" spans="1:17" x14ac:dyDescent="0.25">
      <c r="A205">
        <v>420</v>
      </c>
      <c r="B205" t="s">
        <v>210</v>
      </c>
      <c r="C205">
        <v>44480</v>
      </c>
      <c r="D205">
        <v>10335</v>
      </c>
      <c r="E205">
        <v>3429.8</v>
      </c>
      <c r="F205">
        <v>1120</v>
      </c>
      <c r="G205">
        <v>12650</v>
      </c>
      <c r="H205">
        <v>0</v>
      </c>
      <c r="I205">
        <v>340</v>
      </c>
      <c r="J205">
        <v>0</v>
      </c>
      <c r="K205">
        <v>78.5</v>
      </c>
      <c r="L205">
        <v>12111</v>
      </c>
      <c r="M205">
        <v>608</v>
      </c>
      <c r="N205">
        <v>10180.763999999999</v>
      </c>
      <c r="O205">
        <v>21</v>
      </c>
      <c r="P205">
        <v>0</v>
      </c>
      <c r="Q205">
        <v>0</v>
      </c>
    </row>
    <row r="206" spans="1:17" x14ac:dyDescent="0.25">
      <c r="A206">
        <v>938</v>
      </c>
      <c r="B206" t="s">
        <v>211</v>
      </c>
      <c r="C206">
        <v>19039</v>
      </c>
      <c r="D206">
        <v>3611</v>
      </c>
      <c r="E206">
        <v>1456.2</v>
      </c>
      <c r="F206">
        <v>220</v>
      </c>
      <c r="G206">
        <v>4740</v>
      </c>
      <c r="H206">
        <v>0</v>
      </c>
      <c r="I206">
        <v>1146.4000000000001</v>
      </c>
      <c r="J206">
        <v>0</v>
      </c>
      <c r="K206">
        <v>231.8</v>
      </c>
      <c r="L206">
        <v>2679</v>
      </c>
      <c r="M206">
        <v>90</v>
      </c>
      <c r="N206">
        <v>5298.6959999999999</v>
      </c>
      <c r="O206">
        <v>7</v>
      </c>
      <c r="P206">
        <v>0</v>
      </c>
      <c r="Q206">
        <v>0</v>
      </c>
    </row>
    <row r="207" spans="1:17" x14ac:dyDescent="0.25">
      <c r="A207">
        <v>1948</v>
      </c>
      <c r="B207" t="s">
        <v>726</v>
      </c>
      <c r="C207">
        <v>80148</v>
      </c>
      <c r="D207">
        <v>18004</v>
      </c>
      <c r="E207">
        <v>5579.8</v>
      </c>
      <c r="F207">
        <v>3360</v>
      </c>
      <c r="G207">
        <v>47050</v>
      </c>
      <c r="H207">
        <v>1663.52</v>
      </c>
      <c r="I207">
        <v>3796.8</v>
      </c>
      <c r="J207">
        <v>0</v>
      </c>
      <c r="K207">
        <v>0</v>
      </c>
      <c r="L207">
        <v>18401</v>
      </c>
      <c r="M207">
        <v>150</v>
      </c>
      <c r="N207">
        <v>32904.339999999997</v>
      </c>
      <c r="O207">
        <v>18</v>
      </c>
      <c r="P207">
        <v>0</v>
      </c>
      <c r="Q207">
        <v>0</v>
      </c>
    </row>
    <row r="208" spans="1:17" x14ac:dyDescent="0.25">
      <c r="A208">
        <v>119</v>
      </c>
      <c r="B208" t="s">
        <v>213</v>
      </c>
      <c r="C208">
        <v>33410</v>
      </c>
      <c r="D208">
        <v>7826</v>
      </c>
      <c r="E208">
        <v>3114.6</v>
      </c>
      <c r="F208">
        <v>1150</v>
      </c>
      <c r="G208">
        <v>39330</v>
      </c>
      <c r="H208">
        <v>1110.8399999999999</v>
      </c>
      <c r="I208">
        <v>2940.8</v>
      </c>
      <c r="J208">
        <v>0</v>
      </c>
      <c r="K208">
        <v>224.2</v>
      </c>
      <c r="L208">
        <v>5546</v>
      </c>
      <c r="M208">
        <v>157</v>
      </c>
      <c r="N208">
        <v>19843.691999999999</v>
      </c>
      <c r="O208">
        <v>5</v>
      </c>
      <c r="P208">
        <v>0</v>
      </c>
      <c r="Q208">
        <v>0</v>
      </c>
    </row>
    <row r="209" spans="1:17" x14ac:dyDescent="0.25">
      <c r="A209">
        <v>687</v>
      </c>
      <c r="B209" t="s">
        <v>214</v>
      </c>
      <c r="C209">
        <v>48303</v>
      </c>
      <c r="D209">
        <v>10878</v>
      </c>
      <c r="E209">
        <v>4874.6000000000004</v>
      </c>
      <c r="F209">
        <v>2360</v>
      </c>
      <c r="G209">
        <v>68260</v>
      </c>
      <c r="H209">
        <v>1462.3</v>
      </c>
      <c r="I209">
        <v>3827.2</v>
      </c>
      <c r="J209">
        <v>0</v>
      </c>
      <c r="K209">
        <v>0</v>
      </c>
      <c r="L209">
        <v>4840</v>
      </c>
      <c r="M209">
        <v>464</v>
      </c>
      <c r="N209">
        <v>41388.732000000004</v>
      </c>
      <c r="O209">
        <v>4</v>
      </c>
      <c r="P209">
        <v>0</v>
      </c>
      <c r="Q209">
        <v>0</v>
      </c>
    </row>
    <row r="210" spans="1:17" x14ac:dyDescent="0.25">
      <c r="A210">
        <v>1731</v>
      </c>
      <c r="B210" t="s">
        <v>216</v>
      </c>
      <c r="C210">
        <v>33172</v>
      </c>
      <c r="D210">
        <v>7171</v>
      </c>
      <c r="E210">
        <v>2513.5</v>
      </c>
      <c r="F210">
        <v>475</v>
      </c>
      <c r="G210">
        <v>12500</v>
      </c>
      <c r="H210">
        <v>124.56</v>
      </c>
      <c r="I210">
        <v>760</v>
      </c>
      <c r="J210">
        <v>0</v>
      </c>
      <c r="K210">
        <v>248.2</v>
      </c>
      <c r="L210">
        <v>34057</v>
      </c>
      <c r="M210">
        <v>531</v>
      </c>
      <c r="N210">
        <v>6506.3249999999998</v>
      </c>
      <c r="O210">
        <v>29</v>
      </c>
      <c r="P210">
        <v>0</v>
      </c>
      <c r="Q210">
        <v>0</v>
      </c>
    </row>
    <row r="211" spans="1:17" x14ac:dyDescent="0.25">
      <c r="A211">
        <v>1842</v>
      </c>
      <c r="B211" t="s">
        <v>217</v>
      </c>
      <c r="C211">
        <v>19338</v>
      </c>
      <c r="D211">
        <v>4750</v>
      </c>
      <c r="E211">
        <v>744.6</v>
      </c>
      <c r="F211">
        <v>530</v>
      </c>
      <c r="G211">
        <v>630</v>
      </c>
      <c r="H211">
        <v>0</v>
      </c>
      <c r="I211">
        <v>0</v>
      </c>
      <c r="J211">
        <v>0</v>
      </c>
      <c r="K211">
        <v>0</v>
      </c>
      <c r="L211">
        <v>4722</v>
      </c>
      <c r="M211">
        <v>216</v>
      </c>
      <c r="N211">
        <v>10325.352000000001</v>
      </c>
      <c r="O211">
        <v>12</v>
      </c>
      <c r="P211">
        <v>0</v>
      </c>
      <c r="Q211">
        <v>0</v>
      </c>
    </row>
    <row r="212" spans="1:17" x14ac:dyDescent="0.25">
      <c r="A212">
        <v>1952</v>
      </c>
      <c r="B212" t="s">
        <v>732</v>
      </c>
      <c r="C212">
        <v>60953</v>
      </c>
      <c r="D212">
        <v>13072</v>
      </c>
      <c r="E212">
        <v>7013.9</v>
      </c>
      <c r="F212">
        <v>3665</v>
      </c>
      <c r="G212">
        <v>44410</v>
      </c>
      <c r="H212">
        <v>380.16</v>
      </c>
      <c r="I212">
        <v>1443.2</v>
      </c>
      <c r="J212">
        <v>0</v>
      </c>
      <c r="K212">
        <v>0</v>
      </c>
      <c r="L212">
        <v>27991</v>
      </c>
      <c r="M212">
        <v>1586</v>
      </c>
      <c r="N212">
        <v>24791.982</v>
      </c>
      <c r="O212">
        <v>23</v>
      </c>
      <c r="P212">
        <v>0</v>
      </c>
      <c r="Q212">
        <v>0</v>
      </c>
    </row>
    <row r="213" spans="1:17" x14ac:dyDescent="0.25">
      <c r="A213">
        <v>815</v>
      </c>
      <c r="B213" t="s">
        <v>218</v>
      </c>
      <c r="C213">
        <v>10831</v>
      </c>
      <c r="D213">
        <v>2285</v>
      </c>
      <c r="E213">
        <v>860.4</v>
      </c>
      <c r="F213">
        <v>120</v>
      </c>
      <c r="G213">
        <v>1180</v>
      </c>
      <c r="H213">
        <v>0</v>
      </c>
      <c r="I213">
        <v>364.8</v>
      </c>
      <c r="J213">
        <v>0</v>
      </c>
      <c r="K213">
        <v>0</v>
      </c>
      <c r="L213">
        <v>5222</v>
      </c>
      <c r="M213">
        <v>96</v>
      </c>
      <c r="N213">
        <v>1438.29</v>
      </c>
      <c r="O213">
        <v>6</v>
      </c>
      <c r="P213">
        <v>0</v>
      </c>
      <c r="Q213">
        <v>0</v>
      </c>
    </row>
    <row r="214" spans="1:17" x14ac:dyDescent="0.25">
      <c r="A214">
        <v>1709</v>
      </c>
      <c r="B214" t="s">
        <v>220</v>
      </c>
      <c r="C214">
        <v>36967</v>
      </c>
      <c r="D214">
        <v>8004</v>
      </c>
      <c r="E214">
        <v>2805.7</v>
      </c>
      <c r="F214">
        <v>1055</v>
      </c>
      <c r="G214">
        <v>4840</v>
      </c>
      <c r="H214">
        <v>201.96</v>
      </c>
      <c r="I214">
        <v>953.6</v>
      </c>
      <c r="J214">
        <v>0</v>
      </c>
      <c r="K214">
        <v>533.1</v>
      </c>
      <c r="L214">
        <v>15920</v>
      </c>
      <c r="M214">
        <v>2482</v>
      </c>
      <c r="N214">
        <v>12245.571</v>
      </c>
      <c r="O214">
        <v>21</v>
      </c>
      <c r="P214">
        <v>0</v>
      </c>
      <c r="Q214">
        <v>0</v>
      </c>
    </row>
    <row r="215" spans="1:17" x14ac:dyDescent="0.25">
      <c r="A215">
        <v>1927</v>
      </c>
      <c r="B215" t="s">
        <v>611</v>
      </c>
      <c r="C215">
        <v>29295</v>
      </c>
      <c r="D215">
        <v>8145</v>
      </c>
      <c r="E215">
        <v>1427.4</v>
      </c>
      <c r="F215">
        <v>400</v>
      </c>
      <c r="G215">
        <v>990</v>
      </c>
      <c r="H215">
        <v>0</v>
      </c>
      <c r="I215">
        <v>0</v>
      </c>
      <c r="J215">
        <v>0</v>
      </c>
      <c r="K215">
        <v>0</v>
      </c>
      <c r="L215">
        <v>11810</v>
      </c>
      <c r="M215">
        <v>838</v>
      </c>
      <c r="N215">
        <v>5015.7160000000003</v>
      </c>
      <c r="O215">
        <v>19</v>
      </c>
      <c r="P215">
        <v>0</v>
      </c>
      <c r="Q215">
        <v>0</v>
      </c>
    </row>
    <row r="216" spans="1:17" x14ac:dyDescent="0.25">
      <c r="A216">
        <v>1955</v>
      </c>
      <c r="B216" t="s">
        <v>221</v>
      </c>
      <c r="C216">
        <v>35627</v>
      </c>
      <c r="D216">
        <v>7291</v>
      </c>
      <c r="E216">
        <v>3198.6</v>
      </c>
      <c r="F216">
        <v>795</v>
      </c>
      <c r="G216">
        <v>16620</v>
      </c>
      <c r="H216">
        <v>1337.2</v>
      </c>
      <c r="I216">
        <v>405.6</v>
      </c>
      <c r="J216">
        <v>0</v>
      </c>
      <c r="K216">
        <v>0</v>
      </c>
      <c r="L216">
        <v>10568</v>
      </c>
      <c r="M216">
        <v>96</v>
      </c>
      <c r="N216">
        <v>11907.168</v>
      </c>
      <c r="O216">
        <v>10</v>
      </c>
      <c r="P216">
        <v>0</v>
      </c>
      <c r="Q216">
        <v>0</v>
      </c>
    </row>
    <row r="217" spans="1:17" x14ac:dyDescent="0.25">
      <c r="A217">
        <v>335</v>
      </c>
      <c r="B217" t="s">
        <v>222</v>
      </c>
      <c r="C217">
        <v>13879</v>
      </c>
      <c r="D217">
        <v>3541</v>
      </c>
      <c r="E217">
        <v>657.3</v>
      </c>
      <c r="F217">
        <v>400</v>
      </c>
      <c r="G217">
        <v>800</v>
      </c>
      <c r="H217">
        <v>0</v>
      </c>
      <c r="I217">
        <v>0</v>
      </c>
      <c r="J217">
        <v>0</v>
      </c>
      <c r="K217">
        <v>0</v>
      </c>
      <c r="L217">
        <v>3759</v>
      </c>
      <c r="M217">
        <v>61</v>
      </c>
      <c r="N217">
        <v>4275.768</v>
      </c>
      <c r="O217">
        <v>4</v>
      </c>
      <c r="P217">
        <v>0</v>
      </c>
      <c r="Q217">
        <v>0</v>
      </c>
    </row>
    <row r="218" spans="1:17" x14ac:dyDescent="0.25">
      <c r="A218">
        <v>944</v>
      </c>
      <c r="B218" t="s">
        <v>223</v>
      </c>
      <c r="C218">
        <v>7768</v>
      </c>
      <c r="D218">
        <v>1546</v>
      </c>
      <c r="E218">
        <v>446.5</v>
      </c>
      <c r="F218">
        <v>100</v>
      </c>
      <c r="G218">
        <v>890</v>
      </c>
      <c r="H218">
        <v>0</v>
      </c>
      <c r="I218">
        <v>218.4</v>
      </c>
      <c r="J218">
        <v>0</v>
      </c>
      <c r="K218">
        <v>13.4</v>
      </c>
      <c r="L218">
        <v>1738</v>
      </c>
      <c r="M218">
        <v>143</v>
      </c>
      <c r="N218">
        <v>1537.605</v>
      </c>
      <c r="O218">
        <v>4</v>
      </c>
      <c r="P218">
        <v>0</v>
      </c>
      <c r="Q218">
        <v>0</v>
      </c>
    </row>
    <row r="219" spans="1:17" x14ac:dyDescent="0.25">
      <c r="A219">
        <v>1740</v>
      </c>
      <c r="B219" t="s">
        <v>226</v>
      </c>
      <c r="C219">
        <v>23615</v>
      </c>
      <c r="D219">
        <v>6731</v>
      </c>
      <c r="E219">
        <v>1399.3</v>
      </c>
      <c r="F219">
        <v>375</v>
      </c>
      <c r="G219">
        <v>2380</v>
      </c>
      <c r="H219">
        <v>214.3</v>
      </c>
      <c r="I219">
        <v>1112.8</v>
      </c>
      <c r="J219">
        <v>0</v>
      </c>
      <c r="K219">
        <v>0</v>
      </c>
      <c r="L219">
        <v>5992</v>
      </c>
      <c r="M219">
        <v>754</v>
      </c>
      <c r="N219">
        <v>3777.9560000000001</v>
      </c>
      <c r="O219">
        <v>11</v>
      </c>
      <c r="P219">
        <v>0</v>
      </c>
      <c r="Q219">
        <v>0</v>
      </c>
    </row>
    <row r="220" spans="1:17" x14ac:dyDescent="0.25">
      <c r="A220">
        <v>946</v>
      </c>
      <c r="B220" t="s">
        <v>228</v>
      </c>
      <c r="C220">
        <v>17038</v>
      </c>
      <c r="D220">
        <v>3416</v>
      </c>
      <c r="E220">
        <v>1302.4000000000001</v>
      </c>
      <c r="F220">
        <v>170</v>
      </c>
      <c r="G220">
        <v>6250</v>
      </c>
      <c r="H220">
        <v>0</v>
      </c>
      <c r="I220">
        <v>0</v>
      </c>
      <c r="J220">
        <v>0</v>
      </c>
      <c r="K220">
        <v>0</v>
      </c>
      <c r="L220">
        <v>9993</v>
      </c>
      <c r="M220">
        <v>185</v>
      </c>
      <c r="N220">
        <v>4642.6719999999996</v>
      </c>
      <c r="O220">
        <v>8</v>
      </c>
      <c r="P220">
        <v>0</v>
      </c>
      <c r="Q220">
        <v>0</v>
      </c>
    </row>
    <row r="221" spans="1:17" x14ac:dyDescent="0.25">
      <c r="A221">
        <v>304</v>
      </c>
      <c r="B221" t="s">
        <v>229</v>
      </c>
      <c r="C221">
        <v>12397</v>
      </c>
      <c r="D221">
        <v>3231</v>
      </c>
      <c r="E221">
        <v>646.70000000000005</v>
      </c>
      <c r="F221">
        <v>220</v>
      </c>
      <c r="G221">
        <v>340</v>
      </c>
      <c r="H221">
        <v>0</v>
      </c>
      <c r="I221">
        <v>0</v>
      </c>
      <c r="J221">
        <v>0</v>
      </c>
      <c r="K221">
        <v>0</v>
      </c>
      <c r="L221">
        <v>6587</v>
      </c>
      <c r="M221">
        <v>703</v>
      </c>
      <c r="N221">
        <v>972.774</v>
      </c>
      <c r="O221">
        <v>10</v>
      </c>
      <c r="P221">
        <v>0</v>
      </c>
      <c r="Q221">
        <v>0</v>
      </c>
    </row>
    <row r="222" spans="1:17" x14ac:dyDescent="0.25">
      <c r="A222">
        <v>356</v>
      </c>
      <c r="B222" t="s">
        <v>230</v>
      </c>
      <c r="C222">
        <v>62426</v>
      </c>
      <c r="D222">
        <v>13272</v>
      </c>
      <c r="E222">
        <v>4956</v>
      </c>
      <c r="F222">
        <v>6505</v>
      </c>
      <c r="G222">
        <v>48720</v>
      </c>
      <c r="H222">
        <v>506.88</v>
      </c>
      <c r="I222">
        <v>4440.8</v>
      </c>
      <c r="J222">
        <v>0</v>
      </c>
      <c r="K222">
        <v>0</v>
      </c>
      <c r="L222">
        <v>2344</v>
      </c>
      <c r="M222">
        <v>221</v>
      </c>
      <c r="N222">
        <v>54998.23</v>
      </c>
      <c r="O222">
        <v>1</v>
      </c>
      <c r="P222">
        <v>0</v>
      </c>
      <c r="Q222">
        <v>0</v>
      </c>
    </row>
    <row r="223" spans="1:17" x14ac:dyDescent="0.25">
      <c r="A223">
        <v>569</v>
      </c>
      <c r="B223" t="s">
        <v>231</v>
      </c>
      <c r="C223">
        <v>28269</v>
      </c>
      <c r="D223">
        <v>6297</v>
      </c>
      <c r="E223">
        <v>1509.4</v>
      </c>
      <c r="F223">
        <v>685</v>
      </c>
      <c r="G223">
        <v>1960</v>
      </c>
      <c r="H223">
        <v>0</v>
      </c>
      <c r="I223">
        <v>307.2</v>
      </c>
      <c r="J223">
        <v>0</v>
      </c>
      <c r="K223">
        <v>110.1</v>
      </c>
      <c r="L223">
        <v>7804</v>
      </c>
      <c r="M223">
        <v>1313</v>
      </c>
      <c r="N223">
        <v>5983</v>
      </c>
      <c r="O223">
        <v>14</v>
      </c>
      <c r="P223">
        <v>0</v>
      </c>
      <c r="Q223">
        <v>0</v>
      </c>
    </row>
    <row r="224" spans="1:17" x14ac:dyDescent="0.25">
      <c r="A224">
        <v>267</v>
      </c>
      <c r="B224" t="s">
        <v>233</v>
      </c>
      <c r="C224">
        <v>42307</v>
      </c>
      <c r="D224">
        <v>10811</v>
      </c>
      <c r="E224">
        <v>2615.6999999999998</v>
      </c>
      <c r="F224">
        <v>1740</v>
      </c>
      <c r="G224">
        <v>16200</v>
      </c>
      <c r="H224">
        <v>775.08</v>
      </c>
      <c r="I224">
        <v>2235.1999999999998</v>
      </c>
      <c r="J224">
        <v>0</v>
      </c>
      <c r="K224">
        <v>412.5</v>
      </c>
      <c r="L224">
        <v>6936</v>
      </c>
      <c r="M224">
        <v>268</v>
      </c>
      <c r="N224">
        <v>18615.3</v>
      </c>
      <c r="O224">
        <v>9</v>
      </c>
      <c r="P224">
        <v>0</v>
      </c>
      <c r="Q224">
        <v>0</v>
      </c>
    </row>
    <row r="225" spans="1:17" x14ac:dyDescent="0.25">
      <c r="A225">
        <v>268</v>
      </c>
      <c r="B225" t="s">
        <v>234</v>
      </c>
      <c r="C225">
        <v>175948</v>
      </c>
      <c r="D225">
        <v>34499</v>
      </c>
      <c r="E225">
        <v>21134.3</v>
      </c>
      <c r="F225">
        <v>14290</v>
      </c>
      <c r="G225">
        <v>358360</v>
      </c>
      <c r="H225">
        <v>5281.22</v>
      </c>
      <c r="I225">
        <v>12026.4</v>
      </c>
      <c r="J225">
        <v>0</v>
      </c>
      <c r="K225">
        <v>476.69999999999902</v>
      </c>
      <c r="L225">
        <v>5268</v>
      </c>
      <c r="M225">
        <v>491</v>
      </c>
      <c r="N225">
        <v>198280.12</v>
      </c>
      <c r="O225">
        <v>4</v>
      </c>
      <c r="P225">
        <v>0</v>
      </c>
      <c r="Q225">
        <v>0</v>
      </c>
    </row>
    <row r="226" spans="1:17" x14ac:dyDescent="0.25">
      <c r="A226">
        <v>1930</v>
      </c>
      <c r="B226" t="s">
        <v>668</v>
      </c>
      <c r="C226">
        <v>84593</v>
      </c>
      <c r="D226">
        <v>17988</v>
      </c>
      <c r="E226">
        <v>7698.5</v>
      </c>
      <c r="F226">
        <v>7850</v>
      </c>
      <c r="G226">
        <v>70030</v>
      </c>
      <c r="H226">
        <v>1813.74</v>
      </c>
      <c r="I226">
        <v>3904</v>
      </c>
      <c r="J226">
        <v>0</v>
      </c>
      <c r="K226">
        <v>0</v>
      </c>
      <c r="L226">
        <v>8309</v>
      </c>
      <c r="M226">
        <v>1564</v>
      </c>
      <c r="N226">
        <v>79410.67</v>
      </c>
      <c r="O226">
        <v>6</v>
      </c>
      <c r="P226">
        <v>0</v>
      </c>
      <c r="Q226">
        <v>0</v>
      </c>
    </row>
    <row r="227" spans="1:17" x14ac:dyDescent="0.25">
      <c r="A227">
        <v>1695</v>
      </c>
      <c r="B227" t="s">
        <v>235</v>
      </c>
      <c r="C227">
        <v>7314</v>
      </c>
      <c r="D227">
        <v>1300</v>
      </c>
      <c r="E227">
        <v>500.1</v>
      </c>
      <c r="F227">
        <v>80</v>
      </c>
      <c r="G227">
        <v>420</v>
      </c>
      <c r="H227">
        <v>89.96</v>
      </c>
      <c r="I227">
        <v>0</v>
      </c>
      <c r="J227">
        <v>0</v>
      </c>
      <c r="K227">
        <v>0</v>
      </c>
      <c r="L227">
        <v>8601</v>
      </c>
      <c r="M227">
        <v>717</v>
      </c>
      <c r="N227">
        <v>1361.0250000000001</v>
      </c>
      <c r="O227">
        <v>13</v>
      </c>
      <c r="P227">
        <v>0</v>
      </c>
      <c r="Q227">
        <v>0</v>
      </c>
    </row>
    <row r="228" spans="1:17" x14ac:dyDescent="0.25">
      <c r="A228">
        <v>1699</v>
      </c>
      <c r="B228" t="s">
        <v>236</v>
      </c>
      <c r="C228">
        <v>32370</v>
      </c>
      <c r="D228">
        <v>7313</v>
      </c>
      <c r="E228">
        <v>3046.6</v>
      </c>
      <c r="F228">
        <v>2005</v>
      </c>
      <c r="G228">
        <v>15790</v>
      </c>
      <c r="H228">
        <v>502.86</v>
      </c>
      <c r="I228">
        <v>537.6</v>
      </c>
      <c r="J228">
        <v>0</v>
      </c>
      <c r="K228">
        <v>232</v>
      </c>
      <c r="L228">
        <v>19945</v>
      </c>
      <c r="M228">
        <v>584</v>
      </c>
      <c r="N228">
        <v>10115.574000000001</v>
      </c>
      <c r="O228">
        <v>16</v>
      </c>
      <c r="P228">
        <v>0</v>
      </c>
      <c r="Q228">
        <v>0</v>
      </c>
    </row>
    <row r="229" spans="1:17" x14ac:dyDescent="0.25">
      <c r="A229">
        <v>171</v>
      </c>
      <c r="B229" t="s">
        <v>237</v>
      </c>
      <c r="C229">
        <v>46625</v>
      </c>
      <c r="D229">
        <v>12009</v>
      </c>
      <c r="E229">
        <v>3717.4</v>
      </c>
      <c r="F229">
        <v>1970</v>
      </c>
      <c r="G229">
        <v>35260</v>
      </c>
      <c r="H229">
        <v>1786.62</v>
      </c>
      <c r="I229">
        <v>2749.6</v>
      </c>
      <c r="J229">
        <v>0</v>
      </c>
      <c r="K229">
        <v>0</v>
      </c>
      <c r="L229">
        <v>45978</v>
      </c>
      <c r="M229">
        <v>2894</v>
      </c>
      <c r="N229">
        <v>14814.772000000001</v>
      </c>
      <c r="O229">
        <v>15</v>
      </c>
      <c r="P229">
        <v>0</v>
      </c>
      <c r="Q229">
        <v>0</v>
      </c>
    </row>
    <row r="230" spans="1:17" x14ac:dyDescent="0.25">
      <c r="A230">
        <v>575</v>
      </c>
      <c r="B230" t="s">
        <v>238</v>
      </c>
      <c r="C230">
        <v>26056</v>
      </c>
      <c r="D230">
        <v>5337</v>
      </c>
      <c r="E230">
        <v>1938.4</v>
      </c>
      <c r="F230">
        <v>680</v>
      </c>
      <c r="G230">
        <v>7430</v>
      </c>
      <c r="H230">
        <v>678.16</v>
      </c>
      <c r="I230">
        <v>646.4</v>
      </c>
      <c r="J230">
        <v>0</v>
      </c>
      <c r="K230">
        <v>0</v>
      </c>
      <c r="L230">
        <v>3597</v>
      </c>
      <c r="M230">
        <v>17</v>
      </c>
      <c r="N230">
        <v>21552.784</v>
      </c>
      <c r="O230">
        <v>3</v>
      </c>
      <c r="P230">
        <v>0</v>
      </c>
      <c r="Q230">
        <v>0</v>
      </c>
    </row>
    <row r="231" spans="1:17" x14ac:dyDescent="0.25">
      <c r="A231">
        <v>576</v>
      </c>
      <c r="B231" t="s">
        <v>239</v>
      </c>
      <c r="C231">
        <v>16605</v>
      </c>
      <c r="D231">
        <v>3611</v>
      </c>
      <c r="E231">
        <v>1181.5</v>
      </c>
      <c r="F231">
        <v>290</v>
      </c>
      <c r="G231">
        <v>1810</v>
      </c>
      <c r="H231">
        <v>0</v>
      </c>
      <c r="I231">
        <v>1312.8</v>
      </c>
      <c r="J231">
        <v>0</v>
      </c>
      <c r="K231">
        <v>258.3</v>
      </c>
      <c r="L231">
        <v>2257</v>
      </c>
      <c r="M231">
        <v>85</v>
      </c>
      <c r="N231">
        <v>8429.27</v>
      </c>
      <c r="O231">
        <v>6</v>
      </c>
      <c r="P231">
        <v>0</v>
      </c>
      <c r="Q231">
        <v>0</v>
      </c>
    </row>
    <row r="232" spans="1:17" x14ac:dyDescent="0.25">
      <c r="A232">
        <v>820</v>
      </c>
      <c r="B232" t="s">
        <v>240</v>
      </c>
      <c r="C232">
        <v>23019</v>
      </c>
      <c r="D232">
        <v>4900</v>
      </c>
      <c r="E232">
        <v>1013.9</v>
      </c>
      <c r="F232">
        <v>345</v>
      </c>
      <c r="G232">
        <v>7800</v>
      </c>
      <c r="H232">
        <v>0</v>
      </c>
      <c r="I232">
        <v>546.4</v>
      </c>
      <c r="J232">
        <v>0</v>
      </c>
      <c r="K232">
        <v>30.6999999999999</v>
      </c>
      <c r="L232">
        <v>3361</v>
      </c>
      <c r="M232">
        <v>33</v>
      </c>
      <c r="N232">
        <v>11340.665000000001</v>
      </c>
      <c r="O232">
        <v>3</v>
      </c>
      <c r="P232">
        <v>0</v>
      </c>
      <c r="Q232">
        <v>0</v>
      </c>
    </row>
    <row r="233" spans="1:17" x14ac:dyDescent="0.25">
      <c r="A233">
        <v>302</v>
      </c>
      <c r="B233" t="s">
        <v>241</v>
      </c>
      <c r="C233">
        <v>27114</v>
      </c>
      <c r="D233">
        <v>6826</v>
      </c>
      <c r="E233">
        <v>1724.7</v>
      </c>
      <c r="F233">
        <v>355</v>
      </c>
      <c r="G233">
        <v>16150</v>
      </c>
      <c r="H233">
        <v>1526.08</v>
      </c>
      <c r="I233">
        <v>348</v>
      </c>
      <c r="J233">
        <v>0</v>
      </c>
      <c r="K233">
        <v>0</v>
      </c>
      <c r="L233">
        <v>12873</v>
      </c>
      <c r="M233">
        <v>80</v>
      </c>
      <c r="N233">
        <v>9398.6820000000007</v>
      </c>
      <c r="O233">
        <v>12</v>
      </c>
      <c r="P233">
        <v>0</v>
      </c>
      <c r="Q233">
        <v>0</v>
      </c>
    </row>
    <row r="234" spans="1:17" x14ac:dyDescent="0.25">
      <c r="A234">
        <v>951</v>
      </c>
      <c r="B234" t="s">
        <v>242</v>
      </c>
      <c r="C234">
        <v>15201</v>
      </c>
      <c r="D234">
        <v>2686</v>
      </c>
      <c r="E234">
        <v>1399.8</v>
      </c>
      <c r="F234">
        <v>255</v>
      </c>
      <c r="G234">
        <v>1870</v>
      </c>
      <c r="H234">
        <v>0</v>
      </c>
      <c r="I234">
        <v>0</v>
      </c>
      <c r="J234">
        <v>0</v>
      </c>
      <c r="K234">
        <v>0</v>
      </c>
      <c r="L234">
        <v>3310</v>
      </c>
      <c r="M234">
        <v>3</v>
      </c>
      <c r="N234">
        <v>3675.924</v>
      </c>
      <c r="O234">
        <v>5</v>
      </c>
      <c r="P234">
        <v>0</v>
      </c>
      <c r="Q234">
        <v>0</v>
      </c>
    </row>
    <row r="235" spans="1:17" x14ac:dyDescent="0.25">
      <c r="A235">
        <v>579</v>
      </c>
      <c r="B235" t="s">
        <v>243</v>
      </c>
      <c r="C235">
        <v>23887</v>
      </c>
      <c r="D235">
        <v>5857</v>
      </c>
      <c r="E235">
        <v>1074</v>
      </c>
      <c r="F235">
        <v>785</v>
      </c>
      <c r="G235">
        <v>5070</v>
      </c>
      <c r="H235">
        <v>1733.46</v>
      </c>
      <c r="I235">
        <v>1631.2</v>
      </c>
      <c r="J235">
        <v>0</v>
      </c>
      <c r="K235">
        <v>0</v>
      </c>
      <c r="L235">
        <v>728</v>
      </c>
      <c r="M235">
        <v>69</v>
      </c>
      <c r="N235">
        <v>18597.810000000001</v>
      </c>
      <c r="O235">
        <v>1</v>
      </c>
      <c r="P235">
        <v>0</v>
      </c>
      <c r="Q235">
        <v>0</v>
      </c>
    </row>
    <row r="236" spans="1:17" x14ac:dyDescent="0.25">
      <c r="A236">
        <v>823</v>
      </c>
      <c r="B236" t="s">
        <v>244</v>
      </c>
      <c r="C236">
        <v>18558</v>
      </c>
      <c r="D236">
        <v>4042</v>
      </c>
      <c r="E236">
        <v>1051.5</v>
      </c>
      <c r="F236">
        <v>215</v>
      </c>
      <c r="G236">
        <v>3250</v>
      </c>
      <c r="H236">
        <v>0</v>
      </c>
      <c r="I236">
        <v>887.2</v>
      </c>
      <c r="J236">
        <v>0</v>
      </c>
      <c r="K236">
        <v>42</v>
      </c>
      <c r="L236">
        <v>10176</v>
      </c>
      <c r="M236">
        <v>108</v>
      </c>
      <c r="N236">
        <v>4909.3850000000002</v>
      </c>
      <c r="O236">
        <v>9</v>
      </c>
      <c r="P236">
        <v>0</v>
      </c>
      <c r="Q236">
        <v>0</v>
      </c>
    </row>
    <row r="237" spans="1:17" x14ac:dyDescent="0.25">
      <c r="A237">
        <v>824</v>
      </c>
      <c r="B237" t="s">
        <v>245</v>
      </c>
      <c r="C237">
        <v>26132</v>
      </c>
      <c r="D237">
        <v>5602</v>
      </c>
      <c r="E237">
        <v>1852.7</v>
      </c>
      <c r="F237">
        <v>675</v>
      </c>
      <c r="G237">
        <v>9680</v>
      </c>
      <c r="H237">
        <v>544.84</v>
      </c>
      <c r="I237">
        <v>1443.2</v>
      </c>
      <c r="J237">
        <v>0</v>
      </c>
      <c r="K237">
        <v>429</v>
      </c>
      <c r="L237">
        <v>6384</v>
      </c>
      <c r="M237">
        <v>128</v>
      </c>
      <c r="N237">
        <v>11680.989</v>
      </c>
      <c r="O237">
        <v>3</v>
      </c>
      <c r="P237">
        <v>0</v>
      </c>
      <c r="Q237">
        <v>0</v>
      </c>
    </row>
    <row r="238" spans="1:17" x14ac:dyDescent="0.25">
      <c r="A238">
        <v>1895</v>
      </c>
      <c r="B238" t="s">
        <v>496</v>
      </c>
      <c r="C238">
        <v>38075</v>
      </c>
      <c r="D238">
        <v>7562</v>
      </c>
      <c r="E238">
        <v>5342.6</v>
      </c>
      <c r="F238">
        <v>665</v>
      </c>
      <c r="G238">
        <v>28730</v>
      </c>
      <c r="H238">
        <v>1083.28</v>
      </c>
      <c r="I238">
        <v>1892</v>
      </c>
      <c r="J238">
        <v>0</v>
      </c>
      <c r="K238">
        <v>0</v>
      </c>
      <c r="L238">
        <v>22656</v>
      </c>
      <c r="M238">
        <v>1394</v>
      </c>
      <c r="N238">
        <v>15321.312</v>
      </c>
      <c r="O238">
        <v>22</v>
      </c>
      <c r="P238">
        <v>0</v>
      </c>
      <c r="Q238">
        <v>0</v>
      </c>
    </row>
    <row r="239" spans="1:17" x14ac:dyDescent="0.25">
      <c r="A239">
        <v>269</v>
      </c>
      <c r="B239" t="s">
        <v>246</v>
      </c>
      <c r="C239">
        <v>23504</v>
      </c>
      <c r="D239">
        <v>5899</v>
      </c>
      <c r="E239">
        <v>1386.5</v>
      </c>
      <c r="F239">
        <v>225</v>
      </c>
      <c r="G239">
        <v>8290</v>
      </c>
      <c r="H239">
        <v>0</v>
      </c>
      <c r="I239">
        <v>244</v>
      </c>
      <c r="J239">
        <v>0</v>
      </c>
      <c r="K239">
        <v>0</v>
      </c>
      <c r="L239">
        <v>9769</v>
      </c>
      <c r="M239">
        <v>114</v>
      </c>
      <c r="N239">
        <v>6217.31</v>
      </c>
      <c r="O239">
        <v>9</v>
      </c>
      <c r="P239">
        <v>0</v>
      </c>
      <c r="Q239">
        <v>0</v>
      </c>
    </row>
    <row r="240" spans="1:17" x14ac:dyDescent="0.25">
      <c r="A240">
        <v>173</v>
      </c>
      <c r="B240" t="s">
        <v>247</v>
      </c>
      <c r="C240">
        <v>31915</v>
      </c>
      <c r="D240">
        <v>7292</v>
      </c>
      <c r="E240">
        <v>2985.4</v>
      </c>
      <c r="F240">
        <v>1675</v>
      </c>
      <c r="G240">
        <v>30270</v>
      </c>
      <c r="H240">
        <v>789.32</v>
      </c>
      <c r="I240">
        <v>3314.4</v>
      </c>
      <c r="J240">
        <v>0</v>
      </c>
      <c r="K240">
        <v>0</v>
      </c>
      <c r="L240">
        <v>2155</v>
      </c>
      <c r="M240">
        <v>40</v>
      </c>
      <c r="N240">
        <v>21048.191999999999</v>
      </c>
      <c r="O240">
        <v>2</v>
      </c>
      <c r="P240">
        <v>0</v>
      </c>
      <c r="Q240">
        <v>0</v>
      </c>
    </row>
    <row r="241" spans="1:17" x14ac:dyDescent="0.25">
      <c r="A241">
        <v>1773</v>
      </c>
      <c r="B241" t="s">
        <v>248</v>
      </c>
      <c r="C241">
        <v>18023</v>
      </c>
      <c r="D241">
        <v>4036</v>
      </c>
      <c r="E241">
        <v>1253.0999999999999</v>
      </c>
      <c r="F241">
        <v>355</v>
      </c>
      <c r="G241">
        <v>3950</v>
      </c>
      <c r="H241">
        <v>0</v>
      </c>
      <c r="I241">
        <v>349.6</v>
      </c>
      <c r="J241">
        <v>0</v>
      </c>
      <c r="K241">
        <v>75.099999999999994</v>
      </c>
      <c r="L241">
        <v>11371</v>
      </c>
      <c r="M241">
        <v>466</v>
      </c>
      <c r="N241">
        <v>3632.6559999999999</v>
      </c>
      <c r="O241">
        <v>8</v>
      </c>
      <c r="P241">
        <v>0</v>
      </c>
      <c r="Q241">
        <v>0</v>
      </c>
    </row>
    <row r="242" spans="1:17" x14ac:dyDescent="0.25">
      <c r="A242">
        <v>175</v>
      </c>
      <c r="B242" t="s">
        <v>249</v>
      </c>
      <c r="C242">
        <v>17630</v>
      </c>
      <c r="D242">
        <v>4093</v>
      </c>
      <c r="E242">
        <v>1200.0999999999999</v>
      </c>
      <c r="F242">
        <v>165</v>
      </c>
      <c r="G242">
        <v>11740</v>
      </c>
      <c r="H242">
        <v>1124.8599999999999</v>
      </c>
      <c r="I242">
        <v>1176</v>
      </c>
      <c r="J242">
        <v>0</v>
      </c>
      <c r="K242">
        <v>717.6</v>
      </c>
      <c r="L242">
        <v>17983</v>
      </c>
      <c r="M242">
        <v>219</v>
      </c>
      <c r="N242">
        <v>4113.3519999999999</v>
      </c>
      <c r="O242">
        <v>15</v>
      </c>
      <c r="P242">
        <v>0</v>
      </c>
      <c r="Q242">
        <v>0</v>
      </c>
    </row>
    <row r="243" spans="1:17" x14ac:dyDescent="0.25">
      <c r="A243">
        <v>881</v>
      </c>
      <c r="B243" t="s">
        <v>250</v>
      </c>
      <c r="C243">
        <v>7857</v>
      </c>
      <c r="D243">
        <v>1505</v>
      </c>
      <c r="E243">
        <v>738.9</v>
      </c>
      <c r="F243">
        <v>155</v>
      </c>
      <c r="G243">
        <v>550</v>
      </c>
      <c r="H243">
        <v>0</v>
      </c>
      <c r="I243">
        <v>0</v>
      </c>
      <c r="J243">
        <v>0</v>
      </c>
      <c r="K243">
        <v>0</v>
      </c>
      <c r="L243">
        <v>2116</v>
      </c>
      <c r="M243">
        <v>8</v>
      </c>
      <c r="N243">
        <v>1766.4359999999999</v>
      </c>
      <c r="O243">
        <v>4</v>
      </c>
      <c r="P243">
        <v>0</v>
      </c>
      <c r="Q243">
        <v>0</v>
      </c>
    </row>
    <row r="244" spans="1:17" x14ac:dyDescent="0.25">
      <c r="A244">
        <v>1586</v>
      </c>
      <c r="B244" t="s">
        <v>251</v>
      </c>
      <c r="C244">
        <v>29672</v>
      </c>
      <c r="D244">
        <v>6755</v>
      </c>
      <c r="E244">
        <v>2389.5</v>
      </c>
      <c r="F244">
        <v>610</v>
      </c>
      <c r="G244">
        <v>18280</v>
      </c>
      <c r="H244">
        <v>1232.48</v>
      </c>
      <c r="I244">
        <v>1511.2</v>
      </c>
      <c r="J244">
        <v>0</v>
      </c>
      <c r="K244">
        <v>0</v>
      </c>
      <c r="L244">
        <v>10962</v>
      </c>
      <c r="M244">
        <v>50</v>
      </c>
      <c r="N244">
        <v>9981.4500000000007</v>
      </c>
      <c r="O244">
        <v>8</v>
      </c>
      <c r="P244">
        <v>0</v>
      </c>
      <c r="Q244">
        <v>0</v>
      </c>
    </row>
    <row r="245" spans="1:17" x14ac:dyDescent="0.25">
      <c r="A245">
        <v>826</v>
      </c>
      <c r="B245" t="s">
        <v>252</v>
      </c>
      <c r="C245">
        <v>55147</v>
      </c>
      <c r="D245">
        <v>11789</v>
      </c>
      <c r="E245">
        <v>4595.6000000000004</v>
      </c>
      <c r="F245">
        <v>4220</v>
      </c>
      <c r="G245">
        <v>45730</v>
      </c>
      <c r="H245">
        <v>1539.44</v>
      </c>
      <c r="I245">
        <v>2068</v>
      </c>
      <c r="J245">
        <v>0</v>
      </c>
      <c r="K245">
        <v>0</v>
      </c>
      <c r="L245">
        <v>7142</v>
      </c>
      <c r="M245">
        <v>167</v>
      </c>
      <c r="N245">
        <v>39179.012000000002</v>
      </c>
      <c r="O245">
        <v>7</v>
      </c>
      <c r="P245">
        <v>0</v>
      </c>
      <c r="Q245">
        <v>0</v>
      </c>
    </row>
    <row r="246" spans="1:17" x14ac:dyDescent="0.25">
      <c r="A246">
        <v>85</v>
      </c>
      <c r="B246" t="s">
        <v>254</v>
      </c>
      <c r="C246">
        <v>25459</v>
      </c>
      <c r="D246">
        <v>5417</v>
      </c>
      <c r="E246">
        <v>2723.9</v>
      </c>
      <c r="F246">
        <v>265</v>
      </c>
      <c r="G246">
        <v>10020</v>
      </c>
      <c r="H246">
        <v>229.5</v>
      </c>
      <c r="I246">
        <v>1318.4</v>
      </c>
      <c r="J246">
        <v>0</v>
      </c>
      <c r="K246">
        <v>181.7</v>
      </c>
      <c r="L246">
        <v>22348</v>
      </c>
      <c r="M246">
        <v>264</v>
      </c>
      <c r="N246">
        <v>5863.8710000000001</v>
      </c>
      <c r="O246">
        <v>16</v>
      </c>
      <c r="P246">
        <v>0</v>
      </c>
      <c r="Q246">
        <v>0</v>
      </c>
    </row>
    <row r="247" spans="1:17" x14ac:dyDescent="0.25">
      <c r="A247">
        <v>431</v>
      </c>
      <c r="B247" t="s">
        <v>255</v>
      </c>
      <c r="C247">
        <v>9735</v>
      </c>
      <c r="D247">
        <v>2207</v>
      </c>
      <c r="E247">
        <v>641.4</v>
      </c>
      <c r="F247">
        <v>355</v>
      </c>
      <c r="G247">
        <v>270</v>
      </c>
      <c r="H247">
        <v>0</v>
      </c>
      <c r="I247">
        <v>0</v>
      </c>
      <c r="J247">
        <v>0</v>
      </c>
      <c r="K247">
        <v>0</v>
      </c>
      <c r="L247">
        <v>1154</v>
      </c>
      <c r="M247">
        <v>453</v>
      </c>
      <c r="N247">
        <v>4364.6779999999999</v>
      </c>
      <c r="O247">
        <v>4</v>
      </c>
      <c r="P247">
        <v>0</v>
      </c>
      <c r="Q247">
        <v>0</v>
      </c>
    </row>
    <row r="248" spans="1:17" x14ac:dyDescent="0.25">
      <c r="A248">
        <v>432</v>
      </c>
      <c r="B248" t="s">
        <v>256</v>
      </c>
      <c r="C248">
        <v>11526</v>
      </c>
      <c r="D248">
        <v>2633</v>
      </c>
      <c r="E248">
        <v>839.8</v>
      </c>
      <c r="F248">
        <v>170</v>
      </c>
      <c r="G248">
        <v>1920</v>
      </c>
      <c r="H248">
        <v>0</v>
      </c>
      <c r="I248">
        <v>0</v>
      </c>
      <c r="J248">
        <v>0</v>
      </c>
      <c r="K248">
        <v>0</v>
      </c>
      <c r="L248">
        <v>4149</v>
      </c>
      <c r="M248">
        <v>45</v>
      </c>
      <c r="N248">
        <v>2500.2080000000001</v>
      </c>
      <c r="O248">
        <v>6</v>
      </c>
      <c r="P248">
        <v>0</v>
      </c>
      <c r="Q248">
        <v>0</v>
      </c>
    </row>
    <row r="249" spans="1:17" x14ac:dyDescent="0.25">
      <c r="A249">
        <v>86</v>
      </c>
      <c r="B249" t="s">
        <v>257</v>
      </c>
      <c r="C249">
        <v>29753</v>
      </c>
      <c r="D249">
        <v>6955</v>
      </c>
      <c r="E249">
        <v>2594.5</v>
      </c>
      <c r="F249">
        <v>375</v>
      </c>
      <c r="G249">
        <v>8370</v>
      </c>
      <c r="H249">
        <v>716.22</v>
      </c>
      <c r="I249">
        <v>572.79999999999995</v>
      </c>
      <c r="J249">
        <v>0</v>
      </c>
      <c r="K249">
        <v>0</v>
      </c>
      <c r="L249">
        <v>22452</v>
      </c>
      <c r="M249">
        <v>313</v>
      </c>
      <c r="N249">
        <v>5405.89</v>
      </c>
      <c r="O249">
        <v>22</v>
      </c>
      <c r="P249">
        <v>0</v>
      </c>
      <c r="Q249">
        <v>0</v>
      </c>
    </row>
    <row r="250" spans="1:17" x14ac:dyDescent="0.25">
      <c r="A250">
        <v>828</v>
      </c>
      <c r="B250" t="s">
        <v>258</v>
      </c>
      <c r="C250">
        <v>90951</v>
      </c>
      <c r="D250">
        <v>19977</v>
      </c>
      <c r="E250">
        <v>8020.3</v>
      </c>
      <c r="F250">
        <v>6240</v>
      </c>
      <c r="G250">
        <v>98320</v>
      </c>
      <c r="H250">
        <v>2303.58</v>
      </c>
      <c r="I250">
        <v>5158.3999999999996</v>
      </c>
      <c r="J250">
        <v>0</v>
      </c>
      <c r="K250">
        <v>0</v>
      </c>
      <c r="L250">
        <v>16245</v>
      </c>
      <c r="M250">
        <v>848</v>
      </c>
      <c r="N250">
        <v>54470.849000000002</v>
      </c>
      <c r="O250">
        <v>22</v>
      </c>
      <c r="P250">
        <v>0</v>
      </c>
      <c r="Q250">
        <v>0</v>
      </c>
    </row>
    <row r="251" spans="1:17" x14ac:dyDescent="0.25">
      <c r="A251">
        <v>584</v>
      </c>
      <c r="B251" t="s">
        <v>259</v>
      </c>
      <c r="C251">
        <v>24301</v>
      </c>
      <c r="D251">
        <v>5833</v>
      </c>
      <c r="E251">
        <v>1436.7</v>
      </c>
      <c r="F251">
        <v>485</v>
      </c>
      <c r="G251">
        <v>5650</v>
      </c>
      <c r="H251">
        <v>518.5</v>
      </c>
      <c r="I251">
        <v>2928</v>
      </c>
      <c r="J251">
        <v>0</v>
      </c>
      <c r="K251">
        <v>111.4</v>
      </c>
      <c r="L251">
        <v>1870</v>
      </c>
      <c r="M251">
        <v>91</v>
      </c>
      <c r="N251">
        <v>14267.561</v>
      </c>
      <c r="O251">
        <v>2</v>
      </c>
      <c r="P251">
        <v>0</v>
      </c>
      <c r="Q251">
        <v>0</v>
      </c>
    </row>
    <row r="252" spans="1:17" x14ac:dyDescent="0.25">
      <c r="A252">
        <v>1509</v>
      </c>
      <c r="B252" t="s">
        <v>260</v>
      </c>
      <c r="C252">
        <v>39520</v>
      </c>
      <c r="D252">
        <v>8459</v>
      </c>
      <c r="E252">
        <v>3994.8</v>
      </c>
      <c r="F252">
        <v>1990</v>
      </c>
      <c r="G252">
        <v>26630</v>
      </c>
      <c r="H252">
        <v>207.6</v>
      </c>
      <c r="I252">
        <v>1904.8</v>
      </c>
      <c r="J252">
        <v>0</v>
      </c>
      <c r="K252">
        <v>0</v>
      </c>
      <c r="L252">
        <v>13607</v>
      </c>
      <c r="M252">
        <v>189</v>
      </c>
      <c r="N252">
        <v>11204.556</v>
      </c>
      <c r="O252">
        <v>11</v>
      </c>
      <c r="P252">
        <v>0</v>
      </c>
      <c r="Q252">
        <v>0</v>
      </c>
    </row>
    <row r="253" spans="1:17" x14ac:dyDescent="0.25">
      <c r="A253">
        <v>437</v>
      </c>
      <c r="B253" t="s">
        <v>261</v>
      </c>
      <c r="C253">
        <v>13496</v>
      </c>
      <c r="D253">
        <v>3217</v>
      </c>
      <c r="E253">
        <v>913.9</v>
      </c>
      <c r="F253">
        <v>870</v>
      </c>
      <c r="G253">
        <v>320</v>
      </c>
      <c r="H253">
        <v>297.56</v>
      </c>
      <c r="I253">
        <v>0</v>
      </c>
      <c r="J253">
        <v>0</v>
      </c>
      <c r="K253">
        <v>0</v>
      </c>
      <c r="L253">
        <v>2399</v>
      </c>
      <c r="M253">
        <v>179</v>
      </c>
      <c r="N253">
        <v>7378.7219999999998</v>
      </c>
      <c r="O253">
        <v>3</v>
      </c>
      <c r="P253">
        <v>0</v>
      </c>
      <c r="Q253">
        <v>0</v>
      </c>
    </row>
    <row r="254" spans="1:17" x14ac:dyDescent="0.25">
      <c r="A254">
        <v>589</v>
      </c>
      <c r="B254" t="s">
        <v>263</v>
      </c>
      <c r="C254">
        <v>10180</v>
      </c>
      <c r="D254">
        <v>2409</v>
      </c>
      <c r="E254">
        <v>715.6</v>
      </c>
      <c r="F254">
        <v>190</v>
      </c>
      <c r="G254">
        <v>700</v>
      </c>
      <c r="H254">
        <v>0</v>
      </c>
      <c r="I254">
        <v>0</v>
      </c>
      <c r="J254">
        <v>0</v>
      </c>
      <c r="K254">
        <v>0</v>
      </c>
      <c r="L254">
        <v>3901</v>
      </c>
      <c r="M254">
        <v>109</v>
      </c>
      <c r="N254">
        <v>3679.7240000000002</v>
      </c>
      <c r="O254">
        <v>3</v>
      </c>
      <c r="P254">
        <v>0</v>
      </c>
      <c r="Q254">
        <v>0</v>
      </c>
    </row>
    <row r="255" spans="1:17" x14ac:dyDescent="0.25">
      <c r="A255">
        <v>1734</v>
      </c>
      <c r="B255" t="s">
        <v>264</v>
      </c>
      <c r="C255">
        <v>47481</v>
      </c>
      <c r="D255">
        <v>11863</v>
      </c>
      <c r="E255">
        <v>2819.9</v>
      </c>
      <c r="F255">
        <v>1010</v>
      </c>
      <c r="G255">
        <v>13900</v>
      </c>
      <c r="H255">
        <v>598.58000000000004</v>
      </c>
      <c r="I255">
        <v>2238.4</v>
      </c>
      <c r="J255">
        <v>0</v>
      </c>
      <c r="K255">
        <v>290</v>
      </c>
      <c r="L255">
        <v>10913</v>
      </c>
      <c r="M255">
        <v>596</v>
      </c>
      <c r="N255">
        <v>15547.752</v>
      </c>
      <c r="O255">
        <v>11</v>
      </c>
      <c r="P255">
        <v>0</v>
      </c>
      <c r="Q255">
        <v>0</v>
      </c>
    </row>
    <row r="256" spans="1:17" x14ac:dyDescent="0.25">
      <c r="A256">
        <v>590</v>
      </c>
      <c r="B256" t="s">
        <v>265</v>
      </c>
      <c r="C256">
        <v>32264</v>
      </c>
      <c r="D256">
        <v>7347</v>
      </c>
      <c r="E256">
        <v>2187.3000000000002</v>
      </c>
      <c r="F256">
        <v>1875</v>
      </c>
      <c r="G256">
        <v>12980</v>
      </c>
      <c r="H256">
        <v>277.2</v>
      </c>
      <c r="I256">
        <v>2764.8</v>
      </c>
      <c r="J256">
        <v>0</v>
      </c>
      <c r="K256">
        <v>29.499999999999499</v>
      </c>
      <c r="L256">
        <v>935</v>
      </c>
      <c r="M256">
        <v>144</v>
      </c>
      <c r="N256">
        <v>27345.054</v>
      </c>
      <c r="O256">
        <v>1</v>
      </c>
      <c r="P256">
        <v>0</v>
      </c>
      <c r="Q256">
        <v>0</v>
      </c>
    </row>
    <row r="257" spans="1:17" x14ac:dyDescent="0.25">
      <c r="A257">
        <v>1894</v>
      </c>
      <c r="B257" t="s">
        <v>498</v>
      </c>
      <c r="C257">
        <v>43312</v>
      </c>
      <c r="D257">
        <v>8948</v>
      </c>
      <c r="E257">
        <v>3157.7</v>
      </c>
      <c r="F257">
        <v>1030</v>
      </c>
      <c r="G257">
        <v>16780</v>
      </c>
      <c r="H257">
        <v>57.42</v>
      </c>
      <c r="I257">
        <v>1297.5999999999999</v>
      </c>
      <c r="J257">
        <v>0</v>
      </c>
      <c r="K257">
        <v>0</v>
      </c>
      <c r="L257">
        <v>15933</v>
      </c>
      <c r="M257">
        <v>203</v>
      </c>
      <c r="N257">
        <v>10732.436</v>
      </c>
      <c r="O257">
        <v>18</v>
      </c>
      <c r="P257">
        <v>0</v>
      </c>
      <c r="Q257">
        <v>0</v>
      </c>
    </row>
    <row r="258" spans="1:17" x14ac:dyDescent="0.25">
      <c r="A258">
        <v>765</v>
      </c>
      <c r="B258" t="s">
        <v>266</v>
      </c>
      <c r="C258">
        <v>12245</v>
      </c>
      <c r="D258">
        <v>2580</v>
      </c>
      <c r="E258">
        <v>1680.5</v>
      </c>
      <c r="F258">
        <v>215</v>
      </c>
      <c r="G258">
        <v>8260</v>
      </c>
      <c r="H258">
        <v>0</v>
      </c>
      <c r="I258">
        <v>213.6</v>
      </c>
      <c r="J258">
        <v>0</v>
      </c>
      <c r="K258">
        <v>0</v>
      </c>
      <c r="L258">
        <v>4906</v>
      </c>
      <c r="M258">
        <v>114</v>
      </c>
      <c r="N258">
        <v>3066.98</v>
      </c>
      <c r="O258">
        <v>4</v>
      </c>
      <c r="P258">
        <v>0</v>
      </c>
      <c r="Q258">
        <v>0</v>
      </c>
    </row>
    <row r="259" spans="1:17" x14ac:dyDescent="0.25">
      <c r="A259">
        <v>1926</v>
      </c>
      <c r="B259" t="s">
        <v>267</v>
      </c>
      <c r="C259">
        <v>53634</v>
      </c>
      <c r="D259">
        <v>14871</v>
      </c>
      <c r="E259">
        <v>1841.9</v>
      </c>
      <c r="F259">
        <v>3745</v>
      </c>
      <c r="G259">
        <v>5660</v>
      </c>
      <c r="H259">
        <v>503.46</v>
      </c>
      <c r="I259">
        <v>1058.4000000000001</v>
      </c>
      <c r="J259">
        <v>341.099999999999</v>
      </c>
      <c r="K259">
        <v>301.10000000000002</v>
      </c>
      <c r="L259">
        <v>3698</v>
      </c>
      <c r="M259">
        <v>164</v>
      </c>
      <c r="N259">
        <v>31055.503000000001</v>
      </c>
      <c r="O259">
        <v>8</v>
      </c>
      <c r="P259">
        <v>0</v>
      </c>
      <c r="Q259">
        <v>0</v>
      </c>
    </row>
    <row r="260" spans="1:17" x14ac:dyDescent="0.25">
      <c r="A260">
        <v>439</v>
      </c>
      <c r="B260" t="s">
        <v>268</v>
      </c>
      <c r="C260">
        <v>79983</v>
      </c>
      <c r="D260">
        <v>16996</v>
      </c>
      <c r="E260">
        <v>7423.3</v>
      </c>
      <c r="F260">
        <v>7605</v>
      </c>
      <c r="G260">
        <v>71390</v>
      </c>
      <c r="H260">
        <v>2149.98</v>
      </c>
      <c r="I260">
        <v>3411.2</v>
      </c>
      <c r="J260">
        <v>0</v>
      </c>
      <c r="K260">
        <v>0</v>
      </c>
      <c r="L260">
        <v>2292</v>
      </c>
      <c r="M260">
        <v>164</v>
      </c>
      <c r="N260">
        <v>78465.837</v>
      </c>
      <c r="O260">
        <v>1</v>
      </c>
      <c r="P260">
        <v>0</v>
      </c>
      <c r="Q260">
        <v>0</v>
      </c>
    </row>
    <row r="261" spans="1:17" x14ac:dyDescent="0.25">
      <c r="A261">
        <v>273</v>
      </c>
      <c r="B261" t="s">
        <v>269</v>
      </c>
      <c r="C261">
        <v>24313</v>
      </c>
      <c r="D261">
        <v>5877</v>
      </c>
      <c r="E261">
        <v>1463.3</v>
      </c>
      <c r="F261">
        <v>360</v>
      </c>
      <c r="G261">
        <v>13090</v>
      </c>
      <c r="H261">
        <v>0</v>
      </c>
      <c r="I261">
        <v>344.8</v>
      </c>
      <c r="J261">
        <v>0</v>
      </c>
      <c r="K261">
        <v>74.599999999999994</v>
      </c>
      <c r="L261">
        <v>8519</v>
      </c>
      <c r="M261">
        <v>231</v>
      </c>
      <c r="N261">
        <v>10153.686</v>
      </c>
      <c r="O261">
        <v>6</v>
      </c>
      <c r="P261">
        <v>0</v>
      </c>
      <c r="Q261">
        <v>0</v>
      </c>
    </row>
    <row r="262" spans="1:17" x14ac:dyDescent="0.25">
      <c r="A262">
        <v>177</v>
      </c>
      <c r="B262" t="s">
        <v>270</v>
      </c>
      <c r="C262">
        <v>37158</v>
      </c>
      <c r="D262">
        <v>8336</v>
      </c>
      <c r="E262">
        <v>2727.2</v>
      </c>
      <c r="F262">
        <v>585</v>
      </c>
      <c r="G262">
        <v>21190</v>
      </c>
      <c r="H262">
        <v>866.26</v>
      </c>
      <c r="I262">
        <v>2227.1999999999998</v>
      </c>
      <c r="J262">
        <v>0</v>
      </c>
      <c r="K262">
        <v>0</v>
      </c>
      <c r="L262">
        <v>17096</v>
      </c>
      <c r="M262">
        <v>133</v>
      </c>
      <c r="N262">
        <v>10717.08</v>
      </c>
      <c r="O262">
        <v>15</v>
      </c>
      <c r="P262">
        <v>0</v>
      </c>
      <c r="Q262">
        <v>0</v>
      </c>
    </row>
    <row r="263" spans="1:17" x14ac:dyDescent="0.25">
      <c r="A263">
        <v>703</v>
      </c>
      <c r="B263" t="s">
        <v>271</v>
      </c>
      <c r="C263">
        <v>22555</v>
      </c>
      <c r="D263">
        <v>6273</v>
      </c>
      <c r="E263">
        <v>1626.3</v>
      </c>
      <c r="F263">
        <v>495</v>
      </c>
      <c r="G263">
        <v>5250</v>
      </c>
      <c r="H263">
        <v>114.84</v>
      </c>
      <c r="I263">
        <v>662.4</v>
      </c>
      <c r="J263">
        <v>0</v>
      </c>
      <c r="K263">
        <v>0</v>
      </c>
      <c r="L263">
        <v>10176</v>
      </c>
      <c r="M263">
        <v>1186</v>
      </c>
      <c r="N263">
        <v>4613.2020000000002</v>
      </c>
      <c r="O263">
        <v>12</v>
      </c>
      <c r="P263">
        <v>0</v>
      </c>
      <c r="Q263">
        <v>0</v>
      </c>
    </row>
    <row r="264" spans="1:17" x14ac:dyDescent="0.25">
      <c r="A264">
        <v>274</v>
      </c>
      <c r="B264" t="s">
        <v>272</v>
      </c>
      <c r="C264">
        <v>31338</v>
      </c>
      <c r="D264">
        <v>6358</v>
      </c>
      <c r="E264">
        <v>2661.7</v>
      </c>
      <c r="F264">
        <v>870</v>
      </c>
      <c r="G264">
        <v>9900</v>
      </c>
      <c r="H264">
        <v>1415.14</v>
      </c>
      <c r="I264">
        <v>922.4</v>
      </c>
      <c r="J264">
        <v>0</v>
      </c>
      <c r="K264">
        <v>0</v>
      </c>
      <c r="L264">
        <v>4594</v>
      </c>
      <c r="M264">
        <v>129</v>
      </c>
      <c r="N264">
        <v>13908.909</v>
      </c>
      <c r="O264">
        <v>5</v>
      </c>
      <c r="P264">
        <v>0</v>
      </c>
      <c r="Q264">
        <v>0</v>
      </c>
    </row>
    <row r="265" spans="1:17" x14ac:dyDescent="0.25">
      <c r="A265">
        <v>339</v>
      </c>
      <c r="B265" t="s">
        <v>273</v>
      </c>
      <c r="C265">
        <v>5175</v>
      </c>
      <c r="D265">
        <v>1483</v>
      </c>
      <c r="E265">
        <v>211.5</v>
      </c>
      <c r="F265">
        <v>55</v>
      </c>
      <c r="G265">
        <v>300</v>
      </c>
      <c r="H265">
        <v>0</v>
      </c>
      <c r="I265">
        <v>0</v>
      </c>
      <c r="J265">
        <v>0</v>
      </c>
      <c r="K265">
        <v>0</v>
      </c>
      <c r="L265">
        <v>1839</v>
      </c>
      <c r="M265">
        <v>12</v>
      </c>
      <c r="N265">
        <v>956.38499999999999</v>
      </c>
      <c r="O265">
        <v>1</v>
      </c>
      <c r="P265">
        <v>0</v>
      </c>
      <c r="Q265">
        <v>0</v>
      </c>
    </row>
    <row r="266" spans="1:17" x14ac:dyDescent="0.25">
      <c r="A266">
        <v>1667</v>
      </c>
      <c r="B266" t="s">
        <v>274</v>
      </c>
      <c r="C266">
        <v>13040</v>
      </c>
      <c r="D266">
        <v>2862</v>
      </c>
      <c r="E266">
        <v>761.8</v>
      </c>
      <c r="F266">
        <v>120</v>
      </c>
      <c r="G266">
        <v>2620</v>
      </c>
      <c r="H266">
        <v>0</v>
      </c>
      <c r="I266">
        <v>0</v>
      </c>
      <c r="J266">
        <v>0</v>
      </c>
      <c r="K266">
        <v>0</v>
      </c>
      <c r="L266">
        <v>7781</v>
      </c>
      <c r="M266">
        <v>85</v>
      </c>
      <c r="N266">
        <v>3131.3919999999998</v>
      </c>
      <c r="O266">
        <v>8</v>
      </c>
      <c r="P266">
        <v>0</v>
      </c>
      <c r="Q266">
        <v>0</v>
      </c>
    </row>
    <row r="267" spans="1:17" x14ac:dyDescent="0.25">
      <c r="A267">
        <v>275</v>
      </c>
      <c r="B267" t="s">
        <v>275</v>
      </c>
      <c r="C267">
        <v>43527</v>
      </c>
      <c r="D267">
        <v>8694</v>
      </c>
      <c r="E267">
        <v>5004.2</v>
      </c>
      <c r="F267">
        <v>1955</v>
      </c>
      <c r="G267">
        <v>15820</v>
      </c>
      <c r="H267">
        <v>477.18</v>
      </c>
      <c r="I267">
        <v>1348</v>
      </c>
      <c r="J267">
        <v>0</v>
      </c>
      <c r="K267">
        <v>330.9</v>
      </c>
      <c r="L267">
        <v>8175</v>
      </c>
      <c r="M267">
        <v>260</v>
      </c>
      <c r="N267">
        <v>31483.66</v>
      </c>
      <c r="O267">
        <v>8</v>
      </c>
      <c r="P267">
        <v>0</v>
      </c>
      <c r="Q267">
        <v>0</v>
      </c>
    </row>
    <row r="268" spans="1:17" x14ac:dyDescent="0.25">
      <c r="A268">
        <v>340</v>
      </c>
      <c r="B268" t="s">
        <v>276</v>
      </c>
      <c r="C268">
        <v>19816</v>
      </c>
      <c r="D268">
        <v>4884</v>
      </c>
      <c r="E268">
        <v>1340.7</v>
      </c>
      <c r="F268">
        <v>630</v>
      </c>
      <c r="G268">
        <v>4020</v>
      </c>
      <c r="H268">
        <v>0</v>
      </c>
      <c r="I268">
        <v>448.8</v>
      </c>
      <c r="J268">
        <v>0</v>
      </c>
      <c r="K268">
        <v>377.3</v>
      </c>
      <c r="L268">
        <v>4207</v>
      </c>
      <c r="M268">
        <v>169</v>
      </c>
      <c r="N268">
        <v>7441.6949999999997</v>
      </c>
      <c r="O268">
        <v>7</v>
      </c>
      <c r="P268">
        <v>0</v>
      </c>
      <c r="Q268">
        <v>0</v>
      </c>
    </row>
    <row r="269" spans="1:17" x14ac:dyDescent="0.25">
      <c r="A269">
        <v>597</v>
      </c>
      <c r="B269" t="s">
        <v>277</v>
      </c>
      <c r="C269">
        <v>45789</v>
      </c>
      <c r="D269">
        <v>9276</v>
      </c>
      <c r="E269">
        <v>4319.1000000000004</v>
      </c>
      <c r="F269">
        <v>2830</v>
      </c>
      <c r="G269">
        <v>19310</v>
      </c>
      <c r="H269">
        <v>556.38</v>
      </c>
      <c r="I269">
        <v>2016</v>
      </c>
      <c r="J269">
        <v>0</v>
      </c>
      <c r="K269">
        <v>0</v>
      </c>
      <c r="L269">
        <v>2362</v>
      </c>
      <c r="M269">
        <v>164</v>
      </c>
      <c r="N269">
        <v>36547.237000000001</v>
      </c>
      <c r="O269">
        <v>3</v>
      </c>
      <c r="P269">
        <v>0</v>
      </c>
      <c r="Q269">
        <v>0</v>
      </c>
    </row>
    <row r="270" spans="1:17" x14ac:dyDescent="0.25">
      <c r="A270">
        <v>1742</v>
      </c>
      <c r="B270" t="s">
        <v>280</v>
      </c>
      <c r="C270">
        <v>38097</v>
      </c>
      <c r="D270">
        <v>10432</v>
      </c>
      <c r="E270">
        <v>2217.1</v>
      </c>
      <c r="F270">
        <v>1300</v>
      </c>
      <c r="G270">
        <v>34790</v>
      </c>
      <c r="H270">
        <v>471.24</v>
      </c>
      <c r="I270">
        <v>3303.2</v>
      </c>
      <c r="J270">
        <v>0</v>
      </c>
      <c r="K270">
        <v>0</v>
      </c>
      <c r="L270">
        <v>9411</v>
      </c>
      <c r="M270">
        <v>27</v>
      </c>
      <c r="N270">
        <v>16841.151999999998</v>
      </c>
      <c r="O270">
        <v>8</v>
      </c>
      <c r="P270">
        <v>0</v>
      </c>
      <c r="Q270">
        <v>0</v>
      </c>
    </row>
    <row r="271" spans="1:17" x14ac:dyDescent="0.25">
      <c r="A271">
        <v>603</v>
      </c>
      <c r="B271" t="s">
        <v>281</v>
      </c>
      <c r="C271">
        <v>52208</v>
      </c>
      <c r="D271">
        <v>10507</v>
      </c>
      <c r="E271">
        <v>5989.4</v>
      </c>
      <c r="F271">
        <v>5770</v>
      </c>
      <c r="G271">
        <v>10710</v>
      </c>
      <c r="H271">
        <v>1144.28</v>
      </c>
      <c r="I271">
        <v>1726.4</v>
      </c>
      <c r="J271">
        <v>1269.2</v>
      </c>
      <c r="K271">
        <v>0</v>
      </c>
      <c r="L271">
        <v>1397</v>
      </c>
      <c r="M271">
        <v>51</v>
      </c>
      <c r="N271">
        <v>83405.58</v>
      </c>
      <c r="O271">
        <v>2</v>
      </c>
      <c r="P271">
        <v>0</v>
      </c>
      <c r="Q271">
        <v>0</v>
      </c>
    </row>
    <row r="272" spans="1:17" x14ac:dyDescent="0.25">
      <c r="A272">
        <v>1669</v>
      </c>
      <c r="B272" t="s">
        <v>282</v>
      </c>
      <c r="C272">
        <v>20728</v>
      </c>
      <c r="D272">
        <v>3752</v>
      </c>
      <c r="E272">
        <v>1753</v>
      </c>
      <c r="F272">
        <v>300</v>
      </c>
      <c r="G272">
        <v>3460</v>
      </c>
      <c r="H272">
        <v>0</v>
      </c>
      <c r="I272">
        <v>0</v>
      </c>
      <c r="J272">
        <v>0</v>
      </c>
      <c r="K272">
        <v>0</v>
      </c>
      <c r="L272">
        <v>8825</v>
      </c>
      <c r="M272">
        <v>53</v>
      </c>
      <c r="N272">
        <v>3757.23</v>
      </c>
      <c r="O272">
        <v>11</v>
      </c>
      <c r="P272">
        <v>0</v>
      </c>
      <c r="Q272">
        <v>0</v>
      </c>
    </row>
    <row r="273" spans="1:17" x14ac:dyDescent="0.25">
      <c r="A273">
        <v>957</v>
      </c>
      <c r="B273" t="s">
        <v>283</v>
      </c>
      <c r="C273">
        <v>57761</v>
      </c>
      <c r="D273">
        <v>11687</v>
      </c>
      <c r="E273">
        <v>7370.4</v>
      </c>
      <c r="F273">
        <v>5490</v>
      </c>
      <c r="G273">
        <v>79100</v>
      </c>
      <c r="H273">
        <v>2082.84</v>
      </c>
      <c r="I273">
        <v>3506.4</v>
      </c>
      <c r="J273">
        <v>0</v>
      </c>
      <c r="K273">
        <v>0</v>
      </c>
      <c r="L273">
        <v>6077</v>
      </c>
      <c r="M273">
        <v>1028</v>
      </c>
      <c r="N273">
        <v>41231.493999999999</v>
      </c>
      <c r="O273">
        <v>9</v>
      </c>
      <c r="P273">
        <v>0</v>
      </c>
      <c r="Q273">
        <v>74.900000000000006</v>
      </c>
    </row>
    <row r="274" spans="1:17" x14ac:dyDescent="0.25">
      <c r="A274">
        <v>1674</v>
      </c>
      <c r="B274" t="s">
        <v>284</v>
      </c>
      <c r="C274">
        <v>77000</v>
      </c>
      <c r="D274">
        <v>16340</v>
      </c>
      <c r="E274">
        <v>7541</v>
      </c>
      <c r="F274">
        <v>7640</v>
      </c>
      <c r="G274">
        <v>85830</v>
      </c>
      <c r="H274">
        <v>2345.16</v>
      </c>
      <c r="I274">
        <v>3747.2</v>
      </c>
      <c r="J274">
        <v>0</v>
      </c>
      <c r="K274">
        <v>0</v>
      </c>
      <c r="L274">
        <v>10647</v>
      </c>
      <c r="M274">
        <v>69</v>
      </c>
      <c r="N274">
        <v>60885.919999999998</v>
      </c>
      <c r="O274">
        <v>9</v>
      </c>
      <c r="P274">
        <v>0</v>
      </c>
      <c r="Q274">
        <v>0</v>
      </c>
    </row>
    <row r="275" spans="1:17" x14ac:dyDescent="0.25">
      <c r="A275">
        <v>599</v>
      </c>
      <c r="B275" t="s">
        <v>285</v>
      </c>
      <c r="C275">
        <v>638712</v>
      </c>
      <c r="D275">
        <v>138916</v>
      </c>
      <c r="E275">
        <v>89340.4</v>
      </c>
      <c r="F275">
        <v>175150</v>
      </c>
      <c r="G275">
        <v>1423420</v>
      </c>
      <c r="H275">
        <v>19582.148799999999</v>
      </c>
      <c r="I275">
        <v>25759.200000000001</v>
      </c>
      <c r="J275">
        <v>0</v>
      </c>
      <c r="K275">
        <v>0</v>
      </c>
      <c r="L275">
        <v>21901</v>
      </c>
      <c r="M275">
        <v>7564</v>
      </c>
      <c r="N275">
        <v>1255823.2960000001</v>
      </c>
      <c r="O275">
        <v>10</v>
      </c>
      <c r="P275">
        <v>47407.6</v>
      </c>
      <c r="Q275">
        <v>4891.8999999999996</v>
      </c>
    </row>
    <row r="276" spans="1:17" x14ac:dyDescent="0.25">
      <c r="A276">
        <v>277</v>
      </c>
      <c r="B276" t="s">
        <v>286</v>
      </c>
      <c r="C276">
        <v>1575</v>
      </c>
      <c r="D276">
        <v>386</v>
      </c>
      <c r="E276">
        <v>33.200000000000003</v>
      </c>
      <c r="F276">
        <v>35</v>
      </c>
      <c r="G276">
        <v>30</v>
      </c>
      <c r="H276">
        <v>0</v>
      </c>
      <c r="I276">
        <v>710.4</v>
      </c>
      <c r="J276">
        <v>0</v>
      </c>
      <c r="K276">
        <v>114.7</v>
      </c>
      <c r="L276">
        <v>2791</v>
      </c>
      <c r="M276">
        <v>1</v>
      </c>
      <c r="N276">
        <v>610.55200000000002</v>
      </c>
      <c r="O276">
        <v>1</v>
      </c>
      <c r="P276">
        <v>0</v>
      </c>
      <c r="Q276">
        <v>0</v>
      </c>
    </row>
    <row r="277" spans="1:17" x14ac:dyDescent="0.25">
      <c r="A277">
        <v>840</v>
      </c>
      <c r="B277" t="s">
        <v>287</v>
      </c>
      <c r="C277">
        <v>22401</v>
      </c>
      <c r="D277">
        <v>4031</v>
      </c>
      <c r="E277">
        <v>1859.4</v>
      </c>
      <c r="F277">
        <v>310</v>
      </c>
      <c r="G277">
        <v>8990</v>
      </c>
      <c r="H277">
        <v>0</v>
      </c>
      <c r="I277">
        <v>297.60000000000002</v>
      </c>
      <c r="J277">
        <v>0</v>
      </c>
      <c r="K277">
        <v>61.8</v>
      </c>
      <c r="L277">
        <v>6439</v>
      </c>
      <c r="M277">
        <v>9</v>
      </c>
      <c r="N277">
        <v>6422.8320000000003</v>
      </c>
      <c r="O277">
        <v>6</v>
      </c>
      <c r="P277">
        <v>0</v>
      </c>
      <c r="Q277">
        <v>0</v>
      </c>
    </row>
    <row r="278" spans="1:17" x14ac:dyDescent="0.25">
      <c r="A278">
        <v>441</v>
      </c>
      <c r="B278" t="s">
        <v>288</v>
      </c>
      <c r="C278">
        <v>46379</v>
      </c>
      <c r="D278">
        <v>10144</v>
      </c>
      <c r="E278">
        <v>3274.9</v>
      </c>
      <c r="F278">
        <v>775</v>
      </c>
      <c r="G278">
        <v>14140</v>
      </c>
      <c r="H278">
        <v>1432.12</v>
      </c>
      <c r="I278">
        <v>2520</v>
      </c>
      <c r="J278">
        <v>0</v>
      </c>
      <c r="K278">
        <v>0</v>
      </c>
      <c r="L278">
        <v>16797</v>
      </c>
      <c r="M278">
        <v>401</v>
      </c>
      <c r="N278">
        <v>17248.474999999999</v>
      </c>
      <c r="O278">
        <v>23</v>
      </c>
      <c r="P278">
        <v>0</v>
      </c>
      <c r="Q278">
        <v>0</v>
      </c>
    </row>
    <row r="279" spans="1:17" x14ac:dyDescent="0.25">
      <c r="A279">
        <v>279</v>
      </c>
      <c r="B279" t="s">
        <v>290</v>
      </c>
      <c r="C279">
        <v>9751</v>
      </c>
      <c r="D279">
        <v>2592</v>
      </c>
      <c r="E279">
        <v>625.5</v>
      </c>
      <c r="F279">
        <v>155</v>
      </c>
      <c r="G279">
        <v>1400</v>
      </c>
      <c r="H279">
        <v>0</v>
      </c>
      <c r="I279">
        <v>0</v>
      </c>
      <c r="J279">
        <v>0</v>
      </c>
      <c r="K279">
        <v>0</v>
      </c>
      <c r="L279">
        <v>1379</v>
      </c>
      <c r="M279">
        <v>3</v>
      </c>
      <c r="N279">
        <v>3637.335</v>
      </c>
      <c r="O279">
        <v>2</v>
      </c>
      <c r="P279">
        <v>0</v>
      </c>
      <c r="Q279">
        <v>0</v>
      </c>
    </row>
    <row r="280" spans="1:17" x14ac:dyDescent="0.25">
      <c r="A280">
        <v>606</v>
      </c>
      <c r="B280" t="s">
        <v>291</v>
      </c>
      <c r="C280">
        <v>77907</v>
      </c>
      <c r="D280">
        <v>16961</v>
      </c>
      <c r="E280">
        <v>9696.2000000000007</v>
      </c>
      <c r="F280">
        <v>16160</v>
      </c>
      <c r="G280">
        <v>51580</v>
      </c>
      <c r="H280">
        <v>1629.6</v>
      </c>
      <c r="I280">
        <v>3440.8</v>
      </c>
      <c r="J280">
        <v>0</v>
      </c>
      <c r="K280">
        <v>532.4</v>
      </c>
      <c r="L280">
        <v>1787</v>
      </c>
      <c r="M280">
        <v>199</v>
      </c>
      <c r="N280">
        <v>122407.548</v>
      </c>
      <c r="O280">
        <v>2</v>
      </c>
      <c r="P280">
        <v>578.599999999999</v>
      </c>
      <c r="Q280">
        <v>347.3</v>
      </c>
    </row>
    <row r="281" spans="1:17" x14ac:dyDescent="0.25">
      <c r="A281">
        <v>88</v>
      </c>
      <c r="B281" t="s">
        <v>292</v>
      </c>
      <c r="C281">
        <v>932</v>
      </c>
      <c r="D281">
        <v>140</v>
      </c>
      <c r="E281">
        <v>70.2</v>
      </c>
      <c r="F281">
        <v>0</v>
      </c>
      <c r="G281">
        <v>20</v>
      </c>
      <c r="H281">
        <v>0</v>
      </c>
      <c r="I281">
        <v>26.4</v>
      </c>
      <c r="J281">
        <v>0</v>
      </c>
      <c r="K281">
        <v>0</v>
      </c>
      <c r="L281">
        <v>4048</v>
      </c>
      <c r="M281">
        <v>43</v>
      </c>
      <c r="N281">
        <v>413.44200000000001</v>
      </c>
      <c r="O281">
        <v>1</v>
      </c>
      <c r="P281">
        <v>0</v>
      </c>
      <c r="Q281">
        <v>0</v>
      </c>
    </row>
    <row r="282" spans="1:17" x14ac:dyDescent="0.25">
      <c r="A282">
        <v>962</v>
      </c>
      <c r="B282" t="s">
        <v>294</v>
      </c>
      <c r="C282">
        <v>12911</v>
      </c>
      <c r="D282">
        <v>2471</v>
      </c>
      <c r="E282">
        <v>1010.1</v>
      </c>
      <c r="F282">
        <v>215</v>
      </c>
      <c r="G282">
        <v>2050</v>
      </c>
      <c r="H282">
        <v>0</v>
      </c>
      <c r="I282">
        <v>0</v>
      </c>
      <c r="J282">
        <v>0</v>
      </c>
      <c r="K282">
        <v>0</v>
      </c>
      <c r="L282">
        <v>2405</v>
      </c>
      <c r="M282">
        <v>7</v>
      </c>
      <c r="N282">
        <v>2828.067</v>
      </c>
      <c r="O282">
        <v>3</v>
      </c>
      <c r="P282">
        <v>0</v>
      </c>
      <c r="Q282">
        <v>0</v>
      </c>
    </row>
    <row r="283" spans="1:17" x14ac:dyDescent="0.25">
      <c r="A283">
        <v>1676</v>
      </c>
      <c r="B283" t="s">
        <v>296</v>
      </c>
      <c r="C283">
        <v>33687</v>
      </c>
      <c r="D283">
        <v>6731</v>
      </c>
      <c r="E283">
        <v>2539.6</v>
      </c>
      <c r="F283">
        <v>425</v>
      </c>
      <c r="G283">
        <v>5640</v>
      </c>
      <c r="H283">
        <v>228.16</v>
      </c>
      <c r="I283">
        <v>831.2</v>
      </c>
      <c r="J283">
        <v>0</v>
      </c>
      <c r="K283">
        <v>0</v>
      </c>
      <c r="L283">
        <v>22945</v>
      </c>
      <c r="M283">
        <v>7308</v>
      </c>
      <c r="N283">
        <v>10350.144</v>
      </c>
      <c r="O283">
        <v>23</v>
      </c>
      <c r="P283">
        <v>0</v>
      </c>
      <c r="Q283">
        <v>0</v>
      </c>
    </row>
    <row r="284" spans="1:17" x14ac:dyDescent="0.25">
      <c r="A284">
        <v>518</v>
      </c>
      <c r="B284" t="s">
        <v>297</v>
      </c>
      <c r="C284">
        <v>532561</v>
      </c>
      <c r="D284">
        <v>122564</v>
      </c>
      <c r="E284">
        <v>61700.7</v>
      </c>
      <c r="F284">
        <v>134770</v>
      </c>
      <c r="G284">
        <v>983980</v>
      </c>
      <c r="H284">
        <v>11040.46</v>
      </c>
      <c r="I284">
        <v>19953.599999999999</v>
      </c>
      <c r="J284">
        <v>1618.99999999999</v>
      </c>
      <c r="K284">
        <v>2075.1999999999998</v>
      </c>
      <c r="L284">
        <v>8259</v>
      </c>
      <c r="M284">
        <v>354</v>
      </c>
      <c r="N284">
        <v>1272480.808</v>
      </c>
      <c r="O284">
        <v>3</v>
      </c>
      <c r="P284">
        <v>28257.8</v>
      </c>
      <c r="Q284">
        <v>3337.5</v>
      </c>
    </row>
    <row r="285" spans="1:17" x14ac:dyDescent="0.25">
      <c r="A285">
        <v>796</v>
      </c>
      <c r="B285" t="s">
        <v>298</v>
      </c>
      <c r="C285">
        <v>153434</v>
      </c>
      <c r="D285">
        <v>32847</v>
      </c>
      <c r="E285">
        <v>14007.1</v>
      </c>
      <c r="F285">
        <v>11730</v>
      </c>
      <c r="G285">
        <v>261670</v>
      </c>
      <c r="H285">
        <v>4839.6400000000003</v>
      </c>
      <c r="I285">
        <v>7270.4</v>
      </c>
      <c r="J285">
        <v>0</v>
      </c>
      <c r="K285">
        <v>0</v>
      </c>
      <c r="L285">
        <v>10975</v>
      </c>
      <c r="M285">
        <v>833</v>
      </c>
      <c r="N285">
        <v>141785.527</v>
      </c>
      <c r="O285">
        <v>9</v>
      </c>
      <c r="P285">
        <v>0</v>
      </c>
      <c r="Q285">
        <v>0</v>
      </c>
    </row>
    <row r="286" spans="1:17" x14ac:dyDescent="0.25">
      <c r="A286">
        <v>965</v>
      </c>
      <c r="B286" t="s">
        <v>299</v>
      </c>
      <c r="C286">
        <v>10561</v>
      </c>
      <c r="D286">
        <v>1941</v>
      </c>
      <c r="E286">
        <v>1036.8</v>
      </c>
      <c r="F286">
        <v>110</v>
      </c>
      <c r="G286">
        <v>1590</v>
      </c>
      <c r="H286">
        <v>0</v>
      </c>
      <c r="I286">
        <v>0</v>
      </c>
      <c r="J286">
        <v>0</v>
      </c>
      <c r="K286">
        <v>0</v>
      </c>
      <c r="L286">
        <v>1603</v>
      </c>
      <c r="M286">
        <v>0</v>
      </c>
      <c r="N286">
        <v>3529.7640000000001</v>
      </c>
      <c r="O286">
        <v>3</v>
      </c>
      <c r="P286">
        <v>0</v>
      </c>
      <c r="Q286">
        <v>0</v>
      </c>
    </row>
    <row r="287" spans="1:17" x14ac:dyDescent="0.25">
      <c r="A287">
        <v>1702</v>
      </c>
      <c r="B287" t="s">
        <v>300</v>
      </c>
      <c r="C287">
        <v>11577</v>
      </c>
      <c r="D287">
        <v>2532</v>
      </c>
      <c r="E287">
        <v>706.3</v>
      </c>
      <c r="F287">
        <v>115</v>
      </c>
      <c r="G287">
        <v>1140</v>
      </c>
      <c r="H287">
        <v>290.64</v>
      </c>
      <c r="I287">
        <v>1041.5999999999999</v>
      </c>
      <c r="J287">
        <v>0</v>
      </c>
      <c r="K287">
        <v>0</v>
      </c>
      <c r="L287">
        <v>9925</v>
      </c>
      <c r="M287">
        <v>50</v>
      </c>
      <c r="N287">
        <v>1336.5160000000001</v>
      </c>
      <c r="O287">
        <v>7</v>
      </c>
      <c r="P287">
        <v>0</v>
      </c>
      <c r="Q287">
        <v>0</v>
      </c>
    </row>
    <row r="288" spans="1:17" x14ac:dyDescent="0.25">
      <c r="A288">
        <v>845</v>
      </c>
      <c r="B288" t="s">
        <v>301</v>
      </c>
      <c r="C288">
        <v>28673</v>
      </c>
      <c r="D288">
        <v>6685</v>
      </c>
      <c r="E288">
        <v>1614</v>
      </c>
      <c r="F288">
        <v>430</v>
      </c>
      <c r="G288">
        <v>4480</v>
      </c>
      <c r="H288">
        <v>1618.6572000000001</v>
      </c>
      <c r="I288">
        <v>1018.4</v>
      </c>
      <c r="J288">
        <v>0</v>
      </c>
      <c r="K288">
        <v>41</v>
      </c>
      <c r="L288">
        <v>5834</v>
      </c>
      <c r="M288">
        <v>99</v>
      </c>
      <c r="N288">
        <v>7465.7</v>
      </c>
      <c r="O288">
        <v>6</v>
      </c>
      <c r="P288">
        <v>0</v>
      </c>
      <c r="Q288">
        <v>0</v>
      </c>
    </row>
    <row r="289" spans="1:17" x14ac:dyDescent="0.25">
      <c r="A289">
        <v>1883</v>
      </c>
      <c r="B289" t="s">
        <v>303</v>
      </c>
      <c r="C289">
        <v>92956</v>
      </c>
      <c r="D289">
        <v>16912</v>
      </c>
      <c r="E289">
        <v>11491.6</v>
      </c>
      <c r="F289">
        <v>3705</v>
      </c>
      <c r="G289">
        <v>135320</v>
      </c>
      <c r="H289">
        <v>2474.6799999999998</v>
      </c>
      <c r="I289">
        <v>5064.8</v>
      </c>
      <c r="J289">
        <v>0</v>
      </c>
      <c r="K289">
        <v>0</v>
      </c>
      <c r="L289">
        <v>7895</v>
      </c>
      <c r="M289">
        <v>164</v>
      </c>
      <c r="N289">
        <v>69901.86</v>
      </c>
      <c r="O289">
        <v>7</v>
      </c>
      <c r="P289">
        <v>0</v>
      </c>
      <c r="Q289">
        <v>0</v>
      </c>
    </row>
    <row r="290" spans="1:17" x14ac:dyDescent="0.25">
      <c r="A290">
        <v>610</v>
      </c>
      <c r="B290" t="s">
        <v>304</v>
      </c>
      <c r="C290">
        <v>25020</v>
      </c>
      <c r="D290">
        <v>6100</v>
      </c>
      <c r="E290">
        <v>2199.9</v>
      </c>
      <c r="F290">
        <v>1325</v>
      </c>
      <c r="G290">
        <v>9400</v>
      </c>
      <c r="H290">
        <v>970.48</v>
      </c>
      <c r="I290">
        <v>277.60000000000002</v>
      </c>
      <c r="J290">
        <v>0</v>
      </c>
      <c r="K290">
        <v>0</v>
      </c>
      <c r="L290">
        <v>1282</v>
      </c>
      <c r="M290">
        <v>119</v>
      </c>
      <c r="N290">
        <v>18643.960999999999</v>
      </c>
      <c r="O290">
        <v>1</v>
      </c>
      <c r="P290">
        <v>0</v>
      </c>
      <c r="Q290">
        <v>0</v>
      </c>
    </row>
    <row r="291" spans="1:17" x14ac:dyDescent="0.25">
      <c r="A291">
        <v>1714</v>
      </c>
      <c r="B291" t="s">
        <v>306</v>
      </c>
      <c r="C291">
        <v>23526</v>
      </c>
      <c r="D291">
        <v>4181</v>
      </c>
      <c r="E291">
        <v>2066.8000000000002</v>
      </c>
      <c r="F291">
        <v>375</v>
      </c>
      <c r="G291">
        <v>8450</v>
      </c>
      <c r="H291">
        <v>0</v>
      </c>
      <c r="I291">
        <v>738.4</v>
      </c>
      <c r="J291">
        <v>0</v>
      </c>
      <c r="K291">
        <v>0</v>
      </c>
      <c r="L291">
        <v>27877</v>
      </c>
      <c r="M291">
        <v>479</v>
      </c>
      <c r="N291">
        <v>7300.982</v>
      </c>
      <c r="O291">
        <v>23</v>
      </c>
      <c r="P291">
        <v>0</v>
      </c>
      <c r="Q291">
        <v>0</v>
      </c>
    </row>
    <row r="292" spans="1:17" x14ac:dyDescent="0.25">
      <c r="A292">
        <v>90</v>
      </c>
      <c r="B292" t="s">
        <v>307</v>
      </c>
      <c r="C292">
        <v>55889</v>
      </c>
      <c r="D292">
        <v>13028</v>
      </c>
      <c r="E292">
        <v>6138.8</v>
      </c>
      <c r="F292">
        <v>1330</v>
      </c>
      <c r="G292">
        <v>82050</v>
      </c>
      <c r="H292">
        <v>4162.5</v>
      </c>
      <c r="I292">
        <v>4006.4</v>
      </c>
      <c r="J292">
        <v>0</v>
      </c>
      <c r="K292">
        <v>122.9</v>
      </c>
      <c r="L292">
        <v>11713</v>
      </c>
      <c r="M292">
        <v>905</v>
      </c>
      <c r="N292">
        <v>34489.56</v>
      </c>
      <c r="O292">
        <v>10</v>
      </c>
      <c r="P292">
        <v>0</v>
      </c>
      <c r="Q292">
        <v>0</v>
      </c>
    </row>
    <row r="293" spans="1:17" x14ac:dyDescent="0.25">
      <c r="A293">
        <v>342</v>
      </c>
      <c r="B293" t="s">
        <v>308</v>
      </c>
      <c r="C293">
        <v>46089</v>
      </c>
      <c r="D293">
        <v>10660</v>
      </c>
      <c r="E293">
        <v>3447.1</v>
      </c>
      <c r="F293">
        <v>3980</v>
      </c>
      <c r="G293">
        <v>23650</v>
      </c>
      <c r="H293">
        <v>702.38</v>
      </c>
      <c r="I293">
        <v>1188</v>
      </c>
      <c r="J293">
        <v>0</v>
      </c>
      <c r="K293">
        <v>0</v>
      </c>
      <c r="L293">
        <v>4625</v>
      </c>
      <c r="M293">
        <v>18</v>
      </c>
      <c r="N293">
        <v>30633.33</v>
      </c>
      <c r="O293">
        <v>4</v>
      </c>
      <c r="P293">
        <v>0</v>
      </c>
      <c r="Q293">
        <v>0</v>
      </c>
    </row>
    <row r="294" spans="1:17" x14ac:dyDescent="0.25">
      <c r="A294">
        <v>847</v>
      </c>
      <c r="B294" t="s">
        <v>309</v>
      </c>
      <c r="C294">
        <v>19120</v>
      </c>
      <c r="D294">
        <v>3990</v>
      </c>
      <c r="E294">
        <v>1457.7</v>
      </c>
      <c r="F294">
        <v>205</v>
      </c>
      <c r="G294">
        <v>6160</v>
      </c>
      <c r="H294">
        <v>384.12</v>
      </c>
      <c r="I294">
        <v>661.6</v>
      </c>
      <c r="J294">
        <v>0</v>
      </c>
      <c r="K294">
        <v>0</v>
      </c>
      <c r="L294">
        <v>8019</v>
      </c>
      <c r="M294">
        <v>131</v>
      </c>
      <c r="N294">
        <v>5783.76</v>
      </c>
      <c r="O294">
        <v>5</v>
      </c>
      <c r="P294">
        <v>0</v>
      </c>
      <c r="Q294">
        <v>0</v>
      </c>
    </row>
    <row r="295" spans="1:17" x14ac:dyDescent="0.25">
      <c r="A295">
        <v>848</v>
      </c>
      <c r="B295" t="s">
        <v>310</v>
      </c>
      <c r="C295">
        <v>16753</v>
      </c>
      <c r="D295">
        <v>3957</v>
      </c>
      <c r="E295">
        <v>817</v>
      </c>
      <c r="F295">
        <v>295</v>
      </c>
      <c r="G295">
        <v>5100</v>
      </c>
      <c r="H295">
        <v>449.8</v>
      </c>
      <c r="I295">
        <v>0</v>
      </c>
      <c r="J295">
        <v>0</v>
      </c>
      <c r="K295">
        <v>0</v>
      </c>
      <c r="L295">
        <v>2594</v>
      </c>
      <c r="M295">
        <v>57</v>
      </c>
      <c r="N295">
        <v>4842.2</v>
      </c>
      <c r="O295">
        <v>2</v>
      </c>
      <c r="P295">
        <v>0</v>
      </c>
      <c r="Q295">
        <v>0</v>
      </c>
    </row>
    <row r="296" spans="1:17" x14ac:dyDescent="0.25">
      <c r="A296">
        <v>37</v>
      </c>
      <c r="B296" t="s">
        <v>312</v>
      </c>
      <c r="C296">
        <v>32258</v>
      </c>
      <c r="D296">
        <v>6698</v>
      </c>
      <c r="E296">
        <v>4324.8</v>
      </c>
      <c r="F296">
        <v>410</v>
      </c>
      <c r="G296">
        <v>30870</v>
      </c>
      <c r="H296">
        <v>1183.44</v>
      </c>
      <c r="I296">
        <v>1864</v>
      </c>
      <c r="J296">
        <v>0</v>
      </c>
      <c r="K296">
        <v>550.20000000000005</v>
      </c>
      <c r="L296">
        <v>11769</v>
      </c>
      <c r="M296">
        <v>226</v>
      </c>
      <c r="N296">
        <v>13006.178</v>
      </c>
      <c r="O296">
        <v>13</v>
      </c>
      <c r="P296">
        <v>0</v>
      </c>
      <c r="Q296">
        <v>0</v>
      </c>
    </row>
    <row r="297" spans="1:17" x14ac:dyDescent="0.25">
      <c r="A297">
        <v>180</v>
      </c>
      <c r="B297" t="s">
        <v>313</v>
      </c>
      <c r="C297">
        <v>16797</v>
      </c>
      <c r="D297">
        <v>5210</v>
      </c>
      <c r="E297">
        <v>719.9</v>
      </c>
      <c r="F297">
        <v>115</v>
      </c>
      <c r="G297">
        <v>10120</v>
      </c>
      <c r="H297">
        <v>0</v>
      </c>
      <c r="I297">
        <v>356.8</v>
      </c>
      <c r="J297">
        <v>0</v>
      </c>
      <c r="K297">
        <v>5.9999999999999396</v>
      </c>
      <c r="L297">
        <v>13398</v>
      </c>
      <c r="M297">
        <v>171</v>
      </c>
      <c r="N297">
        <v>2170.3739999999998</v>
      </c>
      <c r="O297">
        <v>6</v>
      </c>
      <c r="P297">
        <v>0</v>
      </c>
      <c r="Q297">
        <v>0</v>
      </c>
    </row>
    <row r="298" spans="1:17" x14ac:dyDescent="0.25">
      <c r="A298">
        <v>532</v>
      </c>
      <c r="B298" t="s">
        <v>314</v>
      </c>
      <c r="C298">
        <v>21670</v>
      </c>
      <c r="D298">
        <v>5076</v>
      </c>
      <c r="E298">
        <v>1625.8</v>
      </c>
      <c r="F298">
        <v>505</v>
      </c>
      <c r="G298">
        <v>13950</v>
      </c>
      <c r="H298">
        <v>845.46</v>
      </c>
      <c r="I298">
        <v>1636</v>
      </c>
      <c r="J298">
        <v>0</v>
      </c>
      <c r="K298">
        <v>0</v>
      </c>
      <c r="L298">
        <v>1445</v>
      </c>
      <c r="M298">
        <v>112</v>
      </c>
      <c r="N298">
        <v>10298.088</v>
      </c>
      <c r="O298">
        <v>1</v>
      </c>
      <c r="P298">
        <v>0</v>
      </c>
      <c r="Q298">
        <v>0</v>
      </c>
    </row>
    <row r="299" spans="1:17" x14ac:dyDescent="0.25">
      <c r="A299">
        <v>851</v>
      </c>
      <c r="B299" t="s">
        <v>315</v>
      </c>
      <c r="C299">
        <v>24781</v>
      </c>
      <c r="D299">
        <v>4773</v>
      </c>
      <c r="E299">
        <v>2093.1</v>
      </c>
      <c r="F299">
        <v>430</v>
      </c>
      <c r="G299">
        <v>5540</v>
      </c>
      <c r="H299">
        <v>0</v>
      </c>
      <c r="I299">
        <v>494.4</v>
      </c>
      <c r="J299">
        <v>0</v>
      </c>
      <c r="K299">
        <v>97.699999999999903</v>
      </c>
      <c r="L299">
        <v>14636</v>
      </c>
      <c r="M299">
        <v>1278</v>
      </c>
      <c r="N299">
        <v>7400.2269999999999</v>
      </c>
      <c r="O299">
        <v>8</v>
      </c>
      <c r="P299">
        <v>0</v>
      </c>
      <c r="Q299">
        <v>0</v>
      </c>
    </row>
    <row r="300" spans="1:17" x14ac:dyDescent="0.25">
      <c r="A300">
        <v>1708</v>
      </c>
      <c r="B300" t="s">
        <v>316</v>
      </c>
      <c r="C300">
        <v>43768</v>
      </c>
      <c r="D300">
        <v>9936</v>
      </c>
      <c r="E300">
        <v>4101.3</v>
      </c>
      <c r="F300">
        <v>885</v>
      </c>
      <c r="G300">
        <v>28580</v>
      </c>
      <c r="H300">
        <v>934.28</v>
      </c>
      <c r="I300">
        <v>1610.4</v>
      </c>
      <c r="J300">
        <v>0</v>
      </c>
      <c r="K300">
        <v>83.599999999999895</v>
      </c>
      <c r="L300">
        <v>28814</v>
      </c>
      <c r="M300">
        <v>3345</v>
      </c>
      <c r="N300">
        <v>12332.565000000001</v>
      </c>
      <c r="O300">
        <v>34</v>
      </c>
      <c r="P300">
        <v>0</v>
      </c>
      <c r="Q300">
        <v>0</v>
      </c>
    </row>
    <row r="301" spans="1:17" x14ac:dyDescent="0.25">
      <c r="A301">
        <v>971</v>
      </c>
      <c r="B301" t="s">
        <v>317</v>
      </c>
      <c r="C301">
        <v>24987</v>
      </c>
      <c r="D301">
        <v>4468</v>
      </c>
      <c r="E301">
        <v>2267.3000000000002</v>
      </c>
      <c r="F301">
        <v>425</v>
      </c>
      <c r="G301">
        <v>14540</v>
      </c>
      <c r="H301">
        <v>0</v>
      </c>
      <c r="I301">
        <v>1160</v>
      </c>
      <c r="J301">
        <v>0</v>
      </c>
      <c r="K301">
        <v>144.30000000000001</v>
      </c>
      <c r="L301">
        <v>2097</v>
      </c>
      <c r="M301">
        <v>183</v>
      </c>
      <c r="N301">
        <v>10486.715</v>
      </c>
      <c r="O301">
        <v>3</v>
      </c>
      <c r="P301">
        <v>0</v>
      </c>
      <c r="Q301">
        <v>0</v>
      </c>
    </row>
    <row r="302" spans="1:17" x14ac:dyDescent="0.25">
      <c r="A302">
        <v>1904</v>
      </c>
      <c r="B302" t="s">
        <v>530</v>
      </c>
      <c r="C302">
        <v>64513</v>
      </c>
      <c r="D302">
        <v>14951</v>
      </c>
      <c r="E302">
        <v>3819.5</v>
      </c>
      <c r="F302">
        <v>3325</v>
      </c>
      <c r="G302">
        <v>16070</v>
      </c>
      <c r="H302">
        <v>201.96</v>
      </c>
      <c r="I302">
        <v>3364.8</v>
      </c>
      <c r="J302">
        <v>0</v>
      </c>
      <c r="K302">
        <v>89.799999999999301</v>
      </c>
      <c r="L302">
        <v>9619</v>
      </c>
      <c r="M302">
        <v>1063</v>
      </c>
      <c r="N302">
        <v>33540.375</v>
      </c>
      <c r="O302">
        <v>19</v>
      </c>
      <c r="P302">
        <v>0</v>
      </c>
      <c r="Q302">
        <v>0</v>
      </c>
    </row>
    <row r="303" spans="1:17" x14ac:dyDescent="0.25">
      <c r="A303">
        <v>617</v>
      </c>
      <c r="B303" t="s">
        <v>318</v>
      </c>
      <c r="C303">
        <v>8793</v>
      </c>
      <c r="D303">
        <v>1730</v>
      </c>
      <c r="E303">
        <v>626.6</v>
      </c>
      <c r="F303">
        <v>155</v>
      </c>
      <c r="G303">
        <v>510</v>
      </c>
      <c r="H303">
        <v>0</v>
      </c>
      <c r="I303">
        <v>0</v>
      </c>
      <c r="J303">
        <v>0</v>
      </c>
      <c r="K303">
        <v>0</v>
      </c>
      <c r="L303">
        <v>5039</v>
      </c>
      <c r="M303">
        <v>731</v>
      </c>
      <c r="N303">
        <v>2441.8240000000001</v>
      </c>
      <c r="O303">
        <v>4</v>
      </c>
      <c r="P303">
        <v>0</v>
      </c>
      <c r="Q303">
        <v>0</v>
      </c>
    </row>
    <row r="304" spans="1:17" x14ac:dyDescent="0.25">
      <c r="A304">
        <v>1900</v>
      </c>
      <c r="B304" t="s">
        <v>529</v>
      </c>
      <c r="C304">
        <v>89594</v>
      </c>
      <c r="D304">
        <v>20963</v>
      </c>
      <c r="E304">
        <v>8940.2000000000007</v>
      </c>
      <c r="F304">
        <v>1598</v>
      </c>
      <c r="G304">
        <v>76880</v>
      </c>
      <c r="H304">
        <v>2046.66</v>
      </c>
      <c r="I304">
        <v>4676.8</v>
      </c>
      <c r="J304">
        <v>0</v>
      </c>
      <c r="K304">
        <v>0</v>
      </c>
      <c r="L304">
        <v>52232</v>
      </c>
      <c r="M304">
        <v>5261</v>
      </c>
      <c r="N304">
        <v>35668.584000000003</v>
      </c>
      <c r="O304">
        <v>65</v>
      </c>
      <c r="P304">
        <v>0</v>
      </c>
      <c r="Q304">
        <v>0</v>
      </c>
    </row>
    <row r="305" spans="1:17" x14ac:dyDescent="0.25">
      <c r="A305">
        <v>9</v>
      </c>
      <c r="B305" t="s">
        <v>319</v>
      </c>
      <c r="C305">
        <v>7292</v>
      </c>
      <c r="D305">
        <v>1829</v>
      </c>
      <c r="E305">
        <v>581.4</v>
      </c>
      <c r="F305">
        <v>90</v>
      </c>
      <c r="G305">
        <v>530</v>
      </c>
      <c r="H305">
        <v>0</v>
      </c>
      <c r="I305">
        <v>0</v>
      </c>
      <c r="J305">
        <v>0</v>
      </c>
      <c r="K305">
        <v>0</v>
      </c>
      <c r="L305">
        <v>4531</v>
      </c>
      <c r="M305">
        <v>41</v>
      </c>
      <c r="N305">
        <v>1170.3119999999999</v>
      </c>
      <c r="O305">
        <v>9</v>
      </c>
      <c r="P305">
        <v>0</v>
      </c>
      <c r="Q305">
        <v>0</v>
      </c>
    </row>
    <row r="306" spans="1:17" x14ac:dyDescent="0.25">
      <c r="A306">
        <v>715</v>
      </c>
      <c r="B306" t="s">
        <v>320</v>
      </c>
      <c r="C306">
        <v>54440</v>
      </c>
      <c r="D306">
        <v>10911</v>
      </c>
      <c r="E306">
        <v>5645.6</v>
      </c>
      <c r="F306">
        <v>2715</v>
      </c>
      <c r="G306">
        <v>50750</v>
      </c>
      <c r="H306">
        <v>1280.3800000000001</v>
      </c>
      <c r="I306">
        <v>2002.4</v>
      </c>
      <c r="J306">
        <v>0</v>
      </c>
      <c r="K306">
        <v>0</v>
      </c>
      <c r="L306">
        <v>25009</v>
      </c>
      <c r="M306">
        <v>1275</v>
      </c>
      <c r="N306">
        <v>23153.486000000001</v>
      </c>
      <c r="O306">
        <v>25</v>
      </c>
      <c r="P306">
        <v>0</v>
      </c>
      <c r="Q306">
        <v>0</v>
      </c>
    </row>
    <row r="307" spans="1:17" x14ac:dyDescent="0.25">
      <c r="A307">
        <v>93</v>
      </c>
      <c r="B307" t="s">
        <v>321</v>
      </c>
      <c r="C307">
        <v>4906</v>
      </c>
      <c r="D307">
        <v>929</v>
      </c>
      <c r="E307">
        <v>233</v>
      </c>
      <c r="F307">
        <v>0</v>
      </c>
      <c r="G307">
        <v>1610</v>
      </c>
      <c r="H307">
        <v>0</v>
      </c>
      <c r="I307">
        <v>100.8</v>
      </c>
      <c r="J307">
        <v>0</v>
      </c>
      <c r="K307">
        <v>0</v>
      </c>
      <c r="L307">
        <v>8523</v>
      </c>
      <c r="M307">
        <v>187</v>
      </c>
      <c r="N307">
        <v>942.18</v>
      </c>
      <c r="O307">
        <v>10</v>
      </c>
      <c r="P307">
        <v>0</v>
      </c>
      <c r="Q307">
        <v>0</v>
      </c>
    </row>
    <row r="308" spans="1:17" x14ac:dyDescent="0.25">
      <c r="A308">
        <v>448</v>
      </c>
      <c r="B308" t="s">
        <v>322</v>
      </c>
      <c r="C308">
        <v>13584</v>
      </c>
      <c r="D308">
        <v>2658</v>
      </c>
      <c r="E308">
        <v>946.9</v>
      </c>
      <c r="F308">
        <v>170</v>
      </c>
      <c r="G308">
        <v>6360</v>
      </c>
      <c r="H308">
        <v>45.54</v>
      </c>
      <c r="I308">
        <v>706.4</v>
      </c>
      <c r="J308">
        <v>0</v>
      </c>
      <c r="K308">
        <v>0</v>
      </c>
      <c r="L308">
        <v>16202</v>
      </c>
      <c r="M308">
        <v>288</v>
      </c>
      <c r="N308">
        <v>4977.3459999999995</v>
      </c>
      <c r="O308">
        <v>22</v>
      </c>
      <c r="P308">
        <v>0</v>
      </c>
      <c r="Q308">
        <v>0</v>
      </c>
    </row>
    <row r="309" spans="1:17" x14ac:dyDescent="0.25">
      <c r="A309">
        <v>1525</v>
      </c>
      <c r="B309" t="s">
        <v>323</v>
      </c>
      <c r="C309">
        <v>36584</v>
      </c>
      <c r="D309">
        <v>8641</v>
      </c>
      <c r="E309">
        <v>2116.6</v>
      </c>
      <c r="F309">
        <v>1025</v>
      </c>
      <c r="G309">
        <v>12660</v>
      </c>
      <c r="H309">
        <v>692</v>
      </c>
      <c r="I309">
        <v>1828.8</v>
      </c>
      <c r="J309">
        <v>0</v>
      </c>
      <c r="K309">
        <v>109.1</v>
      </c>
      <c r="L309">
        <v>2837</v>
      </c>
      <c r="M309">
        <v>511</v>
      </c>
      <c r="N309">
        <v>21769.655999999999</v>
      </c>
      <c r="O309">
        <v>7</v>
      </c>
      <c r="P309">
        <v>0</v>
      </c>
      <c r="Q309">
        <v>0</v>
      </c>
    </row>
    <row r="310" spans="1:17" x14ac:dyDescent="0.25">
      <c r="A310">
        <v>716</v>
      </c>
      <c r="B310" t="s">
        <v>324</v>
      </c>
      <c r="C310">
        <v>25583</v>
      </c>
      <c r="D310">
        <v>6443</v>
      </c>
      <c r="E310">
        <v>2012.6</v>
      </c>
      <c r="F310">
        <v>485</v>
      </c>
      <c r="G310">
        <v>2650</v>
      </c>
      <c r="H310">
        <v>100.94</v>
      </c>
      <c r="I310">
        <v>243.2</v>
      </c>
      <c r="J310">
        <v>0</v>
      </c>
      <c r="K310">
        <v>0</v>
      </c>
      <c r="L310">
        <v>14687</v>
      </c>
      <c r="M310">
        <v>1547</v>
      </c>
      <c r="N310">
        <v>5245.2960000000003</v>
      </c>
      <c r="O310">
        <v>11</v>
      </c>
      <c r="P310">
        <v>0</v>
      </c>
      <c r="Q310">
        <v>0</v>
      </c>
    </row>
    <row r="311" spans="1:17" x14ac:dyDescent="0.25">
      <c r="A311">
        <v>281</v>
      </c>
      <c r="B311" t="s">
        <v>325</v>
      </c>
      <c r="C311">
        <v>41465</v>
      </c>
      <c r="D311">
        <v>9636</v>
      </c>
      <c r="E311">
        <v>3867.3</v>
      </c>
      <c r="F311">
        <v>5250</v>
      </c>
      <c r="G311">
        <v>41540</v>
      </c>
      <c r="H311">
        <v>2078.4</v>
      </c>
      <c r="I311">
        <v>2293.6</v>
      </c>
      <c r="J311">
        <v>0</v>
      </c>
      <c r="K311">
        <v>16.899999999999601</v>
      </c>
      <c r="L311">
        <v>3284</v>
      </c>
      <c r="M311">
        <v>267</v>
      </c>
      <c r="N311">
        <v>25607.255000000001</v>
      </c>
      <c r="O311">
        <v>3</v>
      </c>
      <c r="P311">
        <v>0</v>
      </c>
      <c r="Q311">
        <v>0</v>
      </c>
    </row>
    <row r="312" spans="1:17" x14ac:dyDescent="0.25">
      <c r="A312">
        <v>855</v>
      </c>
      <c r="B312" t="s">
        <v>326</v>
      </c>
      <c r="C312">
        <v>215521</v>
      </c>
      <c r="D312">
        <v>45802</v>
      </c>
      <c r="E312">
        <v>23747.9</v>
      </c>
      <c r="F312">
        <v>23935</v>
      </c>
      <c r="G312">
        <v>357130</v>
      </c>
      <c r="H312">
        <v>4690.74</v>
      </c>
      <c r="I312">
        <v>9584.7999999999993</v>
      </c>
      <c r="J312">
        <v>0</v>
      </c>
      <c r="K312">
        <v>0</v>
      </c>
      <c r="L312">
        <v>11698</v>
      </c>
      <c r="M312">
        <v>218</v>
      </c>
      <c r="N312">
        <v>277273.41200000001</v>
      </c>
      <c r="O312">
        <v>4</v>
      </c>
      <c r="P312">
        <v>0</v>
      </c>
      <c r="Q312">
        <v>0</v>
      </c>
    </row>
    <row r="313" spans="1:17" x14ac:dyDescent="0.25">
      <c r="A313">
        <v>183</v>
      </c>
      <c r="B313" t="s">
        <v>327</v>
      </c>
      <c r="C313">
        <v>21213</v>
      </c>
      <c r="D313">
        <v>5282</v>
      </c>
      <c r="E313">
        <v>1167.0999999999999</v>
      </c>
      <c r="F313">
        <v>130</v>
      </c>
      <c r="G313">
        <v>3060</v>
      </c>
      <c r="H313">
        <v>0</v>
      </c>
      <c r="I313">
        <v>676.8</v>
      </c>
      <c r="J313">
        <v>0</v>
      </c>
      <c r="K313">
        <v>0</v>
      </c>
      <c r="L313">
        <v>14702</v>
      </c>
      <c r="M313">
        <v>42</v>
      </c>
      <c r="N313">
        <v>2421.9389999999999</v>
      </c>
      <c r="O313">
        <v>11</v>
      </c>
      <c r="P313">
        <v>0</v>
      </c>
      <c r="Q313">
        <v>0</v>
      </c>
    </row>
    <row r="314" spans="1:17" x14ac:dyDescent="0.25">
      <c r="A314">
        <v>1700</v>
      </c>
      <c r="B314" t="s">
        <v>328</v>
      </c>
      <c r="C314">
        <v>33903</v>
      </c>
      <c r="D314">
        <v>8795</v>
      </c>
      <c r="E314">
        <v>2637.2</v>
      </c>
      <c r="F314">
        <v>285</v>
      </c>
      <c r="G314">
        <v>14800</v>
      </c>
      <c r="H314">
        <v>201.96</v>
      </c>
      <c r="I314">
        <v>972.8</v>
      </c>
      <c r="J314">
        <v>0</v>
      </c>
      <c r="K314">
        <v>121.5</v>
      </c>
      <c r="L314">
        <v>10616</v>
      </c>
      <c r="M314">
        <v>198</v>
      </c>
      <c r="N314">
        <v>8178.2579999999998</v>
      </c>
      <c r="O314">
        <v>9</v>
      </c>
      <c r="P314">
        <v>0</v>
      </c>
      <c r="Q314">
        <v>0</v>
      </c>
    </row>
    <row r="315" spans="1:17" x14ac:dyDescent="0.25">
      <c r="A315">
        <v>1730</v>
      </c>
      <c r="B315" t="s">
        <v>329</v>
      </c>
      <c r="C315">
        <v>33462</v>
      </c>
      <c r="D315">
        <v>7828</v>
      </c>
      <c r="E315">
        <v>2140.9</v>
      </c>
      <c r="F315">
        <v>550</v>
      </c>
      <c r="G315">
        <v>10700</v>
      </c>
      <c r="H315">
        <v>139.02279999999999</v>
      </c>
      <c r="I315">
        <v>304</v>
      </c>
      <c r="J315">
        <v>0</v>
      </c>
      <c r="K315">
        <v>0</v>
      </c>
      <c r="L315">
        <v>14298</v>
      </c>
      <c r="M315">
        <v>472</v>
      </c>
      <c r="N315">
        <v>7781.9129999999996</v>
      </c>
      <c r="O315">
        <v>18</v>
      </c>
      <c r="P315">
        <v>0</v>
      </c>
      <c r="Q315">
        <v>0</v>
      </c>
    </row>
    <row r="316" spans="1:17" x14ac:dyDescent="0.25">
      <c r="A316">
        <v>737</v>
      </c>
      <c r="B316" t="s">
        <v>330</v>
      </c>
      <c r="C316">
        <v>31870</v>
      </c>
      <c r="D316">
        <v>7406</v>
      </c>
      <c r="E316">
        <v>2697.7</v>
      </c>
      <c r="F316">
        <v>335</v>
      </c>
      <c r="G316">
        <v>11520</v>
      </c>
      <c r="H316">
        <v>0</v>
      </c>
      <c r="I316">
        <v>1120</v>
      </c>
      <c r="J316">
        <v>0</v>
      </c>
      <c r="K316">
        <v>525.5</v>
      </c>
      <c r="L316">
        <v>14877</v>
      </c>
      <c r="M316">
        <v>1264</v>
      </c>
      <c r="N316">
        <v>6743.8950000000004</v>
      </c>
      <c r="O316">
        <v>24</v>
      </c>
      <c r="P316">
        <v>0</v>
      </c>
      <c r="Q316">
        <v>0</v>
      </c>
    </row>
    <row r="317" spans="1:17" x14ac:dyDescent="0.25">
      <c r="A317">
        <v>856</v>
      </c>
      <c r="B317" t="s">
        <v>332</v>
      </c>
      <c r="C317">
        <v>41725</v>
      </c>
      <c r="D317">
        <v>9249</v>
      </c>
      <c r="E317">
        <v>3540.7</v>
      </c>
      <c r="F317">
        <v>2180</v>
      </c>
      <c r="G317">
        <v>43990</v>
      </c>
      <c r="H317">
        <v>440.16</v>
      </c>
      <c r="I317">
        <v>2339.1999999999998</v>
      </c>
      <c r="J317">
        <v>0</v>
      </c>
      <c r="K317">
        <v>166.3</v>
      </c>
      <c r="L317">
        <v>6700</v>
      </c>
      <c r="M317">
        <v>53</v>
      </c>
      <c r="N317">
        <v>25310.322</v>
      </c>
      <c r="O317">
        <v>7</v>
      </c>
      <c r="P317">
        <v>0</v>
      </c>
      <c r="Q317">
        <v>0</v>
      </c>
    </row>
    <row r="318" spans="1:17" x14ac:dyDescent="0.25">
      <c r="A318">
        <v>450</v>
      </c>
      <c r="B318" t="s">
        <v>333</v>
      </c>
      <c r="C318">
        <v>13520</v>
      </c>
      <c r="D318">
        <v>3254</v>
      </c>
      <c r="E318">
        <v>642.70000000000005</v>
      </c>
      <c r="F318">
        <v>290</v>
      </c>
      <c r="G318">
        <v>1760</v>
      </c>
      <c r="H318">
        <v>0</v>
      </c>
      <c r="I318">
        <v>0</v>
      </c>
      <c r="J318">
        <v>0</v>
      </c>
      <c r="K318">
        <v>0</v>
      </c>
      <c r="L318">
        <v>1912</v>
      </c>
      <c r="M318">
        <v>317</v>
      </c>
      <c r="N318">
        <v>6293.1959999999999</v>
      </c>
      <c r="O318">
        <v>1</v>
      </c>
      <c r="P318">
        <v>0</v>
      </c>
      <c r="Q318">
        <v>0</v>
      </c>
    </row>
    <row r="319" spans="1:17" x14ac:dyDescent="0.25">
      <c r="A319">
        <v>451</v>
      </c>
      <c r="B319" t="s">
        <v>334</v>
      </c>
      <c r="C319">
        <v>29445</v>
      </c>
      <c r="D319">
        <v>6889</v>
      </c>
      <c r="E319">
        <v>2057.5</v>
      </c>
      <c r="F319">
        <v>1800</v>
      </c>
      <c r="G319">
        <v>7590</v>
      </c>
      <c r="H319">
        <v>716.76</v>
      </c>
      <c r="I319">
        <v>1956.8</v>
      </c>
      <c r="J319">
        <v>0</v>
      </c>
      <c r="K319">
        <v>0</v>
      </c>
      <c r="L319">
        <v>1816</v>
      </c>
      <c r="M319">
        <v>126</v>
      </c>
      <c r="N319">
        <v>18672.43</v>
      </c>
      <c r="O319">
        <v>2</v>
      </c>
      <c r="P319">
        <v>0</v>
      </c>
      <c r="Q319">
        <v>0</v>
      </c>
    </row>
    <row r="320" spans="1:17" x14ac:dyDescent="0.25">
      <c r="A320">
        <v>184</v>
      </c>
      <c r="B320" t="s">
        <v>335</v>
      </c>
      <c r="C320">
        <v>20524</v>
      </c>
      <c r="D320">
        <v>7648</v>
      </c>
      <c r="E320">
        <v>701.9</v>
      </c>
      <c r="F320">
        <v>250</v>
      </c>
      <c r="G320">
        <v>14640</v>
      </c>
      <c r="H320">
        <v>0</v>
      </c>
      <c r="I320">
        <v>762.4</v>
      </c>
      <c r="J320">
        <v>0</v>
      </c>
      <c r="K320">
        <v>524</v>
      </c>
      <c r="L320">
        <v>1150</v>
      </c>
      <c r="M320">
        <v>38</v>
      </c>
      <c r="N320">
        <v>6789.2489999999998</v>
      </c>
      <c r="O320">
        <v>1</v>
      </c>
      <c r="P320">
        <v>0</v>
      </c>
      <c r="Q320">
        <v>0</v>
      </c>
    </row>
    <row r="321" spans="1:17" x14ac:dyDescent="0.25">
      <c r="A321">
        <v>344</v>
      </c>
      <c r="B321" t="s">
        <v>336</v>
      </c>
      <c r="C321">
        <v>347483</v>
      </c>
      <c r="D321">
        <v>77273</v>
      </c>
      <c r="E321">
        <v>31193.8</v>
      </c>
      <c r="F321">
        <v>57750</v>
      </c>
      <c r="G321">
        <v>707830</v>
      </c>
      <c r="H321">
        <v>8381.4048000000003</v>
      </c>
      <c r="I321">
        <v>10508.8</v>
      </c>
      <c r="J321">
        <v>6221.7999999999902</v>
      </c>
      <c r="K321">
        <v>1928.1</v>
      </c>
      <c r="L321">
        <v>9375</v>
      </c>
      <c r="M321">
        <v>546</v>
      </c>
      <c r="N321">
        <v>529937.20400000003</v>
      </c>
      <c r="O321">
        <v>5</v>
      </c>
      <c r="P321">
        <v>0</v>
      </c>
      <c r="Q321">
        <v>1077.7</v>
      </c>
    </row>
    <row r="322" spans="1:17" x14ac:dyDescent="0.25">
      <c r="A322">
        <v>1581</v>
      </c>
      <c r="B322" t="s">
        <v>337</v>
      </c>
      <c r="C322">
        <v>49314</v>
      </c>
      <c r="D322">
        <v>11270</v>
      </c>
      <c r="E322">
        <v>2931.4</v>
      </c>
      <c r="F322">
        <v>1975</v>
      </c>
      <c r="G322">
        <v>8150</v>
      </c>
      <c r="H322">
        <v>1078.309</v>
      </c>
      <c r="I322">
        <v>1832</v>
      </c>
      <c r="J322">
        <v>0</v>
      </c>
      <c r="K322">
        <v>0</v>
      </c>
      <c r="L322">
        <v>13205</v>
      </c>
      <c r="M322">
        <v>189</v>
      </c>
      <c r="N322">
        <v>19057.887999999999</v>
      </c>
      <c r="O322">
        <v>18</v>
      </c>
      <c r="P322">
        <v>0</v>
      </c>
      <c r="Q322">
        <v>0</v>
      </c>
    </row>
    <row r="323" spans="1:17" x14ac:dyDescent="0.25">
      <c r="A323">
        <v>981</v>
      </c>
      <c r="B323" t="s">
        <v>338</v>
      </c>
      <c r="C323">
        <v>9874</v>
      </c>
      <c r="D323">
        <v>1569</v>
      </c>
      <c r="E323">
        <v>1358.8</v>
      </c>
      <c r="F323">
        <v>200</v>
      </c>
      <c r="G323">
        <v>3290</v>
      </c>
      <c r="H323">
        <v>0</v>
      </c>
      <c r="I323">
        <v>0</v>
      </c>
      <c r="J323">
        <v>0</v>
      </c>
      <c r="K323">
        <v>0</v>
      </c>
      <c r="L323">
        <v>2389</v>
      </c>
      <c r="M323">
        <v>1</v>
      </c>
      <c r="N323">
        <v>6012</v>
      </c>
      <c r="O323">
        <v>6</v>
      </c>
      <c r="P323">
        <v>0</v>
      </c>
      <c r="Q323">
        <v>0</v>
      </c>
    </row>
    <row r="324" spans="1:17" x14ac:dyDescent="0.25">
      <c r="A324">
        <v>994</v>
      </c>
      <c r="B324" t="s">
        <v>339</v>
      </c>
      <c r="C324">
        <v>16431</v>
      </c>
      <c r="D324">
        <v>2734</v>
      </c>
      <c r="E324">
        <v>1808.5</v>
      </c>
      <c r="F324">
        <v>245</v>
      </c>
      <c r="G324">
        <v>3350</v>
      </c>
      <c r="H324">
        <v>1103.74</v>
      </c>
      <c r="I324">
        <v>469.6</v>
      </c>
      <c r="J324">
        <v>0</v>
      </c>
      <c r="K324">
        <v>9.5</v>
      </c>
      <c r="L324">
        <v>3672</v>
      </c>
      <c r="M324">
        <v>20</v>
      </c>
      <c r="N324">
        <v>5883.4350000000004</v>
      </c>
      <c r="O324">
        <v>6</v>
      </c>
      <c r="P324">
        <v>0</v>
      </c>
      <c r="Q324">
        <v>0</v>
      </c>
    </row>
    <row r="325" spans="1:17" x14ac:dyDescent="0.25">
      <c r="A325">
        <v>858</v>
      </c>
      <c r="B325" t="s">
        <v>340</v>
      </c>
      <c r="C325">
        <v>30654</v>
      </c>
      <c r="D325">
        <v>5887</v>
      </c>
      <c r="E325">
        <v>3003.8</v>
      </c>
      <c r="F325">
        <v>565</v>
      </c>
      <c r="G325">
        <v>22410</v>
      </c>
      <c r="H325">
        <v>192.06</v>
      </c>
      <c r="I325">
        <v>2011.2</v>
      </c>
      <c r="J325">
        <v>0</v>
      </c>
      <c r="K325">
        <v>0</v>
      </c>
      <c r="L325">
        <v>5494</v>
      </c>
      <c r="M325">
        <v>156</v>
      </c>
      <c r="N325">
        <v>21289.716</v>
      </c>
      <c r="O325">
        <v>3</v>
      </c>
      <c r="P325">
        <v>0</v>
      </c>
      <c r="Q325">
        <v>0</v>
      </c>
    </row>
    <row r="326" spans="1:17" x14ac:dyDescent="0.25">
      <c r="A326">
        <v>47</v>
      </c>
      <c r="B326" t="s">
        <v>341</v>
      </c>
      <c r="C326">
        <v>27508</v>
      </c>
      <c r="D326">
        <v>5890</v>
      </c>
      <c r="E326">
        <v>3435.7</v>
      </c>
      <c r="F326">
        <v>1470</v>
      </c>
      <c r="G326">
        <v>30620</v>
      </c>
      <c r="H326">
        <v>874.12</v>
      </c>
      <c r="I326">
        <v>1692</v>
      </c>
      <c r="J326">
        <v>0</v>
      </c>
      <c r="K326">
        <v>0</v>
      </c>
      <c r="L326">
        <v>7596</v>
      </c>
      <c r="M326">
        <v>272</v>
      </c>
      <c r="N326">
        <v>12797.353999999999</v>
      </c>
      <c r="O326">
        <v>6</v>
      </c>
      <c r="P326">
        <v>0</v>
      </c>
      <c r="Q326">
        <v>0</v>
      </c>
    </row>
    <row r="327" spans="1:17" x14ac:dyDescent="0.25">
      <c r="A327">
        <v>345</v>
      </c>
      <c r="B327" t="s">
        <v>342</v>
      </c>
      <c r="C327">
        <v>64918</v>
      </c>
      <c r="D327">
        <v>16556</v>
      </c>
      <c r="E327">
        <v>5321.3</v>
      </c>
      <c r="F327">
        <v>5420</v>
      </c>
      <c r="G327">
        <v>78590</v>
      </c>
      <c r="H327">
        <v>1053.46</v>
      </c>
      <c r="I327">
        <v>4905.6000000000004</v>
      </c>
      <c r="J327">
        <v>0</v>
      </c>
      <c r="K327">
        <v>0</v>
      </c>
      <c r="L327">
        <v>1942</v>
      </c>
      <c r="M327">
        <v>30</v>
      </c>
      <c r="N327">
        <v>60463.989000000001</v>
      </c>
      <c r="O327">
        <v>2</v>
      </c>
      <c r="P327">
        <v>0</v>
      </c>
      <c r="Q327">
        <v>0</v>
      </c>
    </row>
    <row r="328" spans="1:17" x14ac:dyDescent="0.25">
      <c r="A328">
        <v>717</v>
      </c>
      <c r="B328" t="s">
        <v>343</v>
      </c>
      <c r="C328">
        <v>21867</v>
      </c>
      <c r="D328">
        <v>4683</v>
      </c>
      <c r="E328">
        <v>943</v>
      </c>
      <c r="F328">
        <v>225</v>
      </c>
      <c r="G328">
        <v>3270</v>
      </c>
      <c r="H328">
        <v>0</v>
      </c>
      <c r="I328">
        <v>0</v>
      </c>
      <c r="J328">
        <v>0</v>
      </c>
      <c r="K328">
        <v>0</v>
      </c>
      <c r="L328">
        <v>13239</v>
      </c>
      <c r="M328">
        <v>1198</v>
      </c>
      <c r="N328">
        <v>4930.3100000000004</v>
      </c>
      <c r="O328">
        <v>13</v>
      </c>
      <c r="P328">
        <v>0</v>
      </c>
      <c r="Q328">
        <v>0</v>
      </c>
    </row>
    <row r="329" spans="1:17" x14ac:dyDescent="0.25">
      <c r="A329">
        <v>861</v>
      </c>
      <c r="B329" t="s">
        <v>345</v>
      </c>
      <c r="C329">
        <v>44925</v>
      </c>
      <c r="D329">
        <v>9664</v>
      </c>
      <c r="E329">
        <v>3107</v>
      </c>
      <c r="F329">
        <v>1085</v>
      </c>
      <c r="G329">
        <v>34840</v>
      </c>
      <c r="H329">
        <v>999.64</v>
      </c>
      <c r="I329">
        <v>1759.2</v>
      </c>
      <c r="J329">
        <v>0</v>
      </c>
      <c r="K329">
        <v>0</v>
      </c>
      <c r="L329">
        <v>3167</v>
      </c>
      <c r="M329">
        <v>22</v>
      </c>
      <c r="N329">
        <v>33201.56</v>
      </c>
      <c r="O329">
        <v>5</v>
      </c>
      <c r="P329">
        <v>0</v>
      </c>
      <c r="Q329">
        <v>0</v>
      </c>
    </row>
    <row r="330" spans="1:17" x14ac:dyDescent="0.25">
      <c r="A330">
        <v>453</v>
      </c>
      <c r="B330" t="s">
        <v>346</v>
      </c>
      <c r="C330">
        <v>67831</v>
      </c>
      <c r="D330">
        <v>14859</v>
      </c>
      <c r="E330">
        <v>6121.2</v>
      </c>
      <c r="F330">
        <v>3225</v>
      </c>
      <c r="G330">
        <v>52090</v>
      </c>
      <c r="H330">
        <v>992.24</v>
      </c>
      <c r="I330">
        <v>3212.8</v>
      </c>
      <c r="J330">
        <v>0</v>
      </c>
      <c r="K330">
        <v>80.199999999999804</v>
      </c>
      <c r="L330">
        <v>4523</v>
      </c>
      <c r="M330">
        <v>841</v>
      </c>
      <c r="N330">
        <v>56147.088000000003</v>
      </c>
      <c r="O330">
        <v>5</v>
      </c>
      <c r="P330">
        <v>0</v>
      </c>
      <c r="Q330">
        <v>0</v>
      </c>
    </row>
    <row r="331" spans="1:17" x14ac:dyDescent="0.25">
      <c r="A331">
        <v>983</v>
      </c>
      <c r="B331" t="s">
        <v>347</v>
      </c>
      <c r="C331">
        <v>101192</v>
      </c>
      <c r="D331">
        <v>20488</v>
      </c>
      <c r="E331">
        <v>11843.2</v>
      </c>
      <c r="F331">
        <v>8890</v>
      </c>
      <c r="G331">
        <v>138320</v>
      </c>
      <c r="H331">
        <v>4403.08</v>
      </c>
      <c r="I331">
        <v>4884</v>
      </c>
      <c r="J331">
        <v>0</v>
      </c>
      <c r="K331">
        <v>0</v>
      </c>
      <c r="L331">
        <v>12405</v>
      </c>
      <c r="M331">
        <v>495</v>
      </c>
      <c r="N331">
        <v>77493</v>
      </c>
      <c r="O331">
        <v>15</v>
      </c>
      <c r="P331">
        <v>0</v>
      </c>
      <c r="Q331">
        <v>0</v>
      </c>
    </row>
    <row r="332" spans="1:17" x14ac:dyDescent="0.25">
      <c r="A332">
        <v>984</v>
      </c>
      <c r="B332" t="s">
        <v>348</v>
      </c>
      <c r="C332">
        <v>43341</v>
      </c>
      <c r="D332">
        <v>9397</v>
      </c>
      <c r="E332">
        <v>3825.6</v>
      </c>
      <c r="F332">
        <v>2790</v>
      </c>
      <c r="G332">
        <v>41920</v>
      </c>
      <c r="H332">
        <v>699.12</v>
      </c>
      <c r="I332">
        <v>1640.8</v>
      </c>
      <c r="J332">
        <v>0</v>
      </c>
      <c r="K332">
        <v>0</v>
      </c>
      <c r="L332">
        <v>16320</v>
      </c>
      <c r="M332">
        <v>180</v>
      </c>
      <c r="N332">
        <v>18948.78</v>
      </c>
      <c r="O332">
        <v>14</v>
      </c>
      <c r="P332">
        <v>0</v>
      </c>
      <c r="Q332">
        <v>0</v>
      </c>
    </row>
    <row r="333" spans="1:17" x14ac:dyDescent="0.25">
      <c r="A333">
        <v>620</v>
      </c>
      <c r="B333" t="s">
        <v>349</v>
      </c>
      <c r="C333">
        <v>19967</v>
      </c>
      <c r="D333">
        <v>4630</v>
      </c>
      <c r="E333">
        <v>1383.2</v>
      </c>
      <c r="F333">
        <v>1435</v>
      </c>
      <c r="G333">
        <v>4030</v>
      </c>
      <c r="H333">
        <v>164.34</v>
      </c>
      <c r="I333">
        <v>578.4</v>
      </c>
      <c r="J333">
        <v>0</v>
      </c>
      <c r="K333">
        <v>56.4</v>
      </c>
      <c r="L333">
        <v>3914</v>
      </c>
      <c r="M333">
        <v>325</v>
      </c>
      <c r="N333">
        <v>7691.232</v>
      </c>
      <c r="O333">
        <v>4</v>
      </c>
      <c r="P333">
        <v>0</v>
      </c>
      <c r="Q333">
        <v>0</v>
      </c>
    </row>
    <row r="334" spans="1:17" x14ac:dyDescent="0.25">
      <c r="A334">
        <v>622</v>
      </c>
      <c r="B334" t="s">
        <v>350</v>
      </c>
      <c r="C334">
        <v>72050</v>
      </c>
      <c r="D334">
        <v>15375</v>
      </c>
      <c r="E334">
        <v>8772.1</v>
      </c>
      <c r="F334">
        <v>10650</v>
      </c>
      <c r="G334">
        <v>51680</v>
      </c>
      <c r="H334">
        <v>976.52</v>
      </c>
      <c r="I334">
        <v>3476</v>
      </c>
      <c r="J334">
        <v>0</v>
      </c>
      <c r="K334">
        <v>0</v>
      </c>
      <c r="L334">
        <v>2334</v>
      </c>
      <c r="M334">
        <v>335</v>
      </c>
      <c r="N334">
        <v>97947.165999999997</v>
      </c>
      <c r="O334">
        <v>1</v>
      </c>
      <c r="P334">
        <v>0</v>
      </c>
      <c r="Q334">
        <v>105</v>
      </c>
    </row>
    <row r="335" spans="1:17" x14ac:dyDescent="0.25">
      <c r="A335">
        <v>96</v>
      </c>
      <c r="B335" t="s">
        <v>352</v>
      </c>
      <c r="C335">
        <v>1132</v>
      </c>
      <c r="D335">
        <v>182</v>
      </c>
      <c r="E335">
        <v>86.5</v>
      </c>
      <c r="F335">
        <v>0</v>
      </c>
      <c r="G335">
        <v>190</v>
      </c>
      <c r="H335">
        <v>0</v>
      </c>
      <c r="I335">
        <v>27.2</v>
      </c>
      <c r="J335">
        <v>0</v>
      </c>
      <c r="K335">
        <v>0</v>
      </c>
      <c r="L335">
        <v>3917</v>
      </c>
      <c r="M335">
        <v>69</v>
      </c>
      <c r="N335">
        <v>215.91499999999999</v>
      </c>
      <c r="O335">
        <v>2</v>
      </c>
      <c r="P335">
        <v>0</v>
      </c>
      <c r="Q335">
        <v>0</v>
      </c>
    </row>
    <row r="336" spans="1:17" x14ac:dyDescent="0.25">
      <c r="A336">
        <v>718</v>
      </c>
      <c r="B336" t="s">
        <v>353</v>
      </c>
      <c r="C336">
        <v>44485</v>
      </c>
      <c r="D336">
        <v>8922</v>
      </c>
      <c r="E336">
        <v>5290.7</v>
      </c>
      <c r="F336">
        <v>3385</v>
      </c>
      <c r="G336">
        <v>67540</v>
      </c>
      <c r="H336">
        <v>180.18</v>
      </c>
      <c r="I336">
        <v>1120</v>
      </c>
      <c r="J336">
        <v>0</v>
      </c>
      <c r="K336">
        <v>0</v>
      </c>
      <c r="L336">
        <v>3432</v>
      </c>
      <c r="M336">
        <v>514</v>
      </c>
      <c r="N336">
        <v>45025.553999999996</v>
      </c>
      <c r="O336">
        <v>3</v>
      </c>
      <c r="P336">
        <v>0</v>
      </c>
      <c r="Q336">
        <v>0</v>
      </c>
    </row>
    <row r="337" spans="1:17" x14ac:dyDescent="0.25">
      <c r="A337">
        <v>986</v>
      </c>
      <c r="B337" t="s">
        <v>355</v>
      </c>
      <c r="C337">
        <v>12390</v>
      </c>
      <c r="D337">
        <v>2363</v>
      </c>
      <c r="E337">
        <v>828.3</v>
      </c>
      <c r="F337">
        <v>150</v>
      </c>
      <c r="G337">
        <v>1110</v>
      </c>
      <c r="H337">
        <v>0</v>
      </c>
      <c r="I337">
        <v>0</v>
      </c>
      <c r="J337">
        <v>0</v>
      </c>
      <c r="K337">
        <v>0</v>
      </c>
      <c r="L337">
        <v>3150</v>
      </c>
      <c r="M337">
        <v>2</v>
      </c>
      <c r="N337">
        <v>3174.4940000000001</v>
      </c>
      <c r="O337">
        <v>6</v>
      </c>
      <c r="P337">
        <v>0</v>
      </c>
      <c r="Q337">
        <v>0</v>
      </c>
    </row>
    <row r="338" spans="1:17" x14ac:dyDescent="0.25">
      <c r="A338">
        <v>626</v>
      </c>
      <c r="B338" t="s">
        <v>356</v>
      </c>
      <c r="C338">
        <v>25453</v>
      </c>
      <c r="D338">
        <v>6052</v>
      </c>
      <c r="E338">
        <v>1489.4</v>
      </c>
      <c r="F338">
        <v>1170</v>
      </c>
      <c r="G338">
        <v>4960</v>
      </c>
      <c r="H338">
        <v>0</v>
      </c>
      <c r="I338">
        <v>0</v>
      </c>
      <c r="J338">
        <v>0</v>
      </c>
      <c r="K338">
        <v>0</v>
      </c>
      <c r="L338">
        <v>1112</v>
      </c>
      <c r="M338">
        <v>44</v>
      </c>
      <c r="N338">
        <v>21272.383999999998</v>
      </c>
      <c r="O338">
        <v>1</v>
      </c>
      <c r="P338">
        <v>0</v>
      </c>
      <c r="Q338">
        <v>0</v>
      </c>
    </row>
    <row r="339" spans="1:17" x14ac:dyDescent="0.25">
      <c r="A339">
        <v>285</v>
      </c>
      <c r="B339" t="s">
        <v>357</v>
      </c>
      <c r="C339">
        <v>24310</v>
      </c>
      <c r="D339">
        <v>5341</v>
      </c>
      <c r="E339">
        <v>1644.5</v>
      </c>
      <c r="F339">
        <v>480</v>
      </c>
      <c r="G339">
        <v>5960</v>
      </c>
      <c r="H339">
        <v>1138.3399999999999</v>
      </c>
      <c r="I339">
        <v>268.8</v>
      </c>
      <c r="J339">
        <v>0</v>
      </c>
      <c r="K339">
        <v>24.7</v>
      </c>
      <c r="L339">
        <v>12292</v>
      </c>
      <c r="M339">
        <v>355</v>
      </c>
      <c r="N339">
        <v>6425.49</v>
      </c>
      <c r="O339">
        <v>17</v>
      </c>
      <c r="P339">
        <v>0</v>
      </c>
      <c r="Q339">
        <v>0</v>
      </c>
    </row>
    <row r="340" spans="1:17" x14ac:dyDescent="0.25">
      <c r="A340">
        <v>865</v>
      </c>
      <c r="B340" t="s">
        <v>358</v>
      </c>
      <c r="C340">
        <v>26418</v>
      </c>
      <c r="D340">
        <v>6110</v>
      </c>
      <c r="E340">
        <v>1939.6</v>
      </c>
      <c r="F340">
        <v>585</v>
      </c>
      <c r="G340">
        <v>13530</v>
      </c>
      <c r="H340">
        <v>1806.9988000000001</v>
      </c>
      <c r="I340">
        <v>1422.4</v>
      </c>
      <c r="J340">
        <v>0</v>
      </c>
      <c r="K340">
        <v>0</v>
      </c>
      <c r="L340">
        <v>3344</v>
      </c>
      <c r="M340">
        <v>100</v>
      </c>
      <c r="N340">
        <v>15382.925999999999</v>
      </c>
      <c r="O340">
        <v>3</v>
      </c>
      <c r="P340">
        <v>0</v>
      </c>
      <c r="Q340">
        <v>0</v>
      </c>
    </row>
    <row r="341" spans="1:17" x14ac:dyDescent="0.25">
      <c r="A341">
        <v>1949</v>
      </c>
      <c r="B341" t="s">
        <v>733</v>
      </c>
      <c r="C341">
        <v>46101</v>
      </c>
      <c r="D341">
        <v>10528</v>
      </c>
      <c r="E341">
        <v>4574.8999999999996</v>
      </c>
      <c r="F341">
        <v>651</v>
      </c>
      <c r="G341">
        <v>18450</v>
      </c>
      <c r="H341">
        <v>261.8</v>
      </c>
      <c r="I341">
        <v>1550.4</v>
      </c>
      <c r="J341">
        <v>0</v>
      </c>
      <c r="K341">
        <v>0</v>
      </c>
      <c r="L341">
        <v>28567</v>
      </c>
      <c r="M341">
        <v>392</v>
      </c>
      <c r="N341">
        <v>9978.57</v>
      </c>
      <c r="O341">
        <v>34</v>
      </c>
      <c r="P341">
        <v>0</v>
      </c>
      <c r="Q341">
        <v>0</v>
      </c>
    </row>
    <row r="342" spans="1:17" x14ac:dyDescent="0.25">
      <c r="A342">
        <v>866</v>
      </c>
      <c r="B342" t="s">
        <v>359</v>
      </c>
      <c r="C342">
        <v>17075</v>
      </c>
      <c r="D342">
        <v>3926</v>
      </c>
      <c r="E342">
        <v>944.6</v>
      </c>
      <c r="F342">
        <v>330</v>
      </c>
      <c r="G342">
        <v>4230</v>
      </c>
      <c r="H342">
        <v>0</v>
      </c>
      <c r="I342">
        <v>0</v>
      </c>
      <c r="J342">
        <v>0</v>
      </c>
      <c r="K342">
        <v>0</v>
      </c>
      <c r="L342">
        <v>2240</v>
      </c>
      <c r="M342">
        <v>26</v>
      </c>
      <c r="N342">
        <v>6302.3040000000001</v>
      </c>
      <c r="O342">
        <v>1</v>
      </c>
      <c r="P342">
        <v>0</v>
      </c>
      <c r="Q342">
        <v>0</v>
      </c>
    </row>
    <row r="343" spans="1:17" x14ac:dyDescent="0.25">
      <c r="A343">
        <v>867</v>
      </c>
      <c r="B343" t="s">
        <v>360</v>
      </c>
      <c r="C343">
        <v>47725</v>
      </c>
      <c r="D343">
        <v>10149</v>
      </c>
      <c r="E343">
        <v>4613.3999999999996</v>
      </c>
      <c r="F343">
        <v>2770</v>
      </c>
      <c r="G343">
        <v>39730</v>
      </c>
      <c r="H343">
        <v>738.54</v>
      </c>
      <c r="I343">
        <v>3497.6</v>
      </c>
      <c r="J343">
        <v>0</v>
      </c>
      <c r="K343">
        <v>324</v>
      </c>
      <c r="L343">
        <v>6452</v>
      </c>
      <c r="M343">
        <v>313</v>
      </c>
      <c r="N343">
        <v>27642.880000000001</v>
      </c>
      <c r="O343">
        <v>3</v>
      </c>
      <c r="P343">
        <v>0</v>
      </c>
      <c r="Q343">
        <v>0</v>
      </c>
    </row>
    <row r="344" spans="1:17" x14ac:dyDescent="0.25">
      <c r="A344">
        <v>627</v>
      </c>
      <c r="B344" t="s">
        <v>361</v>
      </c>
      <c r="C344">
        <v>27578</v>
      </c>
      <c r="D344">
        <v>6425</v>
      </c>
      <c r="E344">
        <v>1721.9</v>
      </c>
      <c r="F344">
        <v>1560</v>
      </c>
      <c r="G344">
        <v>7980</v>
      </c>
      <c r="H344">
        <v>0</v>
      </c>
      <c r="I344">
        <v>777.6</v>
      </c>
      <c r="J344">
        <v>0</v>
      </c>
      <c r="K344">
        <v>0</v>
      </c>
      <c r="L344">
        <v>2781</v>
      </c>
      <c r="M344">
        <v>159</v>
      </c>
      <c r="N344">
        <v>18166.302</v>
      </c>
      <c r="O344">
        <v>2</v>
      </c>
      <c r="P344">
        <v>0</v>
      </c>
      <c r="Q344">
        <v>0</v>
      </c>
    </row>
    <row r="345" spans="1:17" x14ac:dyDescent="0.25">
      <c r="A345">
        <v>289</v>
      </c>
      <c r="B345" t="s">
        <v>362</v>
      </c>
      <c r="C345">
        <v>38412</v>
      </c>
      <c r="D345">
        <v>7238</v>
      </c>
      <c r="E345">
        <v>3050.2</v>
      </c>
      <c r="F345">
        <v>1195</v>
      </c>
      <c r="G345">
        <v>35500</v>
      </c>
      <c r="H345">
        <v>437.58</v>
      </c>
      <c r="I345">
        <v>1654.4</v>
      </c>
      <c r="J345">
        <v>0</v>
      </c>
      <c r="K345">
        <v>224.4</v>
      </c>
      <c r="L345">
        <v>3042</v>
      </c>
      <c r="M345">
        <v>194</v>
      </c>
      <c r="N345">
        <v>37896.300000000003</v>
      </c>
      <c r="O345">
        <v>3</v>
      </c>
      <c r="P345">
        <v>0</v>
      </c>
      <c r="Q345">
        <v>0</v>
      </c>
    </row>
    <row r="346" spans="1:17" x14ac:dyDescent="0.25">
      <c r="A346">
        <v>629</v>
      </c>
      <c r="B346" t="s">
        <v>363</v>
      </c>
      <c r="C346">
        <v>26084</v>
      </c>
      <c r="D346">
        <v>6374</v>
      </c>
      <c r="E346">
        <v>1498.8</v>
      </c>
      <c r="F346">
        <v>900</v>
      </c>
      <c r="G346">
        <v>4840</v>
      </c>
      <c r="H346">
        <v>0</v>
      </c>
      <c r="I346">
        <v>1596.8</v>
      </c>
      <c r="J346">
        <v>0</v>
      </c>
      <c r="K346">
        <v>0</v>
      </c>
      <c r="L346">
        <v>5120</v>
      </c>
      <c r="M346">
        <v>178</v>
      </c>
      <c r="N346">
        <v>17669.542000000001</v>
      </c>
      <c r="O346">
        <v>2</v>
      </c>
      <c r="P346">
        <v>0</v>
      </c>
      <c r="Q346">
        <v>0</v>
      </c>
    </row>
    <row r="347" spans="1:17" x14ac:dyDescent="0.25">
      <c r="A347">
        <v>852</v>
      </c>
      <c r="B347" t="s">
        <v>364</v>
      </c>
      <c r="C347">
        <v>17259</v>
      </c>
      <c r="D347">
        <v>3766</v>
      </c>
      <c r="E347">
        <v>987.7</v>
      </c>
      <c r="F347">
        <v>385</v>
      </c>
      <c r="G347">
        <v>590</v>
      </c>
      <c r="H347">
        <v>0</v>
      </c>
      <c r="I347">
        <v>258.39999999999998</v>
      </c>
      <c r="J347">
        <v>0</v>
      </c>
      <c r="K347">
        <v>140.4</v>
      </c>
      <c r="L347">
        <v>5199</v>
      </c>
      <c r="M347">
        <v>410</v>
      </c>
      <c r="N347">
        <v>4821.3459999999995</v>
      </c>
      <c r="O347">
        <v>10</v>
      </c>
      <c r="P347">
        <v>0</v>
      </c>
      <c r="Q347">
        <v>0</v>
      </c>
    </row>
    <row r="348" spans="1:17" x14ac:dyDescent="0.25">
      <c r="A348">
        <v>988</v>
      </c>
      <c r="B348" t="s">
        <v>365</v>
      </c>
      <c r="C348">
        <v>49855</v>
      </c>
      <c r="D348">
        <v>10103</v>
      </c>
      <c r="E348">
        <v>4773.1000000000004</v>
      </c>
      <c r="F348">
        <v>3840</v>
      </c>
      <c r="G348">
        <v>55030</v>
      </c>
      <c r="H348">
        <v>987.78</v>
      </c>
      <c r="I348">
        <v>2857.6</v>
      </c>
      <c r="J348">
        <v>0</v>
      </c>
      <c r="K348">
        <v>0</v>
      </c>
      <c r="L348">
        <v>10419</v>
      </c>
      <c r="M348">
        <v>134</v>
      </c>
      <c r="N348">
        <v>30657.237000000001</v>
      </c>
      <c r="O348">
        <v>8</v>
      </c>
      <c r="P348">
        <v>0</v>
      </c>
      <c r="Q348">
        <v>0</v>
      </c>
    </row>
    <row r="349" spans="1:17" x14ac:dyDescent="0.25">
      <c r="A349">
        <v>457</v>
      </c>
      <c r="B349" t="s">
        <v>366</v>
      </c>
      <c r="C349">
        <v>19147</v>
      </c>
      <c r="D349">
        <v>4147</v>
      </c>
      <c r="E349">
        <v>1930.6</v>
      </c>
      <c r="F349">
        <v>2000</v>
      </c>
      <c r="G349">
        <v>2200</v>
      </c>
      <c r="H349">
        <v>0</v>
      </c>
      <c r="I349">
        <v>1272</v>
      </c>
      <c r="J349">
        <v>0</v>
      </c>
      <c r="K349">
        <v>142.4</v>
      </c>
      <c r="L349">
        <v>2277</v>
      </c>
      <c r="M349">
        <v>139</v>
      </c>
      <c r="N349">
        <v>15800.466</v>
      </c>
      <c r="O349">
        <v>4</v>
      </c>
      <c r="P349">
        <v>0</v>
      </c>
      <c r="Q349">
        <v>0</v>
      </c>
    </row>
    <row r="350" spans="1:17" x14ac:dyDescent="0.25">
      <c r="A350">
        <v>870</v>
      </c>
      <c r="B350" t="s">
        <v>367</v>
      </c>
      <c r="C350">
        <v>26979</v>
      </c>
      <c r="D350">
        <v>6578</v>
      </c>
      <c r="E350">
        <v>1573.4</v>
      </c>
      <c r="F350">
        <v>300</v>
      </c>
      <c r="G350">
        <v>2630</v>
      </c>
      <c r="H350">
        <v>87.12</v>
      </c>
      <c r="I350">
        <v>1323.2</v>
      </c>
      <c r="J350">
        <v>0</v>
      </c>
      <c r="K350">
        <v>7.2999999999999501</v>
      </c>
      <c r="L350">
        <v>10069</v>
      </c>
      <c r="M350">
        <v>2107</v>
      </c>
      <c r="N350">
        <v>6935.3540000000003</v>
      </c>
      <c r="O350">
        <v>10</v>
      </c>
      <c r="P350">
        <v>0</v>
      </c>
      <c r="Q350">
        <v>0</v>
      </c>
    </row>
    <row r="351" spans="1:17" x14ac:dyDescent="0.25">
      <c r="A351">
        <v>668</v>
      </c>
      <c r="B351" t="s">
        <v>368</v>
      </c>
      <c r="C351">
        <v>18891</v>
      </c>
      <c r="D351">
        <v>3975</v>
      </c>
      <c r="E351">
        <v>1543.5</v>
      </c>
      <c r="F351">
        <v>235</v>
      </c>
      <c r="G351">
        <v>2270</v>
      </c>
      <c r="H351">
        <v>0</v>
      </c>
      <c r="I351">
        <v>220.8</v>
      </c>
      <c r="J351">
        <v>0</v>
      </c>
      <c r="K351">
        <v>0</v>
      </c>
      <c r="L351">
        <v>7640</v>
      </c>
      <c r="M351">
        <v>881</v>
      </c>
      <c r="N351">
        <v>3323.125</v>
      </c>
      <c r="O351">
        <v>12</v>
      </c>
      <c r="P351">
        <v>0</v>
      </c>
      <c r="Q351">
        <v>0</v>
      </c>
    </row>
    <row r="352" spans="1:17" x14ac:dyDescent="0.25">
      <c r="A352">
        <v>1701</v>
      </c>
      <c r="B352" t="s">
        <v>369</v>
      </c>
      <c r="C352">
        <v>19152</v>
      </c>
      <c r="D352">
        <v>3723</v>
      </c>
      <c r="E352">
        <v>1538.4</v>
      </c>
      <c r="F352">
        <v>210</v>
      </c>
      <c r="G352">
        <v>2410</v>
      </c>
      <c r="H352">
        <v>0</v>
      </c>
      <c r="I352">
        <v>166.4</v>
      </c>
      <c r="J352">
        <v>0</v>
      </c>
      <c r="K352">
        <v>0</v>
      </c>
      <c r="L352">
        <v>27849</v>
      </c>
      <c r="M352">
        <v>425</v>
      </c>
      <c r="N352">
        <v>2080.2600000000002</v>
      </c>
      <c r="O352">
        <v>29</v>
      </c>
      <c r="P352">
        <v>0</v>
      </c>
      <c r="Q352">
        <v>0</v>
      </c>
    </row>
    <row r="353" spans="1:17" x14ac:dyDescent="0.25">
      <c r="A353">
        <v>293</v>
      </c>
      <c r="B353" t="s">
        <v>370</v>
      </c>
      <c r="C353">
        <v>15015</v>
      </c>
      <c r="D353">
        <v>3146</v>
      </c>
      <c r="E353">
        <v>1360</v>
      </c>
      <c r="F353">
        <v>650</v>
      </c>
      <c r="G353">
        <v>4380</v>
      </c>
      <c r="H353">
        <v>0</v>
      </c>
      <c r="I353">
        <v>0</v>
      </c>
      <c r="J353">
        <v>0</v>
      </c>
      <c r="K353">
        <v>0</v>
      </c>
      <c r="L353">
        <v>702</v>
      </c>
      <c r="M353">
        <v>82</v>
      </c>
      <c r="N353">
        <v>7680.12</v>
      </c>
      <c r="O353">
        <v>1</v>
      </c>
      <c r="P353">
        <v>0</v>
      </c>
      <c r="Q353">
        <v>0</v>
      </c>
    </row>
    <row r="354" spans="1:17" x14ac:dyDescent="0.25">
      <c r="A354">
        <v>1950</v>
      </c>
      <c r="B354" t="s">
        <v>734</v>
      </c>
      <c r="C354">
        <v>24684</v>
      </c>
      <c r="D354">
        <v>4770</v>
      </c>
      <c r="E354">
        <v>2842.4</v>
      </c>
      <c r="F354">
        <v>530</v>
      </c>
      <c r="G354">
        <v>9270</v>
      </c>
      <c r="H354">
        <v>0</v>
      </c>
      <c r="I354">
        <v>1088.8</v>
      </c>
      <c r="J354">
        <v>0</v>
      </c>
      <c r="K354">
        <v>127.9</v>
      </c>
      <c r="L354">
        <v>27576</v>
      </c>
      <c r="M354">
        <v>489</v>
      </c>
      <c r="N354">
        <v>3553.8359999999998</v>
      </c>
      <c r="O354">
        <v>29</v>
      </c>
      <c r="P354">
        <v>0</v>
      </c>
      <c r="Q354">
        <v>0</v>
      </c>
    </row>
    <row r="355" spans="1:17" x14ac:dyDescent="0.25">
      <c r="A355">
        <v>1783</v>
      </c>
      <c r="B355" t="s">
        <v>371</v>
      </c>
      <c r="C355">
        <v>107492</v>
      </c>
      <c r="D355">
        <v>24455</v>
      </c>
      <c r="E355">
        <v>7208.7</v>
      </c>
      <c r="F355">
        <v>4030</v>
      </c>
      <c r="G355">
        <v>95540</v>
      </c>
      <c r="H355">
        <v>1362.98</v>
      </c>
      <c r="I355">
        <v>3524.8</v>
      </c>
      <c r="J355">
        <v>0</v>
      </c>
      <c r="K355">
        <v>0</v>
      </c>
      <c r="L355">
        <v>8098</v>
      </c>
      <c r="M355">
        <v>232</v>
      </c>
      <c r="N355">
        <v>61836.372000000003</v>
      </c>
      <c r="O355">
        <v>5</v>
      </c>
      <c r="P355">
        <v>0</v>
      </c>
      <c r="Q355">
        <v>0</v>
      </c>
    </row>
    <row r="356" spans="1:17" x14ac:dyDescent="0.25">
      <c r="A356">
        <v>98</v>
      </c>
      <c r="B356" t="s">
        <v>372</v>
      </c>
      <c r="C356">
        <v>25720</v>
      </c>
      <c r="D356">
        <v>5533</v>
      </c>
      <c r="E356">
        <v>2759.9</v>
      </c>
      <c r="F356">
        <v>570</v>
      </c>
      <c r="G356">
        <v>17260</v>
      </c>
      <c r="H356">
        <v>154.44</v>
      </c>
      <c r="I356">
        <v>1053.5999999999999</v>
      </c>
      <c r="J356">
        <v>0</v>
      </c>
      <c r="K356">
        <v>0</v>
      </c>
      <c r="L356">
        <v>22019</v>
      </c>
      <c r="M356">
        <v>825</v>
      </c>
      <c r="N356">
        <v>8048.5379999999996</v>
      </c>
      <c r="O356">
        <v>19</v>
      </c>
      <c r="P356">
        <v>0</v>
      </c>
      <c r="Q356">
        <v>0</v>
      </c>
    </row>
    <row r="357" spans="1:17" x14ac:dyDescent="0.25">
      <c r="A357">
        <v>614</v>
      </c>
      <c r="B357" t="s">
        <v>373</v>
      </c>
      <c r="C357">
        <v>14508</v>
      </c>
      <c r="D357">
        <v>2806</v>
      </c>
      <c r="E357">
        <v>816.4</v>
      </c>
      <c r="F357">
        <v>275</v>
      </c>
      <c r="G357">
        <v>870</v>
      </c>
      <c r="H357">
        <v>546.67999999999995</v>
      </c>
      <c r="I357">
        <v>0</v>
      </c>
      <c r="J357">
        <v>0</v>
      </c>
      <c r="K357">
        <v>0</v>
      </c>
      <c r="L357">
        <v>5331</v>
      </c>
      <c r="M357">
        <v>521</v>
      </c>
      <c r="N357">
        <v>4282.9920000000002</v>
      </c>
      <c r="O357">
        <v>7</v>
      </c>
      <c r="P357">
        <v>0</v>
      </c>
      <c r="Q357">
        <v>0</v>
      </c>
    </row>
    <row r="358" spans="1:17" x14ac:dyDescent="0.25">
      <c r="A358">
        <v>189</v>
      </c>
      <c r="B358" t="s">
        <v>374</v>
      </c>
      <c r="C358">
        <v>24258</v>
      </c>
      <c r="D358">
        <v>5925</v>
      </c>
      <c r="E358">
        <v>1339.4</v>
      </c>
      <c r="F358">
        <v>335</v>
      </c>
      <c r="G358">
        <v>10520</v>
      </c>
      <c r="H358">
        <v>0</v>
      </c>
      <c r="I358">
        <v>494.4</v>
      </c>
      <c r="J358">
        <v>0</v>
      </c>
      <c r="K358">
        <v>618</v>
      </c>
      <c r="L358">
        <v>9460</v>
      </c>
      <c r="M358">
        <v>79</v>
      </c>
      <c r="N358">
        <v>7041.3239999999996</v>
      </c>
      <c r="O358">
        <v>9</v>
      </c>
      <c r="P358">
        <v>0</v>
      </c>
      <c r="Q358">
        <v>0</v>
      </c>
    </row>
    <row r="359" spans="1:17" x14ac:dyDescent="0.25">
      <c r="A359">
        <v>296</v>
      </c>
      <c r="B359" t="s">
        <v>375</v>
      </c>
      <c r="C359">
        <v>40847</v>
      </c>
      <c r="D359">
        <v>9233</v>
      </c>
      <c r="E359">
        <v>3236.7</v>
      </c>
      <c r="F359">
        <v>1160</v>
      </c>
      <c r="G359">
        <v>33140</v>
      </c>
      <c r="H359">
        <v>449.46</v>
      </c>
      <c r="I359">
        <v>2000.8</v>
      </c>
      <c r="J359">
        <v>0</v>
      </c>
      <c r="K359">
        <v>544.1</v>
      </c>
      <c r="L359">
        <v>6600</v>
      </c>
      <c r="M359">
        <v>356</v>
      </c>
      <c r="N359">
        <v>22088.816999999999</v>
      </c>
      <c r="O359">
        <v>7</v>
      </c>
      <c r="P359">
        <v>0</v>
      </c>
      <c r="Q359">
        <v>0</v>
      </c>
    </row>
    <row r="360" spans="1:17" x14ac:dyDescent="0.25">
      <c r="A360">
        <v>1696</v>
      </c>
      <c r="B360" t="s">
        <v>376</v>
      </c>
      <c r="C360">
        <v>23659</v>
      </c>
      <c r="D360">
        <v>5160</v>
      </c>
      <c r="E360">
        <v>1365.4</v>
      </c>
      <c r="F360">
        <v>495</v>
      </c>
      <c r="G360">
        <v>890</v>
      </c>
      <c r="H360">
        <v>0</v>
      </c>
      <c r="I360">
        <v>0</v>
      </c>
      <c r="J360">
        <v>0</v>
      </c>
      <c r="K360">
        <v>0</v>
      </c>
      <c r="L360">
        <v>4763</v>
      </c>
      <c r="M360">
        <v>2873</v>
      </c>
      <c r="N360">
        <v>6742.45</v>
      </c>
      <c r="O360">
        <v>15</v>
      </c>
      <c r="P360">
        <v>0</v>
      </c>
      <c r="Q360">
        <v>0</v>
      </c>
    </row>
    <row r="361" spans="1:17" x14ac:dyDescent="0.25">
      <c r="A361">
        <v>352</v>
      </c>
      <c r="B361" t="s">
        <v>377</v>
      </c>
      <c r="C361">
        <v>23678</v>
      </c>
      <c r="D361">
        <v>5522</v>
      </c>
      <c r="E361">
        <v>1236.5999999999999</v>
      </c>
      <c r="F361">
        <v>670</v>
      </c>
      <c r="G361">
        <v>7120</v>
      </c>
      <c r="H361">
        <v>100.98</v>
      </c>
      <c r="I361">
        <v>660</v>
      </c>
      <c r="J361">
        <v>0</v>
      </c>
      <c r="K361">
        <v>0</v>
      </c>
      <c r="L361">
        <v>4764</v>
      </c>
      <c r="M361">
        <v>277</v>
      </c>
      <c r="N361">
        <v>11311.936</v>
      </c>
      <c r="O361">
        <v>4</v>
      </c>
      <c r="P361">
        <v>0</v>
      </c>
      <c r="Q361">
        <v>0</v>
      </c>
    </row>
    <row r="362" spans="1:17" x14ac:dyDescent="0.25">
      <c r="A362">
        <v>53</v>
      </c>
      <c r="B362" t="s">
        <v>378</v>
      </c>
      <c r="C362">
        <v>13560</v>
      </c>
      <c r="D362">
        <v>3255</v>
      </c>
      <c r="E362">
        <v>1192.5</v>
      </c>
      <c r="F362">
        <v>175</v>
      </c>
      <c r="G362">
        <v>2030</v>
      </c>
      <c r="H362">
        <v>0</v>
      </c>
      <c r="I362">
        <v>157.6</v>
      </c>
      <c r="J362">
        <v>0</v>
      </c>
      <c r="K362">
        <v>0</v>
      </c>
      <c r="L362">
        <v>10105</v>
      </c>
      <c r="M362">
        <v>149</v>
      </c>
      <c r="N362">
        <v>2624.4</v>
      </c>
      <c r="O362">
        <v>9</v>
      </c>
      <c r="P362">
        <v>0</v>
      </c>
      <c r="Q362">
        <v>0</v>
      </c>
    </row>
    <row r="363" spans="1:17" x14ac:dyDescent="0.25">
      <c r="A363">
        <v>294</v>
      </c>
      <c r="B363" t="s">
        <v>379</v>
      </c>
      <c r="C363">
        <v>28987</v>
      </c>
      <c r="D363">
        <v>6266</v>
      </c>
      <c r="E363">
        <v>3052.6</v>
      </c>
      <c r="F363">
        <v>1025</v>
      </c>
      <c r="G363">
        <v>28690</v>
      </c>
      <c r="H363">
        <v>623.70000000000005</v>
      </c>
      <c r="I363">
        <v>1380.8</v>
      </c>
      <c r="J363">
        <v>0</v>
      </c>
      <c r="K363">
        <v>99.099999999999895</v>
      </c>
      <c r="L363">
        <v>13813</v>
      </c>
      <c r="M363">
        <v>68</v>
      </c>
      <c r="N363">
        <v>16186.308000000001</v>
      </c>
      <c r="O363">
        <v>8</v>
      </c>
      <c r="P363">
        <v>0</v>
      </c>
      <c r="Q363">
        <v>0</v>
      </c>
    </row>
    <row r="364" spans="1:17" x14ac:dyDescent="0.25">
      <c r="A364">
        <v>873</v>
      </c>
      <c r="B364" t="s">
        <v>380</v>
      </c>
      <c r="C364">
        <v>21800</v>
      </c>
      <c r="D364">
        <v>4381</v>
      </c>
      <c r="E364">
        <v>1593.5</v>
      </c>
      <c r="F364">
        <v>410</v>
      </c>
      <c r="G364">
        <v>5630</v>
      </c>
      <c r="H364">
        <v>235.28</v>
      </c>
      <c r="I364">
        <v>481.6</v>
      </c>
      <c r="J364">
        <v>0</v>
      </c>
      <c r="K364">
        <v>67.400000000000006</v>
      </c>
      <c r="L364">
        <v>9148</v>
      </c>
      <c r="M364">
        <v>49</v>
      </c>
      <c r="N364">
        <v>6893.7</v>
      </c>
      <c r="O364">
        <v>6</v>
      </c>
      <c r="P364">
        <v>0</v>
      </c>
      <c r="Q364">
        <v>0</v>
      </c>
    </row>
    <row r="365" spans="1:17" x14ac:dyDescent="0.25">
      <c r="A365">
        <v>632</v>
      </c>
      <c r="B365" t="s">
        <v>381</v>
      </c>
      <c r="C365">
        <v>51758</v>
      </c>
      <c r="D365">
        <v>13006</v>
      </c>
      <c r="E365">
        <v>3044.8</v>
      </c>
      <c r="F365">
        <v>2660</v>
      </c>
      <c r="G365">
        <v>21350</v>
      </c>
      <c r="H365">
        <v>821.7</v>
      </c>
      <c r="I365">
        <v>4387.2</v>
      </c>
      <c r="J365">
        <v>0</v>
      </c>
      <c r="K365">
        <v>0</v>
      </c>
      <c r="L365">
        <v>8898</v>
      </c>
      <c r="M365">
        <v>395</v>
      </c>
      <c r="N365">
        <v>29390.94</v>
      </c>
      <c r="O365">
        <v>9</v>
      </c>
      <c r="P365">
        <v>0</v>
      </c>
      <c r="Q365">
        <v>0</v>
      </c>
    </row>
    <row r="366" spans="1:17" x14ac:dyDescent="0.25">
      <c r="A366">
        <v>880</v>
      </c>
      <c r="B366" t="s">
        <v>382</v>
      </c>
      <c r="C366">
        <v>15995</v>
      </c>
      <c r="D366">
        <v>3407</v>
      </c>
      <c r="E366">
        <v>1232.2</v>
      </c>
      <c r="F366">
        <v>590</v>
      </c>
      <c r="G366">
        <v>1080</v>
      </c>
      <c r="H366">
        <v>0</v>
      </c>
      <c r="I366">
        <v>0</v>
      </c>
      <c r="J366">
        <v>0</v>
      </c>
      <c r="K366">
        <v>0</v>
      </c>
      <c r="L366">
        <v>3838</v>
      </c>
      <c r="M366">
        <v>679</v>
      </c>
      <c r="N366">
        <v>9817.27</v>
      </c>
      <c r="O366">
        <v>7</v>
      </c>
      <c r="P366">
        <v>0</v>
      </c>
      <c r="Q366">
        <v>0</v>
      </c>
    </row>
    <row r="367" spans="1:17" x14ac:dyDescent="0.25">
      <c r="A367">
        <v>351</v>
      </c>
      <c r="B367" t="s">
        <v>383</v>
      </c>
      <c r="C367">
        <v>13021</v>
      </c>
      <c r="D367">
        <v>3529</v>
      </c>
      <c r="E367">
        <v>603.9</v>
      </c>
      <c r="F367">
        <v>240</v>
      </c>
      <c r="G367">
        <v>2630</v>
      </c>
      <c r="H367">
        <v>0</v>
      </c>
      <c r="I367">
        <v>0</v>
      </c>
      <c r="J367">
        <v>0</v>
      </c>
      <c r="K367">
        <v>0</v>
      </c>
      <c r="L367">
        <v>3652</v>
      </c>
      <c r="M367">
        <v>31</v>
      </c>
      <c r="N367">
        <v>4843.2030000000004</v>
      </c>
      <c r="O367">
        <v>1</v>
      </c>
      <c r="P367">
        <v>0</v>
      </c>
      <c r="Q367">
        <v>0</v>
      </c>
    </row>
    <row r="368" spans="1:17" x14ac:dyDescent="0.25">
      <c r="A368">
        <v>874</v>
      </c>
      <c r="B368" t="s">
        <v>384</v>
      </c>
      <c r="C368">
        <v>14634</v>
      </c>
      <c r="D368">
        <v>3424</v>
      </c>
      <c r="E368">
        <v>926.2</v>
      </c>
      <c r="F368">
        <v>155</v>
      </c>
      <c r="G368">
        <v>540</v>
      </c>
      <c r="H368">
        <v>0</v>
      </c>
      <c r="I368">
        <v>0</v>
      </c>
      <c r="J368">
        <v>0</v>
      </c>
      <c r="K368">
        <v>0</v>
      </c>
      <c r="L368">
        <v>4922</v>
      </c>
      <c r="M368">
        <v>249</v>
      </c>
      <c r="N368">
        <v>2164.79</v>
      </c>
      <c r="O368">
        <v>8</v>
      </c>
      <c r="P368">
        <v>0</v>
      </c>
      <c r="Q368">
        <v>0</v>
      </c>
    </row>
    <row r="369" spans="1:17" x14ac:dyDescent="0.25">
      <c r="A369">
        <v>479</v>
      </c>
      <c r="B369" t="s">
        <v>385</v>
      </c>
      <c r="C369">
        <v>154865</v>
      </c>
      <c r="D369">
        <v>35226</v>
      </c>
      <c r="E369">
        <v>15211.3</v>
      </c>
      <c r="F369">
        <v>23860</v>
      </c>
      <c r="G369">
        <v>176180</v>
      </c>
      <c r="H369">
        <v>2504.7199999999998</v>
      </c>
      <c r="I369">
        <v>7643.2</v>
      </c>
      <c r="J369">
        <v>0</v>
      </c>
      <c r="K369">
        <v>463.599999999999</v>
      </c>
      <c r="L369">
        <v>7365</v>
      </c>
      <c r="M369">
        <v>959</v>
      </c>
      <c r="N369">
        <v>138129.28700000001</v>
      </c>
      <c r="O369">
        <v>7</v>
      </c>
      <c r="P369">
        <v>0</v>
      </c>
      <c r="Q369">
        <v>0</v>
      </c>
    </row>
    <row r="370" spans="1:17" x14ac:dyDescent="0.25">
      <c r="A370">
        <v>297</v>
      </c>
      <c r="B370" t="s">
        <v>386</v>
      </c>
      <c r="C370">
        <v>28014</v>
      </c>
      <c r="D370">
        <v>7315</v>
      </c>
      <c r="E370">
        <v>1750.4</v>
      </c>
      <c r="F370">
        <v>1105</v>
      </c>
      <c r="G370">
        <v>4570</v>
      </c>
      <c r="H370">
        <v>380.16</v>
      </c>
      <c r="I370">
        <v>1460.8</v>
      </c>
      <c r="J370">
        <v>0</v>
      </c>
      <c r="K370">
        <v>0</v>
      </c>
      <c r="L370">
        <v>7887</v>
      </c>
      <c r="M370">
        <v>1017</v>
      </c>
      <c r="N370">
        <v>7579.8040000000001</v>
      </c>
      <c r="O370">
        <v>11</v>
      </c>
      <c r="P370">
        <v>0</v>
      </c>
      <c r="Q370">
        <v>0</v>
      </c>
    </row>
    <row r="371" spans="1:17" x14ac:dyDescent="0.25">
      <c r="A371">
        <v>473</v>
      </c>
      <c r="B371" t="s">
        <v>387</v>
      </c>
      <c r="C371">
        <v>16970</v>
      </c>
      <c r="D371">
        <v>3059</v>
      </c>
      <c r="E371">
        <v>1937</v>
      </c>
      <c r="F371">
        <v>615</v>
      </c>
      <c r="G371">
        <v>2040</v>
      </c>
      <c r="H371">
        <v>0</v>
      </c>
      <c r="I371">
        <v>176.8</v>
      </c>
      <c r="J371">
        <v>0</v>
      </c>
      <c r="K371">
        <v>34</v>
      </c>
      <c r="L371">
        <v>3219</v>
      </c>
      <c r="M371">
        <v>163</v>
      </c>
      <c r="N371">
        <v>17865.919999999998</v>
      </c>
      <c r="O371">
        <v>2</v>
      </c>
      <c r="P371">
        <v>0</v>
      </c>
      <c r="Q371">
        <v>0</v>
      </c>
    </row>
    <row r="372" spans="1:17" x14ac:dyDescent="0.25">
      <c r="A372">
        <v>707</v>
      </c>
      <c r="B372" t="s">
        <v>388</v>
      </c>
      <c r="C372">
        <v>14004</v>
      </c>
      <c r="D372">
        <v>3558</v>
      </c>
      <c r="E372">
        <v>754.7</v>
      </c>
      <c r="F372">
        <v>145</v>
      </c>
      <c r="G372">
        <v>310</v>
      </c>
      <c r="H372">
        <v>0</v>
      </c>
      <c r="I372">
        <v>0</v>
      </c>
      <c r="J372">
        <v>0</v>
      </c>
      <c r="K372">
        <v>0</v>
      </c>
      <c r="L372">
        <v>7346</v>
      </c>
      <c r="M372">
        <v>304</v>
      </c>
      <c r="N372">
        <v>1696.2270000000001</v>
      </c>
      <c r="O372">
        <v>10</v>
      </c>
      <c r="P372">
        <v>0</v>
      </c>
      <c r="Q372">
        <v>0</v>
      </c>
    </row>
    <row r="373" spans="1:17" x14ac:dyDescent="0.25">
      <c r="A373">
        <v>50</v>
      </c>
      <c r="B373" t="s">
        <v>390</v>
      </c>
      <c r="C373">
        <v>22407</v>
      </c>
      <c r="D373">
        <v>5901</v>
      </c>
      <c r="E373">
        <v>1165.9000000000001</v>
      </c>
      <c r="F373">
        <v>710</v>
      </c>
      <c r="G373">
        <v>9430</v>
      </c>
      <c r="H373">
        <v>0</v>
      </c>
      <c r="I373">
        <v>535.20000000000005</v>
      </c>
      <c r="J373">
        <v>0</v>
      </c>
      <c r="K373">
        <v>135.5</v>
      </c>
      <c r="L373">
        <v>24714</v>
      </c>
      <c r="M373">
        <v>2171</v>
      </c>
      <c r="N373">
        <v>7767.0789999999997</v>
      </c>
      <c r="O373">
        <v>6</v>
      </c>
      <c r="P373">
        <v>0</v>
      </c>
      <c r="Q373">
        <v>0</v>
      </c>
    </row>
    <row r="374" spans="1:17" x14ac:dyDescent="0.25">
      <c r="A374">
        <v>355</v>
      </c>
      <c r="B374" t="s">
        <v>391</v>
      </c>
      <c r="C374">
        <v>63322</v>
      </c>
      <c r="D374">
        <v>15208</v>
      </c>
      <c r="E374">
        <v>5571.2</v>
      </c>
      <c r="F374">
        <v>6090</v>
      </c>
      <c r="G374">
        <v>47450</v>
      </c>
      <c r="H374">
        <v>3612.393</v>
      </c>
      <c r="I374">
        <v>5452.8</v>
      </c>
      <c r="J374">
        <v>0</v>
      </c>
      <c r="K374">
        <v>251.2</v>
      </c>
      <c r="L374">
        <v>4851</v>
      </c>
      <c r="M374">
        <v>14</v>
      </c>
      <c r="N374">
        <v>47412.042000000001</v>
      </c>
      <c r="O374">
        <v>4</v>
      </c>
      <c r="P374">
        <v>0</v>
      </c>
      <c r="Q374">
        <v>0</v>
      </c>
    </row>
    <row r="375" spans="1:17" x14ac:dyDescent="0.25">
      <c r="A375">
        <v>299</v>
      </c>
      <c r="B375" t="s">
        <v>392</v>
      </c>
      <c r="C375">
        <v>43402</v>
      </c>
      <c r="D375">
        <v>8970</v>
      </c>
      <c r="E375">
        <v>4190.8</v>
      </c>
      <c r="F375">
        <v>1130</v>
      </c>
      <c r="G375">
        <v>24610</v>
      </c>
      <c r="H375">
        <v>479.16</v>
      </c>
      <c r="I375">
        <v>1959.2</v>
      </c>
      <c r="J375">
        <v>0</v>
      </c>
      <c r="K375">
        <v>0</v>
      </c>
      <c r="L375">
        <v>9253</v>
      </c>
      <c r="M375">
        <v>1358</v>
      </c>
      <c r="N375">
        <v>20705.635999999999</v>
      </c>
      <c r="O375">
        <v>13</v>
      </c>
      <c r="P375">
        <v>0</v>
      </c>
      <c r="Q375">
        <v>0</v>
      </c>
    </row>
    <row r="376" spans="1:17" x14ac:dyDescent="0.25">
      <c r="A376">
        <v>637</v>
      </c>
      <c r="B376" t="s">
        <v>394</v>
      </c>
      <c r="C376">
        <v>124695</v>
      </c>
      <c r="D376">
        <v>28751</v>
      </c>
      <c r="E376">
        <v>9879.2999999999993</v>
      </c>
      <c r="F376">
        <v>16005</v>
      </c>
      <c r="G376">
        <v>134760</v>
      </c>
      <c r="H376">
        <v>3252.9780000000001</v>
      </c>
      <c r="I376">
        <v>6213.6</v>
      </c>
      <c r="J376">
        <v>0</v>
      </c>
      <c r="K376">
        <v>0</v>
      </c>
      <c r="L376">
        <v>3451</v>
      </c>
      <c r="M376">
        <v>254</v>
      </c>
      <c r="N376">
        <v>140986.15900000001</v>
      </c>
      <c r="O376">
        <v>1</v>
      </c>
      <c r="P376">
        <v>0</v>
      </c>
      <c r="Q376">
        <v>0</v>
      </c>
    </row>
    <row r="377" spans="1:17" x14ac:dyDescent="0.25">
      <c r="A377">
        <v>638</v>
      </c>
      <c r="B377" t="s">
        <v>395</v>
      </c>
      <c r="C377">
        <v>8430</v>
      </c>
      <c r="D377">
        <v>1841</v>
      </c>
      <c r="E377">
        <v>449.5</v>
      </c>
      <c r="F377">
        <v>260</v>
      </c>
      <c r="G377">
        <v>160</v>
      </c>
      <c r="H377">
        <v>0</v>
      </c>
      <c r="I377">
        <v>0</v>
      </c>
      <c r="J377">
        <v>0</v>
      </c>
      <c r="K377">
        <v>0</v>
      </c>
      <c r="L377">
        <v>2121</v>
      </c>
      <c r="M377">
        <v>75</v>
      </c>
      <c r="N377">
        <v>2815.7</v>
      </c>
      <c r="O377">
        <v>4</v>
      </c>
      <c r="P377">
        <v>0</v>
      </c>
      <c r="Q377">
        <v>0</v>
      </c>
    </row>
    <row r="378" spans="1:17" x14ac:dyDescent="0.25">
      <c r="A378">
        <v>56</v>
      </c>
      <c r="B378" t="s">
        <v>396</v>
      </c>
      <c r="C378">
        <v>18917</v>
      </c>
      <c r="D378">
        <v>4920</v>
      </c>
      <c r="E378">
        <v>1238.2</v>
      </c>
      <c r="F378">
        <v>215</v>
      </c>
      <c r="G378">
        <v>3790</v>
      </c>
      <c r="H378">
        <v>0</v>
      </c>
      <c r="I378">
        <v>382.4</v>
      </c>
      <c r="J378">
        <v>0</v>
      </c>
      <c r="K378">
        <v>0</v>
      </c>
      <c r="L378">
        <v>12542</v>
      </c>
      <c r="M378">
        <v>295</v>
      </c>
      <c r="N378">
        <v>3330.9960000000001</v>
      </c>
      <c r="O378">
        <v>12</v>
      </c>
      <c r="P378">
        <v>0</v>
      </c>
      <c r="Q378">
        <v>0</v>
      </c>
    </row>
    <row r="379" spans="1:17" x14ac:dyDescent="0.25">
      <c r="A379">
        <v>1892</v>
      </c>
      <c r="B379" t="s">
        <v>497</v>
      </c>
      <c r="C379">
        <v>41882</v>
      </c>
      <c r="D379">
        <v>10231</v>
      </c>
      <c r="E379">
        <v>2307.4</v>
      </c>
      <c r="F379">
        <v>2070</v>
      </c>
      <c r="G379">
        <v>3860</v>
      </c>
      <c r="H379">
        <v>0</v>
      </c>
      <c r="I379">
        <v>664</v>
      </c>
      <c r="J379">
        <v>0</v>
      </c>
      <c r="K379">
        <v>106.2</v>
      </c>
      <c r="L379">
        <v>5816</v>
      </c>
      <c r="M379">
        <v>589</v>
      </c>
      <c r="N379">
        <v>20596.96</v>
      </c>
      <c r="O379">
        <v>13</v>
      </c>
      <c r="P379">
        <v>0</v>
      </c>
      <c r="Q379">
        <v>0</v>
      </c>
    </row>
    <row r="380" spans="1:17" x14ac:dyDescent="0.25">
      <c r="A380">
        <v>879</v>
      </c>
      <c r="B380" t="s">
        <v>397</v>
      </c>
      <c r="C380">
        <v>21525</v>
      </c>
      <c r="D380">
        <v>4116</v>
      </c>
      <c r="E380">
        <v>1720.7</v>
      </c>
      <c r="F380">
        <v>420</v>
      </c>
      <c r="G380">
        <v>4830</v>
      </c>
      <c r="H380">
        <v>453.26</v>
      </c>
      <c r="I380">
        <v>223.2</v>
      </c>
      <c r="J380">
        <v>0</v>
      </c>
      <c r="K380">
        <v>0</v>
      </c>
      <c r="L380">
        <v>12065</v>
      </c>
      <c r="M380">
        <v>56</v>
      </c>
      <c r="N380">
        <v>5143.6769999999997</v>
      </c>
      <c r="O380">
        <v>6</v>
      </c>
      <c r="P380">
        <v>0</v>
      </c>
      <c r="Q380">
        <v>0</v>
      </c>
    </row>
    <row r="381" spans="1:17" x14ac:dyDescent="0.25">
      <c r="A381">
        <v>301</v>
      </c>
      <c r="B381" t="s">
        <v>398</v>
      </c>
      <c r="C381">
        <v>47537</v>
      </c>
      <c r="D381">
        <v>10716</v>
      </c>
      <c r="E381">
        <v>5278.5</v>
      </c>
      <c r="F381">
        <v>2735</v>
      </c>
      <c r="G381">
        <v>60130</v>
      </c>
      <c r="H381">
        <v>1279.08</v>
      </c>
      <c r="I381">
        <v>4576</v>
      </c>
      <c r="J381">
        <v>0</v>
      </c>
      <c r="K381">
        <v>0</v>
      </c>
      <c r="L381">
        <v>4092</v>
      </c>
      <c r="M381">
        <v>201</v>
      </c>
      <c r="N381">
        <v>36444.464999999997</v>
      </c>
      <c r="O381">
        <v>1</v>
      </c>
      <c r="P381">
        <v>0</v>
      </c>
      <c r="Q381">
        <v>0</v>
      </c>
    </row>
    <row r="382" spans="1:17" x14ac:dyDescent="0.25">
      <c r="A382">
        <v>1896</v>
      </c>
      <c r="B382" t="s">
        <v>399</v>
      </c>
      <c r="C382">
        <v>22468</v>
      </c>
      <c r="D382">
        <v>6368</v>
      </c>
      <c r="E382">
        <v>1351.9</v>
      </c>
      <c r="F382">
        <v>235</v>
      </c>
      <c r="G382">
        <v>7310</v>
      </c>
      <c r="H382">
        <v>0</v>
      </c>
      <c r="I382">
        <v>553.6</v>
      </c>
      <c r="J382">
        <v>0</v>
      </c>
      <c r="K382">
        <v>186</v>
      </c>
      <c r="L382">
        <v>8244</v>
      </c>
      <c r="M382">
        <v>542</v>
      </c>
      <c r="N382">
        <v>6312.4740000000002</v>
      </c>
      <c r="O382">
        <v>4</v>
      </c>
      <c r="P382">
        <v>0</v>
      </c>
      <c r="Q382">
        <v>0</v>
      </c>
    </row>
    <row r="383" spans="1:17" x14ac:dyDescent="0.25">
      <c r="A383">
        <v>642</v>
      </c>
      <c r="B383" t="s">
        <v>400</v>
      </c>
      <c r="C383">
        <v>44586</v>
      </c>
      <c r="D383">
        <v>9867</v>
      </c>
      <c r="E383">
        <v>4347</v>
      </c>
      <c r="F383">
        <v>4190</v>
      </c>
      <c r="G383">
        <v>21770</v>
      </c>
      <c r="H383">
        <v>469.26</v>
      </c>
      <c r="I383">
        <v>2714.4</v>
      </c>
      <c r="J383">
        <v>0</v>
      </c>
      <c r="K383">
        <v>260.2</v>
      </c>
      <c r="L383">
        <v>2029</v>
      </c>
      <c r="M383">
        <v>249</v>
      </c>
      <c r="N383">
        <v>41902.080000000002</v>
      </c>
      <c r="O383">
        <v>3</v>
      </c>
      <c r="P383">
        <v>0</v>
      </c>
      <c r="Q383">
        <v>0</v>
      </c>
    </row>
    <row r="384" spans="1:17" x14ac:dyDescent="0.25">
      <c r="A384">
        <v>193</v>
      </c>
      <c r="B384" t="s">
        <v>401</v>
      </c>
      <c r="C384">
        <v>126116</v>
      </c>
      <c r="D384">
        <v>30396</v>
      </c>
      <c r="E384">
        <v>11836.7</v>
      </c>
      <c r="F384">
        <v>6995</v>
      </c>
      <c r="G384">
        <v>237320</v>
      </c>
      <c r="H384">
        <v>7042.5403999999999</v>
      </c>
      <c r="I384">
        <v>8104</v>
      </c>
      <c r="J384">
        <v>0</v>
      </c>
      <c r="K384">
        <v>0</v>
      </c>
      <c r="L384">
        <v>11070</v>
      </c>
      <c r="M384">
        <v>867</v>
      </c>
      <c r="N384">
        <v>115320.959</v>
      </c>
      <c r="O384">
        <v>4</v>
      </c>
      <c r="P384">
        <v>0</v>
      </c>
      <c r="Q384">
        <v>0</v>
      </c>
    </row>
    <row r="385" spans="1:17" x14ac:dyDescent="0.25">
      <c r="A385">
        <v>9999</v>
      </c>
      <c r="B385" t="s">
        <v>527</v>
      </c>
      <c r="C385">
        <v>17181084</v>
      </c>
      <c r="D385">
        <v>3810656</v>
      </c>
      <c r="E385">
        <v>1571293.7</v>
      </c>
      <c r="F385">
        <v>1433434</v>
      </c>
      <c r="G385">
        <v>17181020</v>
      </c>
      <c r="H385">
        <v>360992.89679999999</v>
      </c>
      <c r="I385">
        <v>744371.19999999995</v>
      </c>
      <c r="J385">
        <v>14071.1</v>
      </c>
      <c r="K385">
        <v>38502</v>
      </c>
      <c r="L385">
        <v>3365227</v>
      </c>
      <c r="M385">
        <v>193923</v>
      </c>
      <c r="N385">
        <v>15919796.997</v>
      </c>
      <c r="O385">
        <v>3324</v>
      </c>
      <c r="P385">
        <v>111471.6</v>
      </c>
      <c r="Q385">
        <v>14647.9</v>
      </c>
    </row>
  </sheetData>
  <sheetProtection algorithmName="SHA-512" hashValue="HxsU+X0egUvzbNh5Me8qYjczGRPpCiLBIuGyYQEQdZazr+l1wZOF9MlGyeDUDdHih2MeC+M2N6jGt4LEeb6OfA==" saltValue="hLYNKzX5sp+O1cABG7FCrg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85"/>
  <sheetViews>
    <sheetView zoomScaleNormal="100" workbookViewId="0"/>
  </sheetViews>
  <sheetFormatPr defaultRowHeight="13.2" x14ac:dyDescent="0.25"/>
  <cols>
    <col min="1" max="1" width="9.109375" customWidth="1"/>
    <col min="2" max="2" width="24.33203125" customWidth="1"/>
    <col min="3" max="17" width="13.44140625" customWidth="1"/>
    <col min="18" max="904" width="9.109375" customWidth="1"/>
  </cols>
  <sheetData>
    <row r="1" spans="1:17" x14ac:dyDescent="0.25">
      <c r="A1" s="315">
        <v>1</v>
      </c>
      <c r="B1" s="315">
        <v>2</v>
      </c>
      <c r="C1" s="315">
        <v>3</v>
      </c>
      <c r="D1" s="315">
        <v>4</v>
      </c>
      <c r="E1" s="315">
        <v>5</v>
      </c>
      <c r="F1" s="315">
        <v>6</v>
      </c>
      <c r="G1" s="315">
        <v>7</v>
      </c>
      <c r="H1" s="315">
        <v>8</v>
      </c>
      <c r="I1" s="315">
        <v>9</v>
      </c>
      <c r="J1" s="315">
        <v>10</v>
      </c>
      <c r="K1" s="315">
        <v>11</v>
      </c>
      <c r="L1" s="315">
        <v>12</v>
      </c>
      <c r="M1" s="315">
        <v>13</v>
      </c>
      <c r="N1" s="315">
        <v>14</v>
      </c>
      <c r="O1" s="315">
        <v>15</v>
      </c>
      <c r="P1" s="315">
        <v>16</v>
      </c>
      <c r="Q1" s="315">
        <v>17</v>
      </c>
    </row>
    <row r="2" spans="1:17" x14ac:dyDescent="0.25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315" t="s">
        <v>522</v>
      </c>
      <c r="B3" s="315" t="s">
        <v>633</v>
      </c>
      <c r="C3" s="317" t="s">
        <v>628</v>
      </c>
      <c r="D3" s="317" t="s">
        <v>524</v>
      </c>
      <c r="E3" s="317" t="s">
        <v>735</v>
      </c>
      <c r="F3" s="317" t="s">
        <v>697</v>
      </c>
      <c r="G3" s="317" t="s">
        <v>736</v>
      </c>
      <c r="H3" s="317" t="s">
        <v>737</v>
      </c>
      <c r="I3" s="317" t="s">
        <v>701</v>
      </c>
      <c r="J3" s="317" t="s">
        <v>738</v>
      </c>
      <c r="K3" s="317" t="s">
        <v>739</v>
      </c>
      <c r="L3" s="317" t="s">
        <v>727</v>
      </c>
      <c r="M3" s="317" t="s">
        <v>740</v>
      </c>
      <c r="N3" s="317" t="s">
        <v>741</v>
      </c>
      <c r="O3" s="317" t="s">
        <v>495</v>
      </c>
      <c r="P3" s="317" t="s">
        <v>742</v>
      </c>
      <c r="Q3" s="317" t="s">
        <v>743</v>
      </c>
    </row>
    <row r="4" spans="1:17" x14ac:dyDescent="0.25">
      <c r="D4" s="25"/>
      <c r="J4" s="25"/>
      <c r="K4" s="25"/>
      <c r="L4" s="25"/>
      <c r="M4" s="25"/>
      <c r="O4" s="25"/>
      <c r="Q4" s="25"/>
    </row>
    <row r="5" spans="1:17" x14ac:dyDescent="0.25">
      <c r="A5" s="318">
        <v>1680</v>
      </c>
      <c r="B5" s="318" t="s">
        <v>0</v>
      </c>
      <c r="C5" s="319">
        <v>25390</v>
      </c>
      <c r="D5" s="319">
        <v>5137</v>
      </c>
      <c r="E5" s="319">
        <v>1858.5</v>
      </c>
      <c r="F5" s="319">
        <v>275</v>
      </c>
      <c r="G5" s="319">
        <v>3300</v>
      </c>
      <c r="H5" s="319">
        <v>0</v>
      </c>
      <c r="I5" s="319">
        <v>300</v>
      </c>
      <c r="J5" s="319">
        <v>0</v>
      </c>
      <c r="K5" s="319">
        <v>227.6</v>
      </c>
      <c r="L5" s="319">
        <v>27599</v>
      </c>
      <c r="M5" s="319">
        <v>289</v>
      </c>
      <c r="N5" s="319">
        <v>3647.9250000000002</v>
      </c>
      <c r="O5" s="319">
        <v>33</v>
      </c>
      <c r="P5" s="319">
        <v>0</v>
      </c>
      <c r="Q5" s="319">
        <v>0</v>
      </c>
    </row>
    <row r="6" spans="1:17" x14ac:dyDescent="0.25">
      <c r="A6" s="318">
        <v>738</v>
      </c>
      <c r="B6" s="318" t="s">
        <v>1</v>
      </c>
      <c r="C6" s="319">
        <v>13153</v>
      </c>
      <c r="D6" s="319">
        <v>3467</v>
      </c>
      <c r="E6" s="319">
        <v>836</v>
      </c>
      <c r="F6" s="319">
        <v>135</v>
      </c>
      <c r="G6" s="319">
        <v>1610</v>
      </c>
      <c r="H6" s="319">
        <v>0</v>
      </c>
      <c r="I6" s="319">
        <v>504.8</v>
      </c>
      <c r="J6" s="319">
        <v>0</v>
      </c>
      <c r="K6" s="319">
        <v>0</v>
      </c>
      <c r="L6" s="319">
        <v>5037</v>
      </c>
      <c r="M6" s="319">
        <v>281</v>
      </c>
      <c r="N6" s="319">
        <v>1945.6</v>
      </c>
      <c r="O6" s="319">
        <v>7</v>
      </c>
      <c r="P6" s="319">
        <v>0</v>
      </c>
      <c r="Q6" s="319">
        <v>0</v>
      </c>
    </row>
    <row r="7" spans="1:17" x14ac:dyDescent="0.25">
      <c r="A7" s="318">
        <v>358</v>
      </c>
      <c r="B7" s="318" t="s">
        <v>2</v>
      </c>
      <c r="C7" s="319">
        <v>31499</v>
      </c>
      <c r="D7" s="319">
        <v>7747</v>
      </c>
      <c r="E7" s="319">
        <v>1869.8</v>
      </c>
      <c r="F7" s="319">
        <v>1400</v>
      </c>
      <c r="G7" s="319">
        <v>4000</v>
      </c>
      <c r="H7" s="319">
        <v>0</v>
      </c>
      <c r="I7" s="319">
        <v>0</v>
      </c>
      <c r="J7" s="319">
        <v>574.99999999999898</v>
      </c>
      <c r="K7" s="319">
        <v>0</v>
      </c>
      <c r="L7" s="319">
        <v>2006</v>
      </c>
      <c r="M7" s="319">
        <v>1222</v>
      </c>
      <c r="N7" s="319">
        <v>11690.528</v>
      </c>
      <c r="O7" s="319">
        <v>3</v>
      </c>
      <c r="P7" s="319">
        <v>0</v>
      </c>
      <c r="Q7" s="319">
        <v>0</v>
      </c>
    </row>
    <row r="8" spans="1:17" x14ac:dyDescent="0.25">
      <c r="A8" s="318">
        <v>197</v>
      </c>
      <c r="B8" s="318" t="s">
        <v>3</v>
      </c>
      <c r="C8" s="319">
        <v>26962</v>
      </c>
      <c r="D8" s="319">
        <v>6087</v>
      </c>
      <c r="E8" s="319">
        <v>2472</v>
      </c>
      <c r="F8" s="319">
        <v>575</v>
      </c>
      <c r="G8" s="319">
        <v>17750</v>
      </c>
      <c r="H8" s="319">
        <v>203.94</v>
      </c>
      <c r="I8" s="319">
        <v>1243.2</v>
      </c>
      <c r="J8" s="319">
        <v>0</v>
      </c>
      <c r="K8" s="319">
        <v>0</v>
      </c>
      <c r="L8" s="319">
        <v>9653</v>
      </c>
      <c r="M8" s="319">
        <v>52</v>
      </c>
      <c r="N8" s="319">
        <v>9532.58</v>
      </c>
      <c r="O8" s="319">
        <v>9</v>
      </c>
      <c r="P8" s="319">
        <v>0</v>
      </c>
      <c r="Q8" s="319">
        <v>0</v>
      </c>
    </row>
    <row r="9" spans="1:17" x14ac:dyDescent="0.25">
      <c r="A9" s="318">
        <v>59</v>
      </c>
      <c r="B9" s="318" t="s">
        <v>4</v>
      </c>
      <c r="C9" s="319">
        <v>27935</v>
      </c>
      <c r="D9" s="319">
        <v>6870</v>
      </c>
      <c r="E9" s="319">
        <v>2929.6</v>
      </c>
      <c r="F9" s="319">
        <v>280</v>
      </c>
      <c r="G9" s="319">
        <v>10770</v>
      </c>
      <c r="H9" s="319">
        <v>0</v>
      </c>
      <c r="I9" s="319">
        <v>1239.2</v>
      </c>
      <c r="J9" s="319">
        <v>0</v>
      </c>
      <c r="K9" s="319">
        <v>0</v>
      </c>
      <c r="L9" s="319">
        <v>10223</v>
      </c>
      <c r="M9" s="319">
        <v>175</v>
      </c>
      <c r="N9" s="319">
        <v>5169.0839999999998</v>
      </c>
      <c r="O9" s="319">
        <v>13</v>
      </c>
      <c r="P9" s="319">
        <v>0</v>
      </c>
      <c r="Q9" s="319">
        <v>0</v>
      </c>
    </row>
    <row r="10" spans="1:17" x14ac:dyDescent="0.25">
      <c r="A10" s="318">
        <v>482</v>
      </c>
      <c r="B10" s="318" t="s">
        <v>5</v>
      </c>
      <c r="C10" s="319">
        <v>20014</v>
      </c>
      <c r="D10" s="319">
        <v>5188</v>
      </c>
      <c r="E10" s="319">
        <v>1614.3</v>
      </c>
      <c r="F10" s="319">
        <v>1145</v>
      </c>
      <c r="G10" s="319">
        <v>3940</v>
      </c>
      <c r="H10" s="319">
        <v>0</v>
      </c>
      <c r="I10" s="319">
        <v>0</v>
      </c>
      <c r="J10" s="319">
        <v>0</v>
      </c>
      <c r="K10" s="319">
        <v>0</v>
      </c>
      <c r="L10" s="319">
        <v>874</v>
      </c>
      <c r="M10" s="319">
        <v>132</v>
      </c>
      <c r="N10" s="319">
        <v>12470.391</v>
      </c>
      <c r="O10" s="319">
        <v>3</v>
      </c>
      <c r="P10" s="319">
        <v>0</v>
      </c>
      <c r="Q10" s="319">
        <v>0</v>
      </c>
    </row>
    <row r="11" spans="1:17" x14ac:dyDescent="0.25">
      <c r="A11" s="318">
        <v>613</v>
      </c>
      <c r="B11" s="318" t="s">
        <v>6</v>
      </c>
      <c r="C11" s="319">
        <v>25218</v>
      </c>
      <c r="D11" s="319">
        <v>6258</v>
      </c>
      <c r="E11" s="319">
        <v>1126.4000000000001</v>
      </c>
      <c r="F11" s="319">
        <v>2290</v>
      </c>
      <c r="G11" s="319">
        <v>2320</v>
      </c>
      <c r="H11" s="319">
        <v>0</v>
      </c>
      <c r="I11" s="319">
        <v>0</v>
      </c>
      <c r="J11" s="319">
        <v>0</v>
      </c>
      <c r="K11" s="319">
        <v>0</v>
      </c>
      <c r="L11" s="319">
        <v>2166</v>
      </c>
      <c r="M11" s="319">
        <v>210</v>
      </c>
      <c r="N11" s="319">
        <v>10880.212</v>
      </c>
      <c r="O11" s="319">
        <v>2</v>
      </c>
      <c r="P11" s="319">
        <v>0</v>
      </c>
      <c r="Q11" s="319">
        <v>0</v>
      </c>
    </row>
    <row r="12" spans="1:17" x14ac:dyDescent="0.25">
      <c r="A12" s="318">
        <v>361</v>
      </c>
      <c r="B12" s="318" t="s">
        <v>7</v>
      </c>
      <c r="C12" s="319">
        <v>108470</v>
      </c>
      <c r="D12" s="319">
        <v>23182</v>
      </c>
      <c r="E12" s="319">
        <v>11582.1</v>
      </c>
      <c r="F12" s="319">
        <v>8395</v>
      </c>
      <c r="G12" s="319">
        <v>130000</v>
      </c>
      <c r="H12" s="319">
        <v>3027.76</v>
      </c>
      <c r="I12" s="319">
        <v>5990.4</v>
      </c>
      <c r="J12" s="319">
        <v>0</v>
      </c>
      <c r="K12" s="319">
        <v>0</v>
      </c>
      <c r="L12" s="319">
        <v>11028</v>
      </c>
      <c r="M12" s="319">
        <v>707</v>
      </c>
      <c r="N12" s="319">
        <v>115153.37699999999</v>
      </c>
      <c r="O12" s="319">
        <v>13</v>
      </c>
      <c r="P12" s="319">
        <v>0</v>
      </c>
      <c r="Q12" s="319">
        <v>0</v>
      </c>
    </row>
    <row r="13" spans="1:17" x14ac:dyDescent="0.25">
      <c r="A13" s="318">
        <v>141</v>
      </c>
      <c r="B13" s="318" t="s">
        <v>8</v>
      </c>
      <c r="C13" s="319">
        <v>72629</v>
      </c>
      <c r="D13" s="319">
        <v>16762</v>
      </c>
      <c r="E13" s="319">
        <v>8694</v>
      </c>
      <c r="F13" s="319">
        <v>7920</v>
      </c>
      <c r="G13" s="319">
        <v>115360</v>
      </c>
      <c r="H13" s="319">
        <v>3839.48</v>
      </c>
      <c r="I13" s="319">
        <v>5072.8</v>
      </c>
      <c r="J13" s="319">
        <v>0</v>
      </c>
      <c r="K13" s="319">
        <v>0</v>
      </c>
      <c r="L13" s="319">
        <v>6715</v>
      </c>
      <c r="M13" s="319">
        <v>225</v>
      </c>
      <c r="N13" s="319">
        <v>52090.8</v>
      </c>
      <c r="O13" s="319">
        <v>3</v>
      </c>
      <c r="P13" s="319">
        <v>0</v>
      </c>
      <c r="Q13" s="319">
        <v>0</v>
      </c>
    </row>
    <row r="14" spans="1:17" x14ac:dyDescent="0.25">
      <c r="A14" s="318">
        <v>34</v>
      </c>
      <c r="B14" s="318" t="s">
        <v>9</v>
      </c>
      <c r="C14" s="319">
        <v>203990</v>
      </c>
      <c r="D14" s="319">
        <v>52857</v>
      </c>
      <c r="E14" s="319">
        <v>15216.4</v>
      </c>
      <c r="F14" s="319">
        <v>42690</v>
      </c>
      <c r="G14" s="319">
        <v>273110</v>
      </c>
      <c r="H14" s="319">
        <v>4979.42</v>
      </c>
      <c r="I14" s="319">
        <v>10455.200000000001</v>
      </c>
      <c r="J14" s="319">
        <v>0</v>
      </c>
      <c r="K14" s="319">
        <v>179.19999999999899</v>
      </c>
      <c r="L14" s="319">
        <v>12906</v>
      </c>
      <c r="M14" s="319">
        <v>2089</v>
      </c>
      <c r="N14" s="319">
        <v>131228.06400000001</v>
      </c>
      <c r="O14" s="319">
        <v>6</v>
      </c>
      <c r="P14" s="319">
        <v>1892</v>
      </c>
      <c r="Q14" s="319">
        <v>0</v>
      </c>
    </row>
    <row r="15" spans="1:17" x14ac:dyDescent="0.25">
      <c r="A15" s="318">
        <v>484</v>
      </c>
      <c r="B15" s="318" t="s">
        <v>10</v>
      </c>
      <c r="C15" s="319">
        <v>109682</v>
      </c>
      <c r="D15" s="319">
        <v>25545</v>
      </c>
      <c r="E15" s="319">
        <v>7875.4</v>
      </c>
      <c r="F15" s="319">
        <v>7535</v>
      </c>
      <c r="G15" s="319">
        <v>81360</v>
      </c>
      <c r="H15" s="319">
        <v>2026.9</v>
      </c>
      <c r="I15" s="319">
        <v>5930.4</v>
      </c>
      <c r="J15" s="319">
        <v>0</v>
      </c>
      <c r="K15" s="319">
        <v>53.999999999999098</v>
      </c>
      <c r="L15" s="319">
        <v>12640</v>
      </c>
      <c r="M15" s="319">
        <v>610</v>
      </c>
      <c r="N15" s="319">
        <v>84281.471999999994</v>
      </c>
      <c r="O15" s="319">
        <v>13</v>
      </c>
      <c r="P15" s="319">
        <v>0</v>
      </c>
      <c r="Q15" s="319">
        <v>0</v>
      </c>
    </row>
    <row r="16" spans="1:17" x14ac:dyDescent="0.25">
      <c r="A16" s="318">
        <v>1723</v>
      </c>
      <c r="B16" s="318" t="s">
        <v>11</v>
      </c>
      <c r="C16" s="319">
        <v>10083</v>
      </c>
      <c r="D16" s="319">
        <v>2140</v>
      </c>
      <c r="E16" s="319">
        <v>487.3</v>
      </c>
      <c r="F16" s="319">
        <v>130</v>
      </c>
      <c r="G16" s="319">
        <v>350</v>
      </c>
      <c r="H16" s="319">
        <v>0</v>
      </c>
      <c r="I16" s="319">
        <v>0</v>
      </c>
      <c r="J16" s="319">
        <v>0</v>
      </c>
      <c r="K16" s="319">
        <v>0</v>
      </c>
      <c r="L16" s="319">
        <v>9300</v>
      </c>
      <c r="M16" s="319">
        <v>52</v>
      </c>
      <c r="N16" s="319">
        <v>1367.088</v>
      </c>
      <c r="O16" s="319">
        <v>8</v>
      </c>
      <c r="P16" s="319">
        <v>0</v>
      </c>
      <c r="Q16" s="319">
        <v>0</v>
      </c>
    </row>
    <row r="17" spans="1:17" x14ac:dyDescent="0.25">
      <c r="A17" s="318">
        <v>60</v>
      </c>
      <c r="B17" s="318" t="s">
        <v>12</v>
      </c>
      <c r="C17" s="319">
        <v>3654</v>
      </c>
      <c r="D17" s="319">
        <v>777</v>
      </c>
      <c r="E17" s="319">
        <v>165.5</v>
      </c>
      <c r="F17" s="319">
        <v>0</v>
      </c>
      <c r="G17" s="319">
        <v>250</v>
      </c>
      <c r="H17" s="319">
        <v>0</v>
      </c>
      <c r="I17" s="319">
        <v>126.4</v>
      </c>
      <c r="J17" s="319">
        <v>0</v>
      </c>
      <c r="K17" s="319">
        <v>0</v>
      </c>
      <c r="L17" s="319">
        <v>5908</v>
      </c>
      <c r="M17" s="319">
        <v>78</v>
      </c>
      <c r="N17" s="319">
        <v>905.94</v>
      </c>
      <c r="O17" s="319">
        <v>4</v>
      </c>
      <c r="P17" s="319">
        <v>0</v>
      </c>
      <c r="Q17" s="319">
        <v>0</v>
      </c>
    </row>
    <row r="18" spans="1:17" x14ac:dyDescent="0.25">
      <c r="A18" s="318">
        <v>307</v>
      </c>
      <c r="B18" s="318" t="s">
        <v>13</v>
      </c>
      <c r="C18" s="319">
        <v>155226</v>
      </c>
      <c r="D18" s="319">
        <v>39353</v>
      </c>
      <c r="E18" s="319">
        <v>12210.3</v>
      </c>
      <c r="F18" s="319">
        <v>16010</v>
      </c>
      <c r="G18" s="319">
        <v>247540</v>
      </c>
      <c r="H18" s="319">
        <v>5593.98</v>
      </c>
      <c r="I18" s="319">
        <v>12373.6</v>
      </c>
      <c r="J18" s="319">
        <v>0</v>
      </c>
      <c r="K18" s="319">
        <v>678.599999999999</v>
      </c>
      <c r="L18" s="319">
        <v>6253</v>
      </c>
      <c r="M18" s="319">
        <v>133</v>
      </c>
      <c r="N18" s="319">
        <v>152490.837</v>
      </c>
      <c r="O18" s="319">
        <v>3</v>
      </c>
      <c r="P18" s="319">
        <v>0</v>
      </c>
      <c r="Q18" s="319">
        <v>0</v>
      </c>
    </row>
    <row r="19" spans="1:17" x14ac:dyDescent="0.25">
      <c r="A19" s="318">
        <v>362</v>
      </c>
      <c r="B19" s="318" t="s">
        <v>14</v>
      </c>
      <c r="C19" s="319">
        <v>89870</v>
      </c>
      <c r="D19" s="319">
        <v>20637</v>
      </c>
      <c r="E19" s="319">
        <v>6199.1</v>
      </c>
      <c r="F19" s="319">
        <v>6860</v>
      </c>
      <c r="G19" s="319">
        <v>56590</v>
      </c>
      <c r="H19" s="319">
        <v>401.94</v>
      </c>
      <c r="I19" s="319">
        <v>4752</v>
      </c>
      <c r="J19" s="319">
        <v>1480.5</v>
      </c>
      <c r="K19" s="319">
        <v>243.099999999999</v>
      </c>
      <c r="L19" s="319">
        <v>4126</v>
      </c>
      <c r="M19" s="319">
        <v>282</v>
      </c>
      <c r="N19" s="319">
        <v>105252.284</v>
      </c>
      <c r="O19" s="319">
        <v>6</v>
      </c>
      <c r="P19" s="319">
        <v>0</v>
      </c>
      <c r="Q19" s="319">
        <v>0</v>
      </c>
    </row>
    <row r="20" spans="1:17" x14ac:dyDescent="0.25">
      <c r="A20" s="318">
        <v>363</v>
      </c>
      <c r="B20" s="318" t="s">
        <v>15</v>
      </c>
      <c r="C20" s="319">
        <v>854047</v>
      </c>
      <c r="D20" s="319">
        <v>166141</v>
      </c>
      <c r="E20" s="319">
        <v>109504.6</v>
      </c>
      <c r="F20" s="319">
        <v>206730</v>
      </c>
      <c r="G20" s="319">
        <v>1779430</v>
      </c>
      <c r="H20" s="319">
        <v>15441.1234</v>
      </c>
      <c r="I20" s="319">
        <v>31039.200000000001</v>
      </c>
      <c r="J20" s="319">
        <v>0</v>
      </c>
      <c r="K20" s="319">
        <v>4080.8</v>
      </c>
      <c r="L20" s="319">
        <v>16513</v>
      </c>
      <c r="M20" s="319">
        <v>3163</v>
      </c>
      <c r="N20" s="319">
        <v>2670797.08</v>
      </c>
      <c r="O20" s="319">
        <v>21</v>
      </c>
      <c r="P20" s="319">
        <v>35920.6</v>
      </c>
      <c r="Q20" s="319">
        <v>4772.7</v>
      </c>
    </row>
    <row r="21" spans="1:17" x14ac:dyDescent="0.25">
      <c r="A21" s="318">
        <v>200</v>
      </c>
      <c r="B21" s="318" t="s">
        <v>16</v>
      </c>
      <c r="C21" s="319">
        <v>161156</v>
      </c>
      <c r="D21" s="319">
        <v>35774</v>
      </c>
      <c r="E21" s="319">
        <v>15122.2</v>
      </c>
      <c r="F21" s="319">
        <v>8600</v>
      </c>
      <c r="G21" s="319">
        <v>251990</v>
      </c>
      <c r="H21" s="319">
        <v>5586.66</v>
      </c>
      <c r="I21" s="319">
        <v>9232.7999999999993</v>
      </c>
      <c r="J21" s="319">
        <v>0</v>
      </c>
      <c r="K21" s="319">
        <v>0</v>
      </c>
      <c r="L21" s="319">
        <v>33984</v>
      </c>
      <c r="M21" s="319">
        <v>131</v>
      </c>
      <c r="N21" s="319">
        <v>129873.52</v>
      </c>
      <c r="O21" s="319">
        <v>24</v>
      </c>
      <c r="P21" s="319">
        <v>0</v>
      </c>
      <c r="Q21" s="319">
        <v>0</v>
      </c>
    </row>
    <row r="22" spans="1:17" x14ac:dyDescent="0.25">
      <c r="A22" s="318">
        <v>3</v>
      </c>
      <c r="B22" s="318" t="s">
        <v>17</v>
      </c>
      <c r="C22" s="319">
        <v>11801</v>
      </c>
      <c r="D22" s="319">
        <v>2455</v>
      </c>
      <c r="E22" s="319">
        <v>1578.3</v>
      </c>
      <c r="F22" s="319">
        <v>600</v>
      </c>
      <c r="G22" s="319">
        <v>7800</v>
      </c>
      <c r="H22" s="319">
        <v>479.06</v>
      </c>
      <c r="I22" s="319">
        <v>790.4</v>
      </c>
      <c r="J22" s="319">
        <v>0</v>
      </c>
      <c r="K22" s="319">
        <v>0</v>
      </c>
      <c r="L22" s="319">
        <v>2376</v>
      </c>
      <c r="M22" s="319">
        <v>82</v>
      </c>
      <c r="N22" s="319">
        <v>6365.9070000000002</v>
      </c>
      <c r="O22" s="319">
        <v>1</v>
      </c>
      <c r="P22" s="319">
        <v>0</v>
      </c>
      <c r="Q22" s="319">
        <v>0</v>
      </c>
    </row>
    <row r="23" spans="1:17" x14ac:dyDescent="0.25">
      <c r="A23" s="318">
        <v>202</v>
      </c>
      <c r="B23" s="318" t="s">
        <v>18</v>
      </c>
      <c r="C23" s="319">
        <v>157223</v>
      </c>
      <c r="D23" s="319">
        <v>34405</v>
      </c>
      <c r="E23" s="319">
        <v>20853.099999999999</v>
      </c>
      <c r="F23" s="319">
        <v>19815</v>
      </c>
      <c r="G23" s="319">
        <v>329920</v>
      </c>
      <c r="H23" s="319">
        <v>6679.1491999999998</v>
      </c>
      <c r="I23" s="319">
        <v>7250.4</v>
      </c>
      <c r="J23" s="319">
        <v>56.399999999994201</v>
      </c>
      <c r="K23" s="319">
        <v>0</v>
      </c>
      <c r="L23" s="319">
        <v>9773</v>
      </c>
      <c r="M23" s="319">
        <v>381</v>
      </c>
      <c r="N23" s="319">
        <v>164369.20499999999</v>
      </c>
      <c r="O23" s="319">
        <v>5</v>
      </c>
      <c r="P23" s="319">
        <v>0</v>
      </c>
      <c r="Q23" s="319">
        <v>0</v>
      </c>
    </row>
    <row r="24" spans="1:17" x14ac:dyDescent="0.25">
      <c r="A24" s="318">
        <v>106</v>
      </c>
      <c r="B24" s="318" t="s">
        <v>19</v>
      </c>
      <c r="C24" s="319">
        <v>67708</v>
      </c>
      <c r="D24" s="319">
        <v>15820</v>
      </c>
      <c r="E24" s="319">
        <v>7183</v>
      </c>
      <c r="F24" s="319">
        <v>2185</v>
      </c>
      <c r="G24" s="319">
        <v>108980</v>
      </c>
      <c r="H24" s="319">
        <v>1992.54</v>
      </c>
      <c r="I24" s="319">
        <v>4082.4</v>
      </c>
      <c r="J24" s="319">
        <v>0</v>
      </c>
      <c r="K24" s="319">
        <v>134.29999999999899</v>
      </c>
      <c r="L24" s="319">
        <v>8186</v>
      </c>
      <c r="M24" s="319">
        <v>159</v>
      </c>
      <c r="N24" s="319">
        <v>49774.3</v>
      </c>
      <c r="O24" s="319">
        <v>3</v>
      </c>
      <c r="P24" s="319">
        <v>0</v>
      </c>
      <c r="Q24" s="319">
        <v>0</v>
      </c>
    </row>
    <row r="25" spans="1:17" x14ac:dyDescent="0.25">
      <c r="A25" s="318">
        <v>743</v>
      </c>
      <c r="B25" s="318" t="s">
        <v>20</v>
      </c>
      <c r="C25" s="319">
        <v>16719</v>
      </c>
      <c r="D25" s="319">
        <v>3615</v>
      </c>
      <c r="E25" s="319">
        <v>1466.7</v>
      </c>
      <c r="F25" s="319">
        <v>290</v>
      </c>
      <c r="G25" s="319">
        <v>8200</v>
      </c>
      <c r="H25" s="319">
        <v>0</v>
      </c>
      <c r="I25" s="319">
        <v>856</v>
      </c>
      <c r="J25" s="319">
        <v>0</v>
      </c>
      <c r="K25" s="319">
        <v>0</v>
      </c>
      <c r="L25" s="319">
        <v>7022</v>
      </c>
      <c r="M25" s="319">
        <v>112</v>
      </c>
      <c r="N25" s="319">
        <v>6470.8509999999997</v>
      </c>
      <c r="O25" s="319">
        <v>2</v>
      </c>
      <c r="P25" s="319">
        <v>0</v>
      </c>
      <c r="Q25" s="319">
        <v>0</v>
      </c>
    </row>
    <row r="26" spans="1:17" x14ac:dyDescent="0.25">
      <c r="A26" s="318">
        <v>744</v>
      </c>
      <c r="B26" s="318" t="s">
        <v>21</v>
      </c>
      <c r="C26" s="319">
        <v>6799</v>
      </c>
      <c r="D26" s="319">
        <v>1265</v>
      </c>
      <c r="E26" s="319">
        <v>566.4</v>
      </c>
      <c r="F26" s="319">
        <v>120</v>
      </c>
      <c r="G26" s="319">
        <v>440</v>
      </c>
      <c r="H26" s="319">
        <v>0</v>
      </c>
      <c r="I26" s="319">
        <v>201.6</v>
      </c>
      <c r="J26" s="319">
        <v>0</v>
      </c>
      <c r="K26" s="319">
        <v>0</v>
      </c>
      <c r="L26" s="319">
        <v>7610</v>
      </c>
      <c r="M26" s="319">
        <v>18</v>
      </c>
      <c r="N26" s="319">
        <v>1258.7539999999999</v>
      </c>
      <c r="O26" s="319">
        <v>6</v>
      </c>
      <c r="P26" s="319">
        <v>0</v>
      </c>
      <c r="Q26" s="319">
        <v>0</v>
      </c>
    </row>
    <row r="27" spans="1:17" x14ac:dyDescent="0.25">
      <c r="A27" s="318">
        <v>308</v>
      </c>
      <c r="B27" s="318" t="s">
        <v>22</v>
      </c>
      <c r="C27" s="319">
        <v>24630</v>
      </c>
      <c r="D27" s="319">
        <v>5347</v>
      </c>
      <c r="E27" s="319">
        <v>1976.6</v>
      </c>
      <c r="F27" s="319">
        <v>1180</v>
      </c>
      <c r="G27" s="319">
        <v>7880</v>
      </c>
      <c r="H27" s="319">
        <v>0</v>
      </c>
      <c r="I27" s="319">
        <v>1131.2</v>
      </c>
      <c r="J27" s="319">
        <v>0</v>
      </c>
      <c r="K27" s="319">
        <v>3.7999999999999501</v>
      </c>
      <c r="L27" s="319">
        <v>3253</v>
      </c>
      <c r="M27" s="319">
        <v>48</v>
      </c>
      <c r="N27" s="319">
        <v>19545.338</v>
      </c>
      <c r="O27" s="319">
        <v>5</v>
      </c>
      <c r="P27" s="319">
        <v>0</v>
      </c>
      <c r="Q27" s="319">
        <v>0</v>
      </c>
    </row>
    <row r="28" spans="1:17" x14ac:dyDescent="0.25">
      <c r="A28" s="318">
        <v>489</v>
      </c>
      <c r="B28" s="318" t="s">
        <v>23</v>
      </c>
      <c r="C28" s="319">
        <v>48477</v>
      </c>
      <c r="D28" s="319">
        <v>12694</v>
      </c>
      <c r="E28" s="319">
        <v>1859</v>
      </c>
      <c r="F28" s="319">
        <v>5460</v>
      </c>
      <c r="G28" s="319">
        <v>19400</v>
      </c>
      <c r="H28" s="319">
        <v>2315.1999999999998</v>
      </c>
      <c r="I28" s="319">
        <v>3049.6</v>
      </c>
      <c r="J28" s="319">
        <v>0</v>
      </c>
      <c r="K28" s="319">
        <v>780.4</v>
      </c>
      <c r="L28" s="319">
        <v>1946</v>
      </c>
      <c r="M28" s="319">
        <v>227</v>
      </c>
      <c r="N28" s="319">
        <v>32015.98</v>
      </c>
      <c r="O28" s="319">
        <v>4</v>
      </c>
      <c r="P28" s="319">
        <v>0</v>
      </c>
      <c r="Q28" s="319">
        <v>0</v>
      </c>
    </row>
    <row r="29" spans="1:17" x14ac:dyDescent="0.25">
      <c r="A29" s="318">
        <v>203</v>
      </c>
      <c r="B29" s="318" t="s">
        <v>24</v>
      </c>
      <c r="C29" s="319">
        <v>57339</v>
      </c>
      <c r="D29" s="319">
        <v>16681</v>
      </c>
      <c r="E29" s="319">
        <v>2864.3</v>
      </c>
      <c r="F29" s="319">
        <v>1660</v>
      </c>
      <c r="G29" s="319">
        <v>32720</v>
      </c>
      <c r="H29" s="319">
        <v>2028.84</v>
      </c>
      <c r="I29" s="319">
        <v>4159.2</v>
      </c>
      <c r="J29" s="319">
        <v>0</v>
      </c>
      <c r="K29" s="319">
        <v>0</v>
      </c>
      <c r="L29" s="319">
        <v>17586</v>
      </c>
      <c r="M29" s="319">
        <v>80</v>
      </c>
      <c r="N29" s="319">
        <v>21825.597000000002</v>
      </c>
      <c r="O29" s="319">
        <v>18</v>
      </c>
      <c r="P29" s="319">
        <v>0</v>
      </c>
      <c r="Q29" s="319">
        <v>0</v>
      </c>
    </row>
    <row r="30" spans="1:17" x14ac:dyDescent="0.25">
      <c r="A30" s="318">
        <v>5</v>
      </c>
      <c r="B30" s="318" t="s">
        <v>25</v>
      </c>
      <c r="C30" s="319">
        <v>10475</v>
      </c>
      <c r="D30" s="319">
        <v>2371</v>
      </c>
      <c r="E30" s="319">
        <v>839.9</v>
      </c>
      <c r="F30" s="319">
        <v>155</v>
      </c>
      <c r="G30" s="319">
        <v>1740</v>
      </c>
      <c r="H30" s="319">
        <v>0</v>
      </c>
      <c r="I30" s="319">
        <v>0</v>
      </c>
      <c r="J30" s="319">
        <v>0</v>
      </c>
      <c r="K30" s="319">
        <v>0</v>
      </c>
      <c r="L30" s="319">
        <v>4454</v>
      </c>
      <c r="M30" s="319">
        <v>41</v>
      </c>
      <c r="N30" s="319">
        <v>3309.2350000000001</v>
      </c>
      <c r="O30" s="319">
        <v>3</v>
      </c>
      <c r="P30" s="319">
        <v>0</v>
      </c>
      <c r="Q30" s="319">
        <v>0</v>
      </c>
    </row>
    <row r="31" spans="1:17" x14ac:dyDescent="0.25">
      <c r="A31" s="318">
        <v>888</v>
      </c>
      <c r="B31" s="318" t="s">
        <v>26</v>
      </c>
      <c r="C31" s="319">
        <v>15895</v>
      </c>
      <c r="D31" s="319">
        <v>2849</v>
      </c>
      <c r="E31" s="319">
        <v>1445.2</v>
      </c>
      <c r="F31" s="319">
        <v>435</v>
      </c>
      <c r="G31" s="319">
        <v>4760</v>
      </c>
      <c r="H31" s="319">
        <v>0</v>
      </c>
      <c r="I31" s="319">
        <v>0</v>
      </c>
      <c r="J31" s="319">
        <v>0</v>
      </c>
      <c r="K31" s="319">
        <v>0</v>
      </c>
      <c r="L31" s="319">
        <v>2103</v>
      </c>
      <c r="M31" s="319">
        <v>0</v>
      </c>
      <c r="N31" s="319">
        <v>6584.0320000000002</v>
      </c>
      <c r="O31" s="319">
        <v>3</v>
      </c>
      <c r="P31" s="319">
        <v>0</v>
      </c>
      <c r="Q31" s="319">
        <v>0</v>
      </c>
    </row>
    <row r="32" spans="1:17" x14ac:dyDescent="0.25">
      <c r="A32" s="318">
        <v>370</v>
      </c>
      <c r="B32" s="318" t="s">
        <v>27</v>
      </c>
      <c r="C32" s="319">
        <v>9550</v>
      </c>
      <c r="D32" s="319">
        <v>2189</v>
      </c>
      <c r="E32" s="319">
        <v>556.20000000000005</v>
      </c>
      <c r="F32" s="319">
        <v>195</v>
      </c>
      <c r="G32" s="319">
        <v>220</v>
      </c>
      <c r="H32" s="319">
        <v>0</v>
      </c>
      <c r="I32" s="319">
        <v>0</v>
      </c>
      <c r="J32" s="319">
        <v>0</v>
      </c>
      <c r="K32" s="319">
        <v>0</v>
      </c>
      <c r="L32" s="319">
        <v>7059</v>
      </c>
      <c r="M32" s="319">
        <v>148</v>
      </c>
      <c r="N32" s="319">
        <v>2414.38</v>
      </c>
      <c r="O32" s="319">
        <v>4</v>
      </c>
      <c r="P32" s="319">
        <v>0</v>
      </c>
      <c r="Q32" s="319">
        <v>0</v>
      </c>
    </row>
    <row r="33" spans="1:17" x14ac:dyDescent="0.25">
      <c r="A33" s="318">
        <v>889</v>
      </c>
      <c r="B33" s="318" t="s">
        <v>28</v>
      </c>
      <c r="C33" s="319">
        <v>13444</v>
      </c>
      <c r="D33" s="319">
        <v>2754</v>
      </c>
      <c r="E33" s="319">
        <v>1172.3</v>
      </c>
      <c r="F33" s="319">
        <v>570</v>
      </c>
      <c r="G33" s="319">
        <v>9490</v>
      </c>
      <c r="H33" s="319">
        <v>0</v>
      </c>
      <c r="I33" s="319">
        <v>227.2</v>
      </c>
      <c r="J33" s="319">
        <v>0</v>
      </c>
      <c r="K33" s="319">
        <v>0</v>
      </c>
      <c r="L33" s="319">
        <v>2783</v>
      </c>
      <c r="M33" s="319">
        <v>133</v>
      </c>
      <c r="N33" s="319">
        <v>4785.58</v>
      </c>
      <c r="O33" s="319">
        <v>1</v>
      </c>
      <c r="P33" s="319">
        <v>0</v>
      </c>
      <c r="Q33" s="319">
        <v>0</v>
      </c>
    </row>
    <row r="34" spans="1:17" x14ac:dyDescent="0.25">
      <c r="A34" s="318">
        <v>1945</v>
      </c>
      <c r="B34" s="318" t="s">
        <v>699</v>
      </c>
      <c r="C34" s="319">
        <v>34748</v>
      </c>
      <c r="D34" s="319">
        <v>6834</v>
      </c>
      <c r="E34" s="319">
        <v>3446</v>
      </c>
      <c r="F34" s="319">
        <v>690</v>
      </c>
      <c r="G34" s="319">
        <v>8050</v>
      </c>
      <c r="H34" s="319">
        <v>2638.2</v>
      </c>
      <c r="I34" s="319">
        <v>704</v>
      </c>
      <c r="J34" s="319">
        <v>0</v>
      </c>
      <c r="K34" s="319">
        <v>0</v>
      </c>
      <c r="L34" s="319">
        <v>8638</v>
      </c>
      <c r="M34" s="319">
        <v>693</v>
      </c>
      <c r="N34" s="319">
        <v>10474.469999999999</v>
      </c>
      <c r="O34" s="319">
        <v>12</v>
      </c>
      <c r="P34" s="319">
        <v>0</v>
      </c>
      <c r="Q34" s="319">
        <v>0</v>
      </c>
    </row>
    <row r="35" spans="1:17" x14ac:dyDescent="0.25">
      <c r="A35" s="318">
        <v>1724</v>
      </c>
      <c r="B35" s="318" t="s">
        <v>31</v>
      </c>
      <c r="C35" s="319">
        <v>18398</v>
      </c>
      <c r="D35" s="319">
        <v>3930</v>
      </c>
      <c r="E35" s="319">
        <v>985.3</v>
      </c>
      <c r="F35" s="319">
        <v>185</v>
      </c>
      <c r="G35" s="319">
        <v>3440</v>
      </c>
      <c r="H35" s="319">
        <v>0</v>
      </c>
      <c r="I35" s="319">
        <v>0</v>
      </c>
      <c r="J35" s="319">
        <v>0</v>
      </c>
      <c r="K35" s="319">
        <v>0</v>
      </c>
      <c r="L35" s="319">
        <v>10103</v>
      </c>
      <c r="M35" s="319">
        <v>73</v>
      </c>
      <c r="N35" s="319">
        <v>4297.5590000000002</v>
      </c>
      <c r="O35" s="319">
        <v>9</v>
      </c>
      <c r="P35" s="319">
        <v>0</v>
      </c>
      <c r="Q35" s="319">
        <v>0</v>
      </c>
    </row>
    <row r="36" spans="1:17" x14ac:dyDescent="0.25">
      <c r="A36" s="318">
        <v>893</v>
      </c>
      <c r="B36" s="318" t="s">
        <v>32</v>
      </c>
      <c r="C36" s="319">
        <v>13106</v>
      </c>
      <c r="D36" s="319">
        <v>2615</v>
      </c>
      <c r="E36" s="319">
        <v>1147.7</v>
      </c>
      <c r="F36" s="319">
        <v>160</v>
      </c>
      <c r="G36" s="319">
        <v>1430</v>
      </c>
      <c r="H36" s="319">
        <v>0</v>
      </c>
      <c r="I36" s="319">
        <v>0</v>
      </c>
      <c r="J36" s="319">
        <v>0</v>
      </c>
      <c r="K36" s="319">
        <v>0</v>
      </c>
      <c r="L36" s="319">
        <v>10324</v>
      </c>
      <c r="M36" s="319">
        <v>525</v>
      </c>
      <c r="N36" s="319">
        <v>1788.1690000000001</v>
      </c>
      <c r="O36" s="319">
        <v>11</v>
      </c>
      <c r="P36" s="319">
        <v>0</v>
      </c>
      <c r="Q36" s="319">
        <v>0</v>
      </c>
    </row>
    <row r="37" spans="1:17" x14ac:dyDescent="0.25">
      <c r="A37" s="318">
        <v>373</v>
      </c>
      <c r="B37" s="318" t="s">
        <v>33</v>
      </c>
      <c r="C37" s="319">
        <v>29941</v>
      </c>
      <c r="D37" s="319">
        <v>5588</v>
      </c>
      <c r="E37" s="319">
        <v>2083.4</v>
      </c>
      <c r="F37" s="319">
        <v>460</v>
      </c>
      <c r="G37" s="319">
        <v>7540</v>
      </c>
      <c r="H37" s="319">
        <v>480.94</v>
      </c>
      <c r="I37" s="319">
        <v>1661.6</v>
      </c>
      <c r="J37" s="319">
        <v>0</v>
      </c>
      <c r="K37" s="319">
        <v>362.1</v>
      </c>
      <c r="L37" s="319">
        <v>9863</v>
      </c>
      <c r="M37" s="319">
        <v>94</v>
      </c>
      <c r="N37" s="319">
        <v>14917.364</v>
      </c>
      <c r="O37" s="319">
        <v>5</v>
      </c>
      <c r="P37" s="319">
        <v>0</v>
      </c>
      <c r="Q37" s="319">
        <v>0</v>
      </c>
    </row>
    <row r="38" spans="1:17" x14ac:dyDescent="0.25">
      <c r="A38" s="318">
        <v>748</v>
      </c>
      <c r="B38" s="318" t="s">
        <v>34</v>
      </c>
      <c r="C38" s="319">
        <v>66354</v>
      </c>
      <c r="D38" s="319">
        <v>14005</v>
      </c>
      <c r="E38" s="319">
        <v>6426.8</v>
      </c>
      <c r="F38" s="319">
        <v>7835</v>
      </c>
      <c r="G38" s="319">
        <v>83190</v>
      </c>
      <c r="H38" s="319">
        <v>2327</v>
      </c>
      <c r="I38" s="319">
        <v>4759.2</v>
      </c>
      <c r="J38" s="319">
        <v>0</v>
      </c>
      <c r="K38" s="319">
        <v>0</v>
      </c>
      <c r="L38" s="319">
        <v>7988</v>
      </c>
      <c r="M38" s="319">
        <v>1325</v>
      </c>
      <c r="N38" s="319">
        <v>55243.374000000003</v>
      </c>
      <c r="O38" s="319">
        <v>8</v>
      </c>
      <c r="P38" s="319">
        <v>0</v>
      </c>
      <c r="Q38" s="319">
        <v>0</v>
      </c>
    </row>
    <row r="39" spans="1:17" x14ac:dyDescent="0.25">
      <c r="A39" s="318">
        <v>1859</v>
      </c>
      <c r="B39" s="318" t="s">
        <v>35</v>
      </c>
      <c r="C39" s="319">
        <v>44032</v>
      </c>
      <c r="D39" s="319">
        <v>9392</v>
      </c>
      <c r="E39" s="319">
        <v>3622.9</v>
      </c>
      <c r="F39" s="319">
        <v>740</v>
      </c>
      <c r="G39" s="319">
        <v>19280</v>
      </c>
      <c r="H39" s="319">
        <v>2122.98</v>
      </c>
      <c r="I39" s="319">
        <v>1387.2</v>
      </c>
      <c r="J39" s="319">
        <v>0</v>
      </c>
      <c r="K39" s="319">
        <v>79.599999999999895</v>
      </c>
      <c r="L39" s="319">
        <v>25837</v>
      </c>
      <c r="M39" s="319">
        <v>216</v>
      </c>
      <c r="N39" s="319">
        <v>13192.816000000001</v>
      </c>
      <c r="O39" s="319">
        <v>23</v>
      </c>
      <c r="P39" s="319">
        <v>0</v>
      </c>
      <c r="Q39" s="319">
        <v>0</v>
      </c>
    </row>
    <row r="40" spans="1:17" x14ac:dyDescent="0.25">
      <c r="A40" s="318">
        <v>1721</v>
      </c>
      <c r="B40" s="318" t="s">
        <v>36</v>
      </c>
      <c r="C40" s="319">
        <v>30550</v>
      </c>
      <c r="D40" s="319">
        <v>7110</v>
      </c>
      <c r="E40" s="319">
        <v>1900.9</v>
      </c>
      <c r="F40" s="319">
        <v>465</v>
      </c>
      <c r="G40" s="319">
        <v>6240</v>
      </c>
      <c r="H40" s="319">
        <v>0</v>
      </c>
      <c r="I40" s="319">
        <v>988.8</v>
      </c>
      <c r="J40" s="319">
        <v>0</v>
      </c>
      <c r="K40" s="319">
        <v>187.7</v>
      </c>
      <c r="L40" s="319">
        <v>8971</v>
      </c>
      <c r="M40" s="319">
        <v>69</v>
      </c>
      <c r="N40" s="319">
        <v>8095.6959999999999</v>
      </c>
      <c r="O40" s="319">
        <v>8</v>
      </c>
      <c r="P40" s="319">
        <v>0</v>
      </c>
      <c r="Q40" s="319">
        <v>0</v>
      </c>
    </row>
    <row r="41" spans="1:17" x14ac:dyDescent="0.25">
      <c r="A41" s="318">
        <v>753</v>
      </c>
      <c r="B41" s="318" t="s">
        <v>38</v>
      </c>
      <c r="C41" s="319">
        <v>29497</v>
      </c>
      <c r="D41" s="319">
        <v>6797</v>
      </c>
      <c r="E41" s="319">
        <v>1776.5</v>
      </c>
      <c r="F41" s="319">
        <v>1210</v>
      </c>
      <c r="G41" s="319">
        <v>18240</v>
      </c>
      <c r="H41" s="319">
        <v>0</v>
      </c>
      <c r="I41" s="319">
        <v>1635.2</v>
      </c>
      <c r="J41" s="319">
        <v>0</v>
      </c>
      <c r="K41" s="319">
        <v>0</v>
      </c>
      <c r="L41" s="319">
        <v>3431</v>
      </c>
      <c r="M41" s="319">
        <v>79</v>
      </c>
      <c r="N41" s="319">
        <v>17167.075000000001</v>
      </c>
      <c r="O41" s="319">
        <v>2</v>
      </c>
      <c r="P41" s="319">
        <v>0</v>
      </c>
      <c r="Q41" s="319">
        <v>0</v>
      </c>
    </row>
    <row r="42" spans="1:17" x14ac:dyDescent="0.25">
      <c r="A42" s="318">
        <v>209</v>
      </c>
      <c r="B42" s="318" t="s">
        <v>39</v>
      </c>
      <c r="C42" s="319">
        <v>25798</v>
      </c>
      <c r="D42" s="319">
        <v>5648</v>
      </c>
      <c r="E42" s="319">
        <v>1787.7</v>
      </c>
      <c r="F42" s="319">
        <v>690</v>
      </c>
      <c r="G42" s="319">
        <v>9770</v>
      </c>
      <c r="H42" s="319">
        <v>132.66</v>
      </c>
      <c r="I42" s="319">
        <v>0</v>
      </c>
      <c r="J42" s="319">
        <v>0</v>
      </c>
      <c r="K42" s="319">
        <v>0</v>
      </c>
      <c r="L42" s="319">
        <v>4355</v>
      </c>
      <c r="M42" s="319">
        <v>354</v>
      </c>
      <c r="N42" s="319">
        <v>11267.748</v>
      </c>
      <c r="O42" s="319">
        <v>7</v>
      </c>
      <c r="P42" s="319">
        <v>0</v>
      </c>
      <c r="Q42" s="319">
        <v>0</v>
      </c>
    </row>
    <row r="43" spans="1:17" x14ac:dyDescent="0.25">
      <c r="A43" s="318">
        <v>375</v>
      </c>
      <c r="B43" s="318" t="s">
        <v>40</v>
      </c>
      <c r="C43" s="319">
        <v>41077</v>
      </c>
      <c r="D43" s="319">
        <v>9058</v>
      </c>
      <c r="E43" s="319">
        <v>4364.8</v>
      </c>
      <c r="F43" s="319">
        <v>3640</v>
      </c>
      <c r="G43" s="319">
        <v>21020</v>
      </c>
      <c r="H43" s="319">
        <v>2356.12</v>
      </c>
      <c r="I43" s="319">
        <v>1378.4</v>
      </c>
      <c r="J43" s="319">
        <v>0</v>
      </c>
      <c r="K43" s="319">
        <v>273.2</v>
      </c>
      <c r="L43" s="319">
        <v>1836</v>
      </c>
      <c r="M43" s="319">
        <v>52</v>
      </c>
      <c r="N43" s="319">
        <v>52403.944000000003</v>
      </c>
      <c r="O43" s="319">
        <v>3</v>
      </c>
      <c r="P43" s="319">
        <v>0</v>
      </c>
      <c r="Q43" s="319">
        <v>0</v>
      </c>
    </row>
    <row r="44" spans="1:17" x14ac:dyDescent="0.25">
      <c r="A44" s="318">
        <v>585</v>
      </c>
      <c r="B44" s="318" t="s">
        <v>41</v>
      </c>
      <c r="C44" s="319">
        <v>29098</v>
      </c>
      <c r="D44" s="319">
        <v>6273</v>
      </c>
      <c r="E44" s="319">
        <v>1721.7</v>
      </c>
      <c r="F44" s="319">
        <v>590</v>
      </c>
      <c r="G44" s="319">
        <v>1550</v>
      </c>
      <c r="H44" s="319">
        <v>0</v>
      </c>
      <c r="I44" s="319">
        <v>0</v>
      </c>
      <c r="J44" s="319">
        <v>0</v>
      </c>
      <c r="K44" s="319">
        <v>0</v>
      </c>
      <c r="L44" s="319">
        <v>6927</v>
      </c>
      <c r="M44" s="319">
        <v>630</v>
      </c>
      <c r="N44" s="319">
        <v>8476.3799999999992</v>
      </c>
      <c r="O44" s="319">
        <v>10</v>
      </c>
      <c r="P44" s="319">
        <v>0</v>
      </c>
      <c r="Q44" s="319">
        <v>0</v>
      </c>
    </row>
    <row r="45" spans="1:17" x14ac:dyDescent="0.25">
      <c r="A45" s="318">
        <v>1728</v>
      </c>
      <c r="B45" s="318" t="s">
        <v>42</v>
      </c>
      <c r="C45" s="319">
        <v>20144</v>
      </c>
      <c r="D45" s="319">
        <v>4425</v>
      </c>
      <c r="E45" s="319">
        <v>1336.6</v>
      </c>
      <c r="F45" s="319">
        <v>240</v>
      </c>
      <c r="G45" s="319">
        <v>4730</v>
      </c>
      <c r="H45" s="319">
        <v>653.4</v>
      </c>
      <c r="I45" s="319">
        <v>1614.4</v>
      </c>
      <c r="J45" s="319">
        <v>0</v>
      </c>
      <c r="K45" s="319">
        <v>0</v>
      </c>
      <c r="L45" s="319">
        <v>7539</v>
      </c>
      <c r="M45" s="319">
        <v>24</v>
      </c>
      <c r="N45" s="319">
        <v>6288.6959999999999</v>
      </c>
      <c r="O45" s="319">
        <v>9</v>
      </c>
      <c r="P45" s="319">
        <v>0</v>
      </c>
      <c r="Q45" s="319">
        <v>0</v>
      </c>
    </row>
    <row r="46" spans="1:17" x14ac:dyDescent="0.25">
      <c r="A46" s="318">
        <v>376</v>
      </c>
      <c r="B46" s="318" t="s">
        <v>43</v>
      </c>
      <c r="C46" s="319">
        <v>10795</v>
      </c>
      <c r="D46" s="319">
        <v>2524</v>
      </c>
      <c r="E46" s="319">
        <v>530.4</v>
      </c>
      <c r="F46" s="319">
        <v>480</v>
      </c>
      <c r="G46" s="319">
        <v>580</v>
      </c>
      <c r="H46" s="319">
        <v>0</v>
      </c>
      <c r="I46" s="319">
        <v>0</v>
      </c>
      <c r="J46" s="319">
        <v>285.5</v>
      </c>
      <c r="K46" s="319">
        <v>0</v>
      </c>
      <c r="L46" s="319">
        <v>1109</v>
      </c>
      <c r="M46" s="319">
        <v>447</v>
      </c>
      <c r="N46" s="319">
        <v>5051.5360000000001</v>
      </c>
      <c r="O46" s="319">
        <v>3</v>
      </c>
      <c r="P46" s="319">
        <v>0</v>
      </c>
      <c r="Q46" s="319">
        <v>0</v>
      </c>
    </row>
    <row r="47" spans="1:17" x14ac:dyDescent="0.25">
      <c r="A47" s="318">
        <v>377</v>
      </c>
      <c r="B47" s="318" t="s">
        <v>44</v>
      </c>
      <c r="C47" s="319">
        <v>23208</v>
      </c>
      <c r="D47" s="319">
        <v>5833</v>
      </c>
      <c r="E47" s="319">
        <v>920.7</v>
      </c>
      <c r="F47" s="319">
        <v>500</v>
      </c>
      <c r="G47" s="319">
        <v>1010</v>
      </c>
      <c r="H47" s="319">
        <v>166.08</v>
      </c>
      <c r="I47" s="319">
        <v>1341.6</v>
      </c>
      <c r="J47" s="319">
        <v>0</v>
      </c>
      <c r="K47" s="319">
        <v>410.9</v>
      </c>
      <c r="L47" s="319">
        <v>3981</v>
      </c>
      <c r="M47" s="319">
        <v>79</v>
      </c>
      <c r="N47" s="319">
        <v>10939.950999999999</v>
      </c>
      <c r="O47" s="319">
        <v>5</v>
      </c>
      <c r="P47" s="319">
        <v>0</v>
      </c>
      <c r="Q47" s="319">
        <v>0</v>
      </c>
    </row>
    <row r="48" spans="1:17" x14ac:dyDescent="0.25">
      <c r="A48" s="318">
        <v>1901</v>
      </c>
      <c r="B48" s="318" t="s">
        <v>531</v>
      </c>
      <c r="C48" s="319">
        <v>33948</v>
      </c>
      <c r="D48" s="319">
        <v>8393</v>
      </c>
      <c r="E48" s="319">
        <v>1755.6</v>
      </c>
      <c r="F48" s="319">
        <v>1415</v>
      </c>
      <c r="G48" s="319">
        <v>4070</v>
      </c>
      <c r="H48" s="319">
        <v>0</v>
      </c>
      <c r="I48" s="319">
        <v>0</v>
      </c>
      <c r="J48" s="319">
        <v>0</v>
      </c>
      <c r="K48" s="319">
        <v>0</v>
      </c>
      <c r="L48" s="319">
        <v>7566</v>
      </c>
      <c r="M48" s="319">
        <v>1298</v>
      </c>
      <c r="N48" s="319">
        <v>16060.07</v>
      </c>
      <c r="O48" s="319">
        <v>17</v>
      </c>
      <c r="P48" s="319">
        <v>0</v>
      </c>
      <c r="Q48" s="319">
        <v>0</v>
      </c>
    </row>
    <row r="49" spans="1:17" x14ac:dyDescent="0.25">
      <c r="A49" s="318">
        <v>755</v>
      </c>
      <c r="B49" s="318" t="s">
        <v>46</v>
      </c>
      <c r="C49" s="319">
        <v>10502</v>
      </c>
      <c r="D49" s="319">
        <v>2516</v>
      </c>
      <c r="E49" s="319">
        <v>616.4</v>
      </c>
      <c r="F49" s="319">
        <v>130</v>
      </c>
      <c r="G49" s="319">
        <v>2040</v>
      </c>
      <c r="H49" s="319">
        <v>0</v>
      </c>
      <c r="I49" s="319">
        <v>0</v>
      </c>
      <c r="J49" s="319">
        <v>0</v>
      </c>
      <c r="K49" s="319">
        <v>0</v>
      </c>
      <c r="L49" s="319">
        <v>3451</v>
      </c>
      <c r="M49" s="319">
        <v>1</v>
      </c>
      <c r="N49" s="319">
        <v>2202.14</v>
      </c>
      <c r="O49" s="319">
        <v>6</v>
      </c>
      <c r="P49" s="319">
        <v>0</v>
      </c>
      <c r="Q49" s="319">
        <v>0</v>
      </c>
    </row>
    <row r="50" spans="1:17" x14ac:dyDescent="0.25">
      <c r="A50" s="318">
        <v>1681</v>
      </c>
      <c r="B50" s="318" t="s">
        <v>47</v>
      </c>
      <c r="C50" s="319">
        <v>25351</v>
      </c>
      <c r="D50" s="319">
        <v>5133</v>
      </c>
      <c r="E50" s="319">
        <v>2228.5</v>
      </c>
      <c r="F50" s="319">
        <v>285</v>
      </c>
      <c r="G50" s="319">
        <v>3790</v>
      </c>
      <c r="H50" s="319">
        <v>0</v>
      </c>
      <c r="I50" s="319">
        <v>175.2</v>
      </c>
      <c r="J50" s="319">
        <v>0</v>
      </c>
      <c r="K50" s="319">
        <v>0</v>
      </c>
      <c r="L50" s="319">
        <v>27512</v>
      </c>
      <c r="M50" s="319">
        <v>277</v>
      </c>
      <c r="N50" s="319">
        <v>3076.65</v>
      </c>
      <c r="O50" s="319">
        <v>36</v>
      </c>
      <c r="P50" s="319">
        <v>0</v>
      </c>
      <c r="Q50" s="319">
        <v>0</v>
      </c>
    </row>
    <row r="51" spans="1:17" x14ac:dyDescent="0.25">
      <c r="A51" s="318">
        <v>147</v>
      </c>
      <c r="B51" s="318" t="s">
        <v>48</v>
      </c>
      <c r="C51" s="319">
        <v>23124</v>
      </c>
      <c r="D51" s="319">
        <v>5496</v>
      </c>
      <c r="E51" s="319">
        <v>1654.7</v>
      </c>
      <c r="F51" s="319">
        <v>605</v>
      </c>
      <c r="G51" s="319">
        <v>13780</v>
      </c>
      <c r="H51" s="319">
        <v>0</v>
      </c>
      <c r="I51" s="319">
        <v>173.6</v>
      </c>
      <c r="J51" s="319">
        <v>0</v>
      </c>
      <c r="K51" s="319">
        <v>0</v>
      </c>
      <c r="L51" s="319">
        <v>2597</v>
      </c>
      <c r="M51" s="319">
        <v>19</v>
      </c>
      <c r="N51" s="319">
        <v>11925.477000000001</v>
      </c>
      <c r="O51" s="319">
        <v>3</v>
      </c>
      <c r="P51" s="319">
        <v>0</v>
      </c>
      <c r="Q51" s="319">
        <v>0</v>
      </c>
    </row>
    <row r="52" spans="1:17" x14ac:dyDescent="0.25">
      <c r="A52" s="318">
        <v>654</v>
      </c>
      <c r="B52" s="318" t="s">
        <v>49</v>
      </c>
      <c r="C52" s="319">
        <v>22716</v>
      </c>
      <c r="D52" s="319">
        <v>5421</v>
      </c>
      <c r="E52" s="319">
        <v>1637.3</v>
      </c>
      <c r="F52" s="319">
        <v>350</v>
      </c>
      <c r="G52" s="319">
        <v>5320</v>
      </c>
      <c r="H52" s="319">
        <v>0</v>
      </c>
      <c r="I52" s="319">
        <v>0</v>
      </c>
      <c r="J52" s="319">
        <v>0</v>
      </c>
      <c r="K52" s="319">
        <v>0</v>
      </c>
      <c r="L52" s="319">
        <v>14146</v>
      </c>
      <c r="M52" s="319">
        <v>268</v>
      </c>
      <c r="N52" s="319">
        <v>3240.0830000000001</v>
      </c>
      <c r="O52" s="319">
        <v>18</v>
      </c>
      <c r="P52" s="319">
        <v>0</v>
      </c>
      <c r="Q52" s="319">
        <v>0</v>
      </c>
    </row>
    <row r="53" spans="1:17" x14ac:dyDescent="0.25">
      <c r="A53" s="318">
        <v>756</v>
      </c>
      <c r="B53" s="318" t="s">
        <v>51</v>
      </c>
      <c r="C53" s="319">
        <v>28853</v>
      </c>
      <c r="D53" s="319">
        <v>6055</v>
      </c>
      <c r="E53" s="319">
        <v>2195.6999999999998</v>
      </c>
      <c r="F53" s="319">
        <v>810</v>
      </c>
      <c r="G53" s="319">
        <v>11430</v>
      </c>
      <c r="H53" s="319">
        <v>499.88</v>
      </c>
      <c r="I53" s="319">
        <v>2175.1999999999998</v>
      </c>
      <c r="J53" s="319">
        <v>0</v>
      </c>
      <c r="K53" s="319">
        <v>470.6</v>
      </c>
      <c r="L53" s="319">
        <v>11136</v>
      </c>
      <c r="M53" s="319">
        <v>248</v>
      </c>
      <c r="N53" s="319">
        <v>8122.1580000000004</v>
      </c>
      <c r="O53" s="319">
        <v>12</v>
      </c>
      <c r="P53" s="319">
        <v>0</v>
      </c>
      <c r="Q53" s="319">
        <v>0</v>
      </c>
    </row>
    <row r="54" spans="1:17" x14ac:dyDescent="0.25">
      <c r="A54" s="318">
        <v>757</v>
      </c>
      <c r="B54" s="318" t="s">
        <v>52</v>
      </c>
      <c r="C54" s="319">
        <v>30672</v>
      </c>
      <c r="D54" s="319">
        <v>6839</v>
      </c>
      <c r="E54" s="319">
        <v>2507.5</v>
      </c>
      <c r="F54" s="319">
        <v>1470</v>
      </c>
      <c r="G54" s="319">
        <v>18220</v>
      </c>
      <c r="H54" s="319">
        <v>1175.5999999999999</v>
      </c>
      <c r="I54" s="319">
        <v>1675.2</v>
      </c>
      <c r="J54" s="319">
        <v>0</v>
      </c>
      <c r="K54" s="319">
        <v>0</v>
      </c>
      <c r="L54" s="319">
        <v>6368</v>
      </c>
      <c r="M54" s="319">
        <v>117</v>
      </c>
      <c r="N54" s="319">
        <v>16650.009999999998</v>
      </c>
      <c r="O54" s="319">
        <v>4</v>
      </c>
      <c r="P54" s="319">
        <v>0</v>
      </c>
      <c r="Q54" s="319">
        <v>0</v>
      </c>
    </row>
    <row r="55" spans="1:17" x14ac:dyDescent="0.25">
      <c r="A55" s="318">
        <v>758</v>
      </c>
      <c r="B55" s="318" t="s">
        <v>53</v>
      </c>
      <c r="C55" s="319">
        <v>183448</v>
      </c>
      <c r="D55" s="319">
        <v>40156</v>
      </c>
      <c r="E55" s="319">
        <v>17285.7</v>
      </c>
      <c r="F55" s="319">
        <v>14680</v>
      </c>
      <c r="G55" s="319">
        <v>290900</v>
      </c>
      <c r="H55" s="319">
        <v>6837.4489999999996</v>
      </c>
      <c r="I55" s="319">
        <v>9515.2000000000007</v>
      </c>
      <c r="J55" s="319">
        <v>0</v>
      </c>
      <c r="K55" s="319">
        <v>647.599999999999</v>
      </c>
      <c r="L55" s="319">
        <v>12560</v>
      </c>
      <c r="M55" s="319">
        <v>308</v>
      </c>
      <c r="N55" s="319">
        <v>184659.345</v>
      </c>
      <c r="O55" s="319">
        <v>5</v>
      </c>
      <c r="P55" s="319">
        <v>0</v>
      </c>
      <c r="Q55" s="319">
        <v>0</v>
      </c>
    </row>
    <row r="56" spans="1:17" x14ac:dyDescent="0.25">
      <c r="A56" s="318">
        <v>501</v>
      </c>
      <c r="B56" s="318" t="s">
        <v>54</v>
      </c>
      <c r="C56" s="319">
        <v>17040</v>
      </c>
      <c r="D56" s="319">
        <v>3400</v>
      </c>
      <c r="E56" s="319">
        <v>976.7</v>
      </c>
      <c r="F56" s="319">
        <v>475</v>
      </c>
      <c r="G56" s="319">
        <v>2100</v>
      </c>
      <c r="H56" s="319">
        <v>697.68</v>
      </c>
      <c r="I56" s="319">
        <v>1258.4000000000001</v>
      </c>
      <c r="J56" s="319">
        <v>0</v>
      </c>
      <c r="K56" s="319">
        <v>0</v>
      </c>
      <c r="L56" s="319">
        <v>2755</v>
      </c>
      <c r="M56" s="319">
        <v>359</v>
      </c>
      <c r="N56" s="319">
        <v>6920.5640000000003</v>
      </c>
      <c r="O56" s="319">
        <v>4</v>
      </c>
      <c r="P56" s="319">
        <v>0</v>
      </c>
      <c r="Q56" s="319">
        <v>0</v>
      </c>
    </row>
    <row r="57" spans="1:17" x14ac:dyDescent="0.25">
      <c r="A57" s="318">
        <v>1876</v>
      </c>
      <c r="B57" s="318" t="s">
        <v>55</v>
      </c>
      <c r="C57" s="319">
        <v>36352</v>
      </c>
      <c r="D57" s="319">
        <v>7606</v>
      </c>
      <c r="E57" s="319">
        <v>2675.7</v>
      </c>
      <c r="F57" s="319">
        <v>425</v>
      </c>
      <c r="G57" s="319">
        <v>7040</v>
      </c>
      <c r="H57" s="319">
        <v>0</v>
      </c>
      <c r="I57" s="319">
        <v>370.4</v>
      </c>
      <c r="J57" s="319">
        <v>0</v>
      </c>
      <c r="K57" s="319">
        <v>52.7</v>
      </c>
      <c r="L57" s="319">
        <v>28347</v>
      </c>
      <c r="M57" s="319">
        <v>295</v>
      </c>
      <c r="N57" s="319">
        <v>6212.6480000000001</v>
      </c>
      <c r="O57" s="319">
        <v>24</v>
      </c>
      <c r="P57" s="319">
        <v>0</v>
      </c>
      <c r="Q57" s="319">
        <v>0</v>
      </c>
    </row>
    <row r="58" spans="1:17" x14ac:dyDescent="0.25">
      <c r="A58" s="318">
        <v>213</v>
      </c>
      <c r="B58" s="318" t="s">
        <v>56</v>
      </c>
      <c r="C58" s="319">
        <v>20771</v>
      </c>
      <c r="D58" s="319">
        <v>4204</v>
      </c>
      <c r="E58" s="319">
        <v>1520.2</v>
      </c>
      <c r="F58" s="319">
        <v>895</v>
      </c>
      <c r="G58" s="319">
        <v>5530</v>
      </c>
      <c r="H58" s="319">
        <v>186.84</v>
      </c>
      <c r="I58" s="319">
        <v>0</v>
      </c>
      <c r="J58" s="319">
        <v>0</v>
      </c>
      <c r="K58" s="319">
        <v>0</v>
      </c>
      <c r="L58" s="319">
        <v>8361</v>
      </c>
      <c r="M58" s="319">
        <v>140</v>
      </c>
      <c r="N58" s="319">
        <v>7397.4960000000001</v>
      </c>
      <c r="O58" s="319">
        <v>7</v>
      </c>
      <c r="P58" s="319">
        <v>0</v>
      </c>
      <c r="Q58" s="319">
        <v>0</v>
      </c>
    </row>
    <row r="59" spans="1:17" x14ac:dyDescent="0.25">
      <c r="A59" s="318">
        <v>899</v>
      </c>
      <c r="B59" s="318" t="s">
        <v>57</v>
      </c>
      <c r="C59" s="319">
        <v>28241</v>
      </c>
      <c r="D59" s="319">
        <v>5155</v>
      </c>
      <c r="E59" s="319">
        <v>3958.8</v>
      </c>
      <c r="F59" s="319">
        <v>905</v>
      </c>
      <c r="G59" s="319">
        <v>24730</v>
      </c>
      <c r="H59" s="319">
        <v>207.9</v>
      </c>
      <c r="I59" s="319">
        <v>473.6</v>
      </c>
      <c r="J59" s="319">
        <v>0</v>
      </c>
      <c r="K59" s="319">
        <v>0</v>
      </c>
      <c r="L59" s="319">
        <v>1725</v>
      </c>
      <c r="M59" s="319">
        <v>9</v>
      </c>
      <c r="N59" s="319">
        <v>24447.984</v>
      </c>
      <c r="O59" s="319">
        <v>1</v>
      </c>
      <c r="P59" s="319">
        <v>0</v>
      </c>
      <c r="Q59" s="319">
        <v>0</v>
      </c>
    </row>
    <row r="60" spans="1:17" x14ac:dyDescent="0.25">
      <c r="A60" s="318">
        <v>312</v>
      </c>
      <c r="B60" s="318" t="s">
        <v>58</v>
      </c>
      <c r="C60" s="319">
        <v>15214</v>
      </c>
      <c r="D60" s="319">
        <v>3693</v>
      </c>
      <c r="E60" s="319">
        <v>593.9</v>
      </c>
      <c r="F60" s="319">
        <v>385</v>
      </c>
      <c r="G60" s="319">
        <v>660</v>
      </c>
      <c r="H60" s="319">
        <v>48.44</v>
      </c>
      <c r="I60" s="319">
        <v>0</v>
      </c>
      <c r="J60" s="319">
        <v>0</v>
      </c>
      <c r="K60" s="319">
        <v>0</v>
      </c>
      <c r="L60" s="319">
        <v>3689</v>
      </c>
      <c r="M60" s="319">
        <v>68</v>
      </c>
      <c r="N60" s="319">
        <v>4231.598</v>
      </c>
      <c r="O60" s="319">
        <v>3</v>
      </c>
      <c r="P60" s="319">
        <v>0</v>
      </c>
      <c r="Q60" s="319">
        <v>0</v>
      </c>
    </row>
    <row r="61" spans="1:17" x14ac:dyDescent="0.25">
      <c r="A61" s="318">
        <v>313</v>
      </c>
      <c r="B61" s="318" t="s">
        <v>59</v>
      </c>
      <c r="C61" s="319">
        <v>21266</v>
      </c>
      <c r="D61" s="319">
        <v>5606</v>
      </c>
      <c r="E61" s="319">
        <v>1142.3</v>
      </c>
      <c r="F61" s="319">
        <v>685</v>
      </c>
      <c r="G61" s="319">
        <v>6150</v>
      </c>
      <c r="H61" s="319">
        <v>0</v>
      </c>
      <c r="I61" s="319">
        <v>328</v>
      </c>
      <c r="J61" s="319">
        <v>0</v>
      </c>
      <c r="K61" s="319">
        <v>65.7</v>
      </c>
      <c r="L61" s="319">
        <v>3040</v>
      </c>
      <c r="M61" s="319">
        <v>442</v>
      </c>
      <c r="N61" s="319">
        <v>9588.0589999999993</v>
      </c>
      <c r="O61" s="319">
        <v>2</v>
      </c>
      <c r="P61" s="319">
        <v>0</v>
      </c>
      <c r="Q61" s="319">
        <v>0</v>
      </c>
    </row>
    <row r="62" spans="1:17" x14ac:dyDescent="0.25">
      <c r="A62" s="318">
        <v>214</v>
      </c>
      <c r="B62" s="318" t="s">
        <v>60</v>
      </c>
      <c r="C62" s="319">
        <v>26365</v>
      </c>
      <c r="D62" s="319">
        <v>5972</v>
      </c>
      <c r="E62" s="319">
        <v>1579.7</v>
      </c>
      <c r="F62" s="319">
        <v>360</v>
      </c>
      <c r="G62" s="319">
        <v>1000</v>
      </c>
      <c r="H62" s="319">
        <v>0</v>
      </c>
      <c r="I62" s="319">
        <v>0</v>
      </c>
      <c r="J62" s="319">
        <v>0</v>
      </c>
      <c r="K62" s="319">
        <v>0</v>
      </c>
      <c r="L62" s="319">
        <v>13382</v>
      </c>
      <c r="M62" s="319">
        <v>910</v>
      </c>
      <c r="N62" s="319">
        <v>2995.6419999999998</v>
      </c>
      <c r="O62" s="319">
        <v>22</v>
      </c>
      <c r="P62" s="319">
        <v>0</v>
      </c>
      <c r="Q62" s="319">
        <v>0</v>
      </c>
    </row>
    <row r="63" spans="1:17" x14ac:dyDescent="0.25">
      <c r="A63" s="318">
        <v>502</v>
      </c>
      <c r="B63" s="318" t="s">
        <v>62</v>
      </c>
      <c r="C63" s="319">
        <v>66854</v>
      </c>
      <c r="D63" s="319">
        <v>14879</v>
      </c>
      <c r="E63" s="319">
        <v>6903.6</v>
      </c>
      <c r="F63" s="319">
        <v>9900</v>
      </c>
      <c r="G63" s="319">
        <v>34460</v>
      </c>
      <c r="H63" s="319">
        <v>1744.12</v>
      </c>
      <c r="I63" s="319">
        <v>2314.4</v>
      </c>
      <c r="J63" s="319">
        <v>0</v>
      </c>
      <c r="K63" s="319">
        <v>0</v>
      </c>
      <c r="L63" s="319">
        <v>1422</v>
      </c>
      <c r="M63" s="319">
        <v>118</v>
      </c>
      <c r="N63" s="319">
        <v>69981.012000000002</v>
      </c>
      <c r="O63" s="319">
        <v>1</v>
      </c>
      <c r="P63" s="319">
        <v>0</v>
      </c>
      <c r="Q63" s="319">
        <v>0</v>
      </c>
    </row>
    <row r="64" spans="1:17" x14ac:dyDescent="0.25">
      <c r="A64" s="318">
        <v>383</v>
      </c>
      <c r="B64" s="318" t="s">
        <v>63</v>
      </c>
      <c r="C64" s="319">
        <v>35608</v>
      </c>
      <c r="D64" s="319">
        <v>7636</v>
      </c>
      <c r="E64" s="319">
        <v>2046</v>
      </c>
      <c r="F64" s="319">
        <v>655</v>
      </c>
      <c r="G64" s="319">
        <v>8570</v>
      </c>
      <c r="H64" s="319">
        <v>224.9</v>
      </c>
      <c r="I64" s="319">
        <v>2966.4</v>
      </c>
      <c r="J64" s="319">
        <v>0</v>
      </c>
      <c r="K64" s="319">
        <v>0</v>
      </c>
      <c r="L64" s="319">
        <v>4953</v>
      </c>
      <c r="M64" s="319">
        <v>565</v>
      </c>
      <c r="N64" s="319">
        <v>21397.360000000001</v>
      </c>
      <c r="O64" s="319">
        <v>7</v>
      </c>
      <c r="P64" s="319">
        <v>0</v>
      </c>
      <c r="Q64" s="319">
        <v>0</v>
      </c>
    </row>
    <row r="65" spans="1:17" x14ac:dyDescent="0.25">
      <c r="A65" s="318">
        <v>109</v>
      </c>
      <c r="B65" s="318" t="s">
        <v>64</v>
      </c>
      <c r="C65" s="319">
        <v>35299</v>
      </c>
      <c r="D65" s="319">
        <v>7613</v>
      </c>
      <c r="E65" s="319">
        <v>3359.5</v>
      </c>
      <c r="F65" s="319">
        <v>690</v>
      </c>
      <c r="G65" s="319">
        <v>18480</v>
      </c>
      <c r="H65" s="319">
        <v>102.96</v>
      </c>
      <c r="I65" s="319">
        <v>1436</v>
      </c>
      <c r="J65" s="319">
        <v>0</v>
      </c>
      <c r="K65" s="319">
        <v>130.69999999999999</v>
      </c>
      <c r="L65" s="319">
        <v>29608</v>
      </c>
      <c r="M65" s="319">
        <v>361</v>
      </c>
      <c r="N65" s="319">
        <v>8632.5</v>
      </c>
      <c r="O65" s="319">
        <v>28</v>
      </c>
      <c r="P65" s="319">
        <v>0</v>
      </c>
      <c r="Q65" s="319">
        <v>0</v>
      </c>
    </row>
    <row r="66" spans="1:17" x14ac:dyDescent="0.25">
      <c r="A66" s="318">
        <v>1706</v>
      </c>
      <c r="B66" s="318" t="s">
        <v>65</v>
      </c>
      <c r="C66" s="319">
        <v>20336</v>
      </c>
      <c r="D66" s="319">
        <v>4119</v>
      </c>
      <c r="E66" s="319">
        <v>1578.9</v>
      </c>
      <c r="F66" s="319">
        <v>395</v>
      </c>
      <c r="G66" s="319">
        <v>5390</v>
      </c>
      <c r="H66" s="319">
        <v>0</v>
      </c>
      <c r="I66" s="319">
        <v>256</v>
      </c>
      <c r="J66" s="319">
        <v>0</v>
      </c>
      <c r="K66" s="319">
        <v>3.19999999999999</v>
      </c>
      <c r="L66" s="319">
        <v>7642</v>
      </c>
      <c r="M66" s="319">
        <v>163</v>
      </c>
      <c r="N66" s="319">
        <v>5266.2489999999998</v>
      </c>
      <c r="O66" s="319">
        <v>10</v>
      </c>
      <c r="P66" s="319">
        <v>0</v>
      </c>
      <c r="Q66" s="319">
        <v>0</v>
      </c>
    </row>
    <row r="67" spans="1:17" x14ac:dyDescent="0.25">
      <c r="A67" s="318">
        <v>611</v>
      </c>
      <c r="B67" s="318" t="s">
        <v>66</v>
      </c>
      <c r="C67" s="319">
        <v>12826</v>
      </c>
      <c r="D67" s="319">
        <v>2690</v>
      </c>
      <c r="E67" s="319">
        <v>750.1</v>
      </c>
      <c r="F67" s="319">
        <v>200</v>
      </c>
      <c r="G67" s="319">
        <v>780</v>
      </c>
      <c r="H67" s="319">
        <v>0</v>
      </c>
      <c r="I67" s="319">
        <v>0</v>
      </c>
      <c r="J67" s="319">
        <v>0</v>
      </c>
      <c r="K67" s="319">
        <v>0</v>
      </c>
      <c r="L67" s="319">
        <v>5431</v>
      </c>
      <c r="M67" s="319">
        <v>1601</v>
      </c>
      <c r="N67" s="319">
        <v>3700.0949999999998</v>
      </c>
      <c r="O67" s="319">
        <v>5</v>
      </c>
      <c r="P67" s="319">
        <v>0</v>
      </c>
      <c r="Q67" s="319">
        <v>0</v>
      </c>
    </row>
    <row r="68" spans="1:17" x14ac:dyDescent="0.25">
      <c r="A68" s="318">
        <v>1684</v>
      </c>
      <c r="B68" s="318" t="s">
        <v>67</v>
      </c>
      <c r="C68" s="319">
        <v>24911</v>
      </c>
      <c r="D68" s="319">
        <v>5373</v>
      </c>
      <c r="E68" s="319">
        <v>2176.1</v>
      </c>
      <c r="F68" s="319">
        <v>1815</v>
      </c>
      <c r="G68" s="319">
        <v>14220</v>
      </c>
      <c r="H68" s="319">
        <v>172.26</v>
      </c>
      <c r="I68" s="319">
        <v>795.2</v>
      </c>
      <c r="J68" s="319">
        <v>0</v>
      </c>
      <c r="K68" s="319">
        <v>0</v>
      </c>
      <c r="L68" s="319">
        <v>5119</v>
      </c>
      <c r="M68" s="319">
        <v>588</v>
      </c>
      <c r="N68" s="319">
        <v>9360.1489999999994</v>
      </c>
      <c r="O68" s="319">
        <v>6</v>
      </c>
      <c r="P68" s="319">
        <v>0</v>
      </c>
      <c r="Q68" s="319">
        <v>0</v>
      </c>
    </row>
    <row r="69" spans="1:17" x14ac:dyDescent="0.25">
      <c r="A69" s="318">
        <v>216</v>
      </c>
      <c r="B69" s="318" t="s">
        <v>68</v>
      </c>
      <c r="C69" s="319">
        <v>28195</v>
      </c>
      <c r="D69" s="319">
        <v>6750</v>
      </c>
      <c r="E69" s="319">
        <v>2081.1999999999998</v>
      </c>
      <c r="F69" s="319">
        <v>3170</v>
      </c>
      <c r="G69" s="319">
        <v>15190</v>
      </c>
      <c r="H69" s="319">
        <v>407.88</v>
      </c>
      <c r="I69" s="319">
        <v>3480</v>
      </c>
      <c r="J69" s="319">
        <v>0</v>
      </c>
      <c r="K69" s="319">
        <v>64.399999999999594</v>
      </c>
      <c r="L69" s="319">
        <v>2931</v>
      </c>
      <c r="M69" s="319">
        <v>184</v>
      </c>
      <c r="N69" s="319">
        <v>18020.599999999999</v>
      </c>
      <c r="O69" s="319">
        <v>1</v>
      </c>
      <c r="P69" s="319">
        <v>0</v>
      </c>
      <c r="Q69" s="319">
        <v>0</v>
      </c>
    </row>
    <row r="70" spans="1:17" x14ac:dyDescent="0.25">
      <c r="A70" s="318">
        <v>148</v>
      </c>
      <c r="B70" s="318" t="s">
        <v>69</v>
      </c>
      <c r="C70" s="319">
        <v>28242</v>
      </c>
      <c r="D70" s="319">
        <v>6907</v>
      </c>
      <c r="E70" s="319">
        <v>1675.8</v>
      </c>
      <c r="F70" s="319">
        <v>270</v>
      </c>
      <c r="G70" s="319">
        <v>11190</v>
      </c>
      <c r="H70" s="319">
        <v>0</v>
      </c>
      <c r="I70" s="319">
        <v>176.8</v>
      </c>
      <c r="J70" s="319">
        <v>0</v>
      </c>
      <c r="K70" s="319">
        <v>13.1</v>
      </c>
      <c r="L70" s="319">
        <v>16504</v>
      </c>
      <c r="M70" s="319">
        <v>148</v>
      </c>
      <c r="N70" s="319">
        <v>5907.2759999999998</v>
      </c>
      <c r="O70" s="319">
        <v>9</v>
      </c>
      <c r="P70" s="319">
        <v>0</v>
      </c>
      <c r="Q70" s="319">
        <v>0</v>
      </c>
    </row>
    <row r="71" spans="1:17" x14ac:dyDescent="0.25">
      <c r="A71" s="318">
        <v>1891</v>
      </c>
      <c r="B71" s="318" t="s">
        <v>402</v>
      </c>
      <c r="C71" s="319">
        <v>18904</v>
      </c>
      <c r="D71" s="319">
        <v>4406</v>
      </c>
      <c r="E71" s="319">
        <v>1978.4</v>
      </c>
      <c r="F71" s="319">
        <v>195</v>
      </c>
      <c r="G71" s="319">
        <v>6120</v>
      </c>
      <c r="H71" s="319">
        <v>685.08</v>
      </c>
      <c r="I71" s="319">
        <v>305.60000000000002</v>
      </c>
      <c r="J71" s="319">
        <v>0</v>
      </c>
      <c r="K71" s="319">
        <v>0</v>
      </c>
      <c r="L71" s="319">
        <v>8460</v>
      </c>
      <c r="M71" s="319">
        <v>293</v>
      </c>
      <c r="N71" s="319">
        <v>3715.924</v>
      </c>
      <c r="O71" s="319">
        <v>9</v>
      </c>
      <c r="P71" s="319">
        <v>0</v>
      </c>
      <c r="Q71" s="319">
        <v>0</v>
      </c>
    </row>
    <row r="72" spans="1:17" x14ac:dyDescent="0.25">
      <c r="A72" s="318">
        <v>310</v>
      </c>
      <c r="B72" s="318" t="s">
        <v>70</v>
      </c>
      <c r="C72" s="319">
        <v>42846</v>
      </c>
      <c r="D72" s="319">
        <v>9969</v>
      </c>
      <c r="E72" s="319">
        <v>2962</v>
      </c>
      <c r="F72" s="319">
        <v>2015</v>
      </c>
      <c r="G72" s="319">
        <v>12320</v>
      </c>
      <c r="H72" s="319">
        <v>1124.5</v>
      </c>
      <c r="I72" s="319">
        <v>1950.4</v>
      </c>
      <c r="J72" s="319">
        <v>0</v>
      </c>
      <c r="K72" s="319">
        <v>166.5</v>
      </c>
      <c r="L72" s="319">
        <v>6619</v>
      </c>
      <c r="M72" s="319">
        <v>94</v>
      </c>
      <c r="N72" s="319">
        <v>25012.05</v>
      </c>
      <c r="O72" s="319">
        <v>10</v>
      </c>
      <c r="P72" s="319">
        <v>0</v>
      </c>
      <c r="Q72" s="319">
        <v>0</v>
      </c>
    </row>
    <row r="73" spans="1:17" x14ac:dyDescent="0.25">
      <c r="A73" s="318">
        <v>1940</v>
      </c>
      <c r="B73" s="318" t="s">
        <v>698</v>
      </c>
      <c r="C73" s="319">
        <v>51742</v>
      </c>
      <c r="D73" s="319">
        <v>11959</v>
      </c>
      <c r="E73" s="319">
        <v>4196.5</v>
      </c>
      <c r="F73" s="319">
        <v>1065</v>
      </c>
      <c r="G73" s="319">
        <v>27960</v>
      </c>
      <c r="H73" s="319">
        <v>173</v>
      </c>
      <c r="I73" s="319">
        <v>1138.4000000000001</v>
      </c>
      <c r="J73" s="319">
        <v>0</v>
      </c>
      <c r="K73" s="319">
        <v>0</v>
      </c>
      <c r="L73" s="319">
        <v>35120</v>
      </c>
      <c r="M73" s="319">
        <v>6675</v>
      </c>
      <c r="N73" s="319">
        <v>13601.475</v>
      </c>
      <c r="O73" s="319">
        <v>43</v>
      </c>
      <c r="P73" s="319">
        <v>0</v>
      </c>
      <c r="Q73" s="319">
        <v>0</v>
      </c>
    </row>
    <row r="74" spans="1:17" x14ac:dyDescent="0.25">
      <c r="A74" s="318">
        <v>1663</v>
      </c>
      <c r="B74" s="318" t="s">
        <v>71</v>
      </c>
      <c r="C74" s="319">
        <v>10058</v>
      </c>
      <c r="D74" s="319">
        <v>2084</v>
      </c>
      <c r="E74" s="319">
        <v>1185.8</v>
      </c>
      <c r="F74" s="319">
        <v>120</v>
      </c>
      <c r="G74" s="319">
        <v>290</v>
      </c>
      <c r="H74" s="319">
        <v>0</v>
      </c>
      <c r="I74" s="319">
        <v>146.4</v>
      </c>
      <c r="J74" s="319">
        <v>0</v>
      </c>
      <c r="K74" s="319">
        <v>37.799999999999997</v>
      </c>
      <c r="L74" s="319">
        <v>16885</v>
      </c>
      <c r="M74" s="319">
        <v>1502</v>
      </c>
      <c r="N74" s="319">
        <v>812.51</v>
      </c>
      <c r="O74" s="319">
        <v>17</v>
      </c>
      <c r="P74" s="319">
        <v>0</v>
      </c>
      <c r="Q74" s="319">
        <v>0</v>
      </c>
    </row>
    <row r="75" spans="1:17" x14ac:dyDescent="0.25">
      <c r="A75" s="318">
        <v>736</v>
      </c>
      <c r="B75" s="318" t="s">
        <v>72</v>
      </c>
      <c r="C75" s="319">
        <v>43620</v>
      </c>
      <c r="D75" s="319">
        <v>9841</v>
      </c>
      <c r="E75" s="319">
        <v>2471</v>
      </c>
      <c r="F75" s="319">
        <v>1905</v>
      </c>
      <c r="G75" s="319">
        <v>5270</v>
      </c>
      <c r="H75" s="319">
        <v>0</v>
      </c>
      <c r="I75" s="319">
        <v>1417.6</v>
      </c>
      <c r="J75" s="319">
        <v>0</v>
      </c>
      <c r="K75" s="319">
        <v>0</v>
      </c>
      <c r="L75" s="319">
        <v>9966</v>
      </c>
      <c r="M75" s="319">
        <v>1732</v>
      </c>
      <c r="N75" s="319">
        <v>16421.099999999999</v>
      </c>
      <c r="O75" s="319">
        <v>23</v>
      </c>
      <c r="P75" s="319">
        <v>0</v>
      </c>
      <c r="Q75" s="319">
        <v>0</v>
      </c>
    </row>
    <row r="76" spans="1:17" x14ac:dyDescent="0.25">
      <c r="A76" s="318">
        <v>1690</v>
      </c>
      <c r="B76" s="318" t="s">
        <v>73</v>
      </c>
      <c r="C76" s="319">
        <v>23917</v>
      </c>
      <c r="D76" s="319">
        <v>5292</v>
      </c>
      <c r="E76" s="319">
        <v>1677.8</v>
      </c>
      <c r="F76" s="319">
        <v>240</v>
      </c>
      <c r="G76" s="319">
        <v>4950</v>
      </c>
      <c r="H76" s="319">
        <v>0</v>
      </c>
      <c r="I76" s="319">
        <v>0</v>
      </c>
      <c r="J76" s="319">
        <v>0</v>
      </c>
      <c r="K76" s="319">
        <v>0</v>
      </c>
      <c r="L76" s="319">
        <v>22444</v>
      </c>
      <c r="M76" s="319">
        <v>190</v>
      </c>
      <c r="N76" s="319">
        <v>3277.3040000000001</v>
      </c>
      <c r="O76" s="319">
        <v>22</v>
      </c>
      <c r="P76" s="319">
        <v>0</v>
      </c>
      <c r="Q76" s="319">
        <v>0</v>
      </c>
    </row>
    <row r="77" spans="1:17" x14ac:dyDescent="0.25">
      <c r="A77" s="318">
        <v>503</v>
      </c>
      <c r="B77" s="318" t="s">
        <v>74</v>
      </c>
      <c r="C77" s="319">
        <v>102253</v>
      </c>
      <c r="D77" s="319">
        <v>18698</v>
      </c>
      <c r="E77" s="319">
        <v>9773.2999999999993</v>
      </c>
      <c r="F77" s="319">
        <v>9235</v>
      </c>
      <c r="G77" s="319">
        <v>88250</v>
      </c>
      <c r="H77" s="319">
        <v>2194.96</v>
      </c>
      <c r="I77" s="319">
        <v>5473.6</v>
      </c>
      <c r="J77" s="319">
        <v>0</v>
      </c>
      <c r="K77" s="319">
        <v>0</v>
      </c>
      <c r="L77" s="319">
        <v>2269</v>
      </c>
      <c r="M77" s="319">
        <v>137</v>
      </c>
      <c r="N77" s="319">
        <v>184029.68</v>
      </c>
      <c r="O77" s="319">
        <v>1</v>
      </c>
      <c r="P77" s="319">
        <v>0</v>
      </c>
      <c r="Q77" s="319">
        <v>0</v>
      </c>
    </row>
    <row r="78" spans="1:17" x14ac:dyDescent="0.25">
      <c r="A78" s="318">
        <v>10</v>
      </c>
      <c r="B78" s="318" t="s">
        <v>75</v>
      </c>
      <c r="C78" s="319">
        <v>24863</v>
      </c>
      <c r="D78" s="319">
        <v>4975</v>
      </c>
      <c r="E78" s="319">
        <v>3074.3</v>
      </c>
      <c r="F78" s="319">
        <v>1775</v>
      </c>
      <c r="G78" s="319">
        <v>17580</v>
      </c>
      <c r="H78" s="319">
        <v>0</v>
      </c>
      <c r="I78" s="319">
        <v>892</v>
      </c>
      <c r="J78" s="319">
        <v>0</v>
      </c>
      <c r="K78" s="319">
        <v>0</v>
      </c>
      <c r="L78" s="319">
        <v>13287</v>
      </c>
      <c r="M78" s="319">
        <v>545</v>
      </c>
      <c r="N78" s="319">
        <v>8345.3790000000008</v>
      </c>
      <c r="O78" s="319">
        <v>11</v>
      </c>
      <c r="P78" s="319">
        <v>0</v>
      </c>
      <c r="Q78" s="319">
        <v>0</v>
      </c>
    </row>
    <row r="79" spans="1:17" x14ac:dyDescent="0.25">
      <c r="A79" s="318">
        <v>400</v>
      </c>
      <c r="B79" s="318" t="s">
        <v>76</v>
      </c>
      <c r="C79" s="319">
        <v>55760</v>
      </c>
      <c r="D79" s="319">
        <v>11225</v>
      </c>
      <c r="E79" s="319">
        <v>6423.5</v>
      </c>
      <c r="F79" s="319">
        <v>2995</v>
      </c>
      <c r="G79" s="319">
        <v>56260</v>
      </c>
      <c r="H79" s="319">
        <v>1475.3</v>
      </c>
      <c r="I79" s="319">
        <v>2368</v>
      </c>
      <c r="J79" s="319">
        <v>0</v>
      </c>
      <c r="K79" s="319">
        <v>0</v>
      </c>
      <c r="L79" s="319">
        <v>4512</v>
      </c>
      <c r="M79" s="319">
        <v>350</v>
      </c>
      <c r="N79" s="319">
        <v>50776.05</v>
      </c>
      <c r="O79" s="319">
        <v>4</v>
      </c>
      <c r="P79" s="319">
        <v>0</v>
      </c>
      <c r="Q79" s="319">
        <v>0</v>
      </c>
    </row>
    <row r="80" spans="1:17" x14ac:dyDescent="0.25">
      <c r="A80" s="318">
        <v>762</v>
      </c>
      <c r="B80" s="318" t="s">
        <v>77</v>
      </c>
      <c r="C80" s="319">
        <v>32137</v>
      </c>
      <c r="D80" s="319">
        <v>6951</v>
      </c>
      <c r="E80" s="319">
        <v>2507.9</v>
      </c>
      <c r="F80" s="319">
        <v>685</v>
      </c>
      <c r="G80" s="319">
        <v>22770</v>
      </c>
      <c r="H80" s="319">
        <v>726.58</v>
      </c>
      <c r="I80" s="319">
        <v>2349.6</v>
      </c>
      <c r="J80" s="319">
        <v>0</v>
      </c>
      <c r="K80" s="319">
        <v>0</v>
      </c>
      <c r="L80" s="319">
        <v>11676</v>
      </c>
      <c r="M80" s="319">
        <v>159</v>
      </c>
      <c r="N80" s="319">
        <v>11969.958000000001</v>
      </c>
      <c r="O80" s="319">
        <v>6</v>
      </c>
      <c r="P80" s="319">
        <v>0</v>
      </c>
      <c r="Q80" s="319">
        <v>0</v>
      </c>
    </row>
    <row r="81" spans="1:17" x14ac:dyDescent="0.25">
      <c r="A81" s="318">
        <v>150</v>
      </c>
      <c r="B81" s="318" t="s">
        <v>78</v>
      </c>
      <c r="C81" s="319">
        <v>99653</v>
      </c>
      <c r="D81" s="319">
        <v>22882</v>
      </c>
      <c r="E81" s="319">
        <v>10096.299999999999</v>
      </c>
      <c r="F81" s="319">
        <v>9230</v>
      </c>
      <c r="G81" s="319">
        <v>148230</v>
      </c>
      <c r="H81" s="319">
        <v>1933.9</v>
      </c>
      <c r="I81" s="319">
        <v>4083.2</v>
      </c>
      <c r="J81" s="319">
        <v>0</v>
      </c>
      <c r="K81" s="319">
        <v>225.5</v>
      </c>
      <c r="L81" s="319">
        <v>13049</v>
      </c>
      <c r="M81" s="319">
        <v>385</v>
      </c>
      <c r="N81" s="319">
        <v>79823.350999999995</v>
      </c>
      <c r="O81" s="319">
        <v>7</v>
      </c>
      <c r="P81" s="319">
        <v>0</v>
      </c>
      <c r="Q81" s="319">
        <v>0</v>
      </c>
    </row>
    <row r="82" spans="1:17" x14ac:dyDescent="0.25">
      <c r="A82" s="318">
        <v>384</v>
      </c>
      <c r="B82" s="318" t="s">
        <v>79</v>
      </c>
      <c r="C82" s="319">
        <v>28121</v>
      </c>
      <c r="D82" s="319">
        <v>5945</v>
      </c>
      <c r="E82" s="319">
        <v>2286.9</v>
      </c>
      <c r="F82" s="319">
        <v>5070</v>
      </c>
      <c r="G82" s="319">
        <v>3520</v>
      </c>
      <c r="H82" s="319">
        <v>0</v>
      </c>
      <c r="I82" s="319">
        <v>0</v>
      </c>
      <c r="J82" s="319">
        <v>0</v>
      </c>
      <c r="K82" s="319">
        <v>0</v>
      </c>
      <c r="L82" s="319">
        <v>1189</v>
      </c>
      <c r="M82" s="319">
        <v>104</v>
      </c>
      <c r="N82" s="319">
        <v>33173.292999999998</v>
      </c>
      <c r="O82" s="319">
        <v>1</v>
      </c>
      <c r="P82" s="319">
        <v>0</v>
      </c>
      <c r="Q82" s="319">
        <v>0</v>
      </c>
    </row>
    <row r="83" spans="1:17" x14ac:dyDescent="0.25">
      <c r="A83" s="318">
        <v>1774</v>
      </c>
      <c r="B83" s="318" t="s">
        <v>80</v>
      </c>
      <c r="C83" s="319">
        <v>26291</v>
      </c>
      <c r="D83" s="319">
        <v>6069</v>
      </c>
      <c r="E83" s="319">
        <v>1699.5</v>
      </c>
      <c r="F83" s="319">
        <v>280</v>
      </c>
      <c r="G83" s="319">
        <v>8480</v>
      </c>
      <c r="H83" s="319">
        <v>6.92</v>
      </c>
      <c r="I83" s="319">
        <v>290.39999999999998</v>
      </c>
      <c r="J83" s="319">
        <v>0</v>
      </c>
      <c r="K83" s="319">
        <v>8.7999999999999492</v>
      </c>
      <c r="L83" s="319">
        <v>17568</v>
      </c>
      <c r="M83" s="319">
        <v>114</v>
      </c>
      <c r="N83" s="319">
        <v>5083.12</v>
      </c>
      <c r="O83" s="319">
        <v>11</v>
      </c>
      <c r="P83" s="319">
        <v>0</v>
      </c>
      <c r="Q83" s="319">
        <v>0</v>
      </c>
    </row>
    <row r="84" spans="1:17" x14ac:dyDescent="0.25">
      <c r="A84" s="318">
        <v>221</v>
      </c>
      <c r="B84" s="318" t="s">
        <v>82</v>
      </c>
      <c r="C84" s="319">
        <v>11328</v>
      </c>
      <c r="D84" s="319">
        <v>2287</v>
      </c>
      <c r="E84" s="319">
        <v>1412.6</v>
      </c>
      <c r="F84" s="319">
        <v>945</v>
      </c>
      <c r="G84" s="319">
        <v>4890</v>
      </c>
      <c r="H84" s="319">
        <v>0</v>
      </c>
      <c r="I84" s="319">
        <v>0</v>
      </c>
      <c r="J84" s="319">
        <v>0</v>
      </c>
      <c r="K84" s="319">
        <v>0</v>
      </c>
      <c r="L84" s="319">
        <v>1157</v>
      </c>
      <c r="M84" s="319">
        <v>139</v>
      </c>
      <c r="N84" s="319">
        <v>4552.84</v>
      </c>
      <c r="O84" s="319">
        <v>1</v>
      </c>
      <c r="P84" s="319">
        <v>0</v>
      </c>
      <c r="Q84" s="319">
        <v>0</v>
      </c>
    </row>
    <row r="85" spans="1:17" x14ac:dyDescent="0.25">
      <c r="A85" s="318">
        <v>222</v>
      </c>
      <c r="B85" s="318" t="s">
        <v>83</v>
      </c>
      <c r="C85" s="319">
        <v>57382</v>
      </c>
      <c r="D85" s="319">
        <v>12694</v>
      </c>
      <c r="E85" s="319">
        <v>5711.7</v>
      </c>
      <c r="F85" s="319">
        <v>2580</v>
      </c>
      <c r="G85" s="319">
        <v>64800</v>
      </c>
      <c r="H85" s="319">
        <v>3360.42</v>
      </c>
      <c r="I85" s="319">
        <v>4815.2</v>
      </c>
      <c r="J85" s="319">
        <v>0</v>
      </c>
      <c r="K85" s="319">
        <v>185.7</v>
      </c>
      <c r="L85" s="319">
        <v>7900</v>
      </c>
      <c r="M85" s="319">
        <v>65</v>
      </c>
      <c r="N85" s="319">
        <v>29770.901999999998</v>
      </c>
      <c r="O85" s="319">
        <v>7</v>
      </c>
      <c r="P85" s="319">
        <v>0</v>
      </c>
      <c r="Q85" s="319">
        <v>0</v>
      </c>
    </row>
    <row r="86" spans="1:17" x14ac:dyDescent="0.25">
      <c r="A86" s="318">
        <v>766</v>
      </c>
      <c r="B86" s="318" t="s">
        <v>84</v>
      </c>
      <c r="C86" s="319">
        <v>25777</v>
      </c>
      <c r="D86" s="319">
        <v>5564</v>
      </c>
      <c r="E86" s="319">
        <v>1942.2</v>
      </c>
      <c r="F86" s="319">
        <v>1240</v>
      </c>
      <c r="G86" s="319">
        <v>9930</v>
      </c>
      <c r="H86" s="319">
        <v>0</v>
      </c>
      <c r="I86" s="319">
        <v>1022.4</v>
      </c>
      <c r="J86" s="319">
        <v>0</v>
      </c>
      <c r="K86" s="319">
        <v>0</v>
      </c>
      <c r="L86" s="319">
        <v>2926</v>
      </c>
      <c r="M86" s="319">
        <v>48</v>
      </c>
      <c r="N86" s="319">
        <v>13064.874</v>
      </c>
      <c r="O86" s="319">
        <v>3</v>
      </c>
      <c r="P86" s="319">
        <v>0</v>
      </c>
      <c r="Q86" s="319">
        <v>0</v>
      </c>
    </row>
    <row r="87" spans="1:17" x14ac:dyDescent="0.25">
      <c r="A87" s="318">
        <v>58</v>
      </c>
      <c r="B87" s="318" t="s">
        <v>85</v>
      </c>
      <c r="C87" s="319">
        <v>23789</v>
      </c>
      <c r="D87" s="319">
        <v>5642</v>
      </c>
      <c r="E87" s="319">
        <v>2665.9</v>
      </c>
      <c r="F87" s="319">
        <v>255</v>
      </c>
      <c r="G87" s="319">
        <v>13810</v>
      </c>
      <c r="H87" s="319">
        <v>847.44</v>
      </c>
      <c r="I87" s="319">
        <v>1568</v>
      </c>
      <c r="J87" s="319">
        <v>0</v>
      </c>
      <c r="K87" s="319">
        <v>0</v>
      </c>
      <c r="L87" s="319">
        <v>16792</v>
      </c>
      <c r="M87" s="319">
        <v>984</v>
      </c>
      <c r="N87" s="319">
        <v>6439.4769999999999</v>
      </c>
      <c r="O87" s="319">
        <v>21</v>
      </c>
      <c r="P87" s="319">
        <v>0</v>
      </c>
      <c r="Q87" s="319">
        <v>0</v>
      </c>
    </row>
    <row r="88" spans="1:17" x14ac:dyDescent="0.25">
      <c r="A88" s="318">
        <v>505</v>
      </c>
      <c r="B88" s="318" t="s">
        <v>86</v>
      </c>
      <c r="C88" s="319">
        <v>118426</v>
      </c>
      <c r="D88" s="319">
        <v>26010</v>
      </c>
      <c r="E88" s="319">
        <v>13016.5</v>
      </c>
      <c r="F88" s="319">
        <v>16125</v>
      </c>
      <c r="G88" s="319">
        <v>165100</v>
      </c>
      <c r="H88" s="319">
        <v>4203.74</v>
      </c>
      <c r="I88" s="319">
        <v>5122.3999999999996</v>
      </c>
      <c r="J88" s="319">
        <v>0</v>
      </c>
      <c r="K88" s="319">
        <v>0</v>
      </c>
      <c r="L88" s="319">
        <v>7826</v>
      </c>
      <c r="M88" s="319">
        <v>2120</v>
      </c>
      <c r="N88" s="319">
        <v>139640.76500000001</v>
      </c>
      <c r="O88" s="319">
        <v>3</v>
      </c>
      <c r="P88" s="319">
        <v>0</v>
      </c>
      <c r="Q88" s="319">
        <v>40.899999999999899</v>
      </c>
    </row>
    <row r="89" spans="1:17" x14ac:dyDescent="0.25">
      <c r="A89" s="318">
        <v>498</v>
      </c>
      <c r="B89" s="318" t="s">
        <v>87</v>
      </c>
      <c r="C89" s="319">
        <v>19440</v>
      </c>
      <c r="D89" s="319">
        <v>4514</v>
      </c>
      <c r="E89" s="319">
        <v>1300.5999999999999</v>
      </c>
      <c r="F89" s="319">
        <v>315</v>
      </c>
      <c r="G89" s="319">
        <v>2060</v>
      </c>
      <c r="H89" s="319">
        <v>0</v>
      </c>
      <c r="I89" s="319">
        <v>0</v>
      </c>
      <c r="J89" s="319">
        <v>0</v>
      </c>
      <c r="K89" s="319">
        <v>0</v>
      </c>
      <c r="L89" s="319">
        <v>5887</v>
      </c>
      <c r="M89" s="319">
        <v>67</v>
      </c>
      <c r="N89" s="319">
        <v>4068.3980000000001</v>
      </c>
      <c r="O89" s="319">
        <v>11</v>
      </c>
      <c r="P89" s="319">
        <v>0</v>
      </c>
      <c r="Q89" s="319">
        <v>0</v>
      </c>
    </row>
    <row r="90" spans="1:17" x14ac:dyDescent="0.25">
      <c r="A90" s="318">
        <v>1719</v>
      </c>
      <c r="B90" s="318" t="s">
        <v>88</v>
      </c>
      <c r="C90" s="319">
        <v>27063</v>
      </c>
      <c r="D90" s="319">
        <v>5552</v>
      </c>
      <c r="E90" s="319">
        <v>1777.4</v>
      </c>
      <c r="F90" s="319">
        <v>355</v>
      </c>
      <c r="G90" s="319">
        <v>2680</v>
      </c>
      <c r="H90" s="319">
        <v>0</v>
      </c>
      <c r="I90" s="319">
        <v>506.4</v>
      </c>
      <c r="J90" s="319">
        <v>0</v>
      </c>
      <c r="K90" s="319">
        <v>14.8</v>
      </c>
      <c r="L90" s="319">
        <v>9485</v>
      </c>
      <c r="M90" s="319">
        <v>2458</v>
      </c>
      <c r="N90" s="319">
        <v>9282.9660000000003</v>
      </c>
      <c r="O90" s="319">
        <v>7</v>
      </c>
      <c r="P90" s="319">
        <v>0</v>
      </c>
      <c r="Q90" s="319">
        <v>0</v>
      </c>
    </row>
    <row r="91" spans="1:17" x14ac:dyDescent="0.25">
      <c r="A91" s="318">
        <v>303</v>
      </c>
      <c r="B91" s="318" t="s">
        <v>89</v>
      </c>
      <c r="C91" s="319">
        <v>40735</v>
      </c>
      <c r="D91" s="319">
        <v>9950</v>
      </c>
      <c r="E91" s="319">
        <v>2602.6</v>
      </c>
      <c r="F91" s="319">
        <v>1995</v>
      </c>
      <c r="G91" s="319">
        <v>23650</v>
      </c>
      <c r="H91" s="319">
        <v>344.52</v>
      </c>
      <c r="I91" s="319">
        <v>1851.2</v>
      </c>
      <c r="J91" s="319">
        <v>0</v>
      </c>
      <c r="K91" s="319">
        <v>85.399999999999594</v>
      </c>
      <c r="L91" s="319">
        <v>33358</v>
      </c>
      <c r="M91" s="319">
        <v>5770</v>
      </c>
      <c r="N91" s="319">
        <v>13694.183999999999</v>
      </c>
      <c r="O91" s="319">
        <v>12</v>
      </c>
      <c r="P91" s="319">
        <v>0</v>
      </c>
      <c r="Q91" s="319">
        <v>0</v>
      </c>
    </row>
    <row r="92" spans="1:17" x14ac:dyDescent="0.25">
      <c r="A92" s="318">
        <v>225</v>
      </c>
      <c r="B92" s="318" t="s">
        <v>90</v>
      </c>
      <c r="C92" s="319">
        <v>18701</v>
      </c>
      <c r="D92" s="319">
        <v>4277</v>
      </c>
      <c r="E92" s="319">
        <v>1471.8</v>
      </c>
      <c r="F92" s="319">
        <v>880</v>
      </c>
      <c r="G92" s="319">
        <v>5880</v>
      </c>
      <c r="H92" s="319">
        <v>837.1</v>
      </c>
      <c r="I92" s="319">
        <v>1430.4</v>
      </c>
      <c r="J92" s="319">
        <v>0</v>
      </c>
      <c r="K92" s="319">
        <v>0</v>
      </c>
      <c r="L92" s="319">
        <v>3757</v>
      </c>
      <c r="M92" s="319">
        <v>489</v>
      </c>
      <c r="N92" s="319">
        <v>6560.9040000000005</v>
      </c>
      <c r="O92" s="319">
        <v>5</v>
      </c>
      <c r="P92" s="319">
        <v>0</v>
      </c>
      <c r="Q92" s="319">
        <v>0</v>
      </c>
    </row>
    <row r="93" spans="1:17" x14ac:dyDescent="0.25">
      <c r="A93" s="318">
        <v>226</v>
      </c>
      <c r="B93" s="318" t="s">
        <v>91</v>
      </c>
      <c r="C93" s="319">
        <v>25438</v>
      </c>
      <c r="D93" s="319">
        <v>5866</v>
      </c>
      <c r="E93" s="319">
        <v>1766.2</v>
      </c>
      <c r="F93" s="319">
        <v>785</v>
      </c>
      <c r="G93" s="319">
        <v>16690</v>
      </c>
      <c r="H93" s="319">
        <v>0</v>
      </c>
      <c r="I93" s="319">
        <v>1679.2</v>
      </c>
      <c r="J93" s="319">
        <v>0</v>
      </c>
      <c r="K93" s="319">
        <v>0</v>
      </c>
      <c r="L93" s="319">
        <v>3391</v>
      </c>
      <c r="M93" s="319">
        <v>128</v>
      </c>
      <c r="N93" s="319">
        <v>12357.853999999999</v>
      </c>
      <c r="O93" s="319">
        <v>5</v>
      </c>
      <c r="P93" s="319">
        <v>0</v>
      </c>
      <c r="Q93" s="319">
        <v>0</v>
      </c>
    </row>
    <row r="94" spans="1:17" x14ac:dyDescent="0.25">
      <c r="A94" s="318">
        <v>1711</v>
      </c>
      <c r="B94" s="318" t="s">
        <v>92</v>
      </c>
      <c r="C94" s="319">
        <v>31751</v>
      </c>
      <c r="D94" s="319">
        <v>5620</v>
      </c>
      <c r="E94" s="319">
        <v>2985.5</v>
      </c>
      <c r="F94" s="319">
        <v>565</v>
      </c>
      <c r="G94" s="319">
        <v>16430</v>
      </c>
      <c r="H94" s="319">
        <v>186.12</v>
      </c>
      <c r="I94" s="319">
        <v>1180</v>
      </c>
      <c r="J94" s="319">
        <v>0</v>
      </c>
      <c r="K94" s="319">
        <v>0</v>
      </c>
      <c r="L94" s="319">
        <v>10308</v>
      </c>
      <c r="M94" s="319">
        <v>153</v>
      </c>
      <c r="N94" s="319">
        <v>10989.72</v>
      </c>
      <c r="O94" s="319">
        <v>12</v>
      </c>
      <c r="P94" s="319">
        <v>0</v>
      </c>
      <c r="Q94" s="319">
        <v>0</v>
      </c>
    </row>
    <row r="95" spans="1:17" x14ac:dyDescent="0.25">
      <c r="A95" s="318">
        <v>385</v>
      </c>
      <c r="B95" s="318" t="s">
        <v>93</v>
      </c>
      <c r="C95" s="319">
        <v>35953</v>
      </c>
      <c r="D95" s="319">
        <v>8360</v>
      </c>
      <c r="E95" s="319">
        <v>2152.9</v>
      </c>
      <c r="F95" s="319">
        <v>885</v>
      </c>
      <c r="G95" s="319">
        <v>11620</v>
      </c>
      <c r="H95" s="319">
        <v>178.2</v>
      </c>
      <c r="I95" s="319">
        <v>1643.2</v>
      </c>
      <c r="J95" s="319">
        <v>0</v>
      </c>
      <c r="K95" s="319">
        <v>0</v>
      </c>
      <c r="L95" s="319">
        <v>5431</v>
      </c>
      <c r="M95" s="319">
        <v>307</v>
      </c>
      <c r="N95" s="319">
        <v>19613.851999999999</v>
      </c>
      <c r="O95" s="319">
        <v>12</v>
      </c>
      <c r="P95" s="319">
        <v>0</v>
      </c>
      <c r="Q95" s="319">
        <v>0</v>
      </c>
    </row>
    <row r="96" spans="1:17" x14ac:dyDescent="0.25">
      <c r="A96" s="318">
        <v>228</v>
      </c>
      <c r="B96" s="318" t="s">
        <v>94</v>
      </c>
      <c r="C96" s="319">
        <v>114682</v>
      </c>
      <c r="D96" s="319">
        <v>28785</v>
      </c>
      <c r="E96" s="319">
        <v>8063.8</v>
      </c>
      <c r="F96" s="319">
        <v>6500</v>
      </c>
      <c r="G96" s="319">
        <v>135120</v>
      </c>
      <c r="H96" s="319">
        <v>2822.6</v>
      </c>
      <c r="I96" s="319">
        <v>3949.6</v>
      </c>
      <c r="J96" s="319">
        <v>0</v>
      </c>
      <c r="K96" s="319">
        <v>0</v>
      </c>
      <c r="L96" s="319">
        <v>31814</v>
      </c>
      <c r="M96" s="319">
        <v>48</v>
      </c>
      <c r="N96" s="319">
        <v>74468.800000000003</v>
      </c>
      <c r="O96" s="319">
        <v>23</v>
      </c>
      <c r="P96" s="319">
        <v>0</v>
      </c>
      <c r="Q96" s="319">
        <v>0</v>
      </c>
    </row>
    <row r="97" spans="1:17" x14ac:dyDescent="0.25">
      <c r="A97" s="318">
        <v>317</v>
      </c>
      <c r="B97" s="318" t="s">
        <v>95</v>
      </c>
      <c r="C97" s="319">
        <v>9112</v>
      </c>
      <c r="D97" s="319">
        <v>2177</v>
      </c>
      <c r="E97" s="319">
        <v>459.2</v>
      </c>
      <c r="F97" s="319">
        <v>215</v>
      </c>
      <c r="G97" s="319">
        <v>820</v>
      </c>
      <c r="H97" s="319">
        <v>0</v>
      </c>
      <c r="I97" s="319">
        <v>0</v>
      </c>
      <c r="J97" s="319">
        <v>0</v>
      </c>
      <c r="K97" s="319">
        <v>0</v>
      </c>
      <c r="L97" s="319">
        <v>3106</v>
      </c>
      <c r="M97" s="319">
        <v>265</v>
      </c>
      <c r="N97" s="319">
        <v>3474.38</v>
      </c>
      <c r="O97" s="319">
        <v>2</v>
      </c>
      <c r="P97" s="319">
        <v>0</v>
      </c>
      <c r="Q97" s="319">
        <v>0</v>
      </c>
    </row>
    <row r="98" spans="1:17" x14ac:dyDescent="0.25">
      <c r="A98" s="318">
        <v>1651</v>
      </c>
      <c r="B98" s="318" t="s">
        <v>96</v>
      </c>
      <c r="C98" s="319">
        <v>15553</v>
      </c>
      <c r="D98" s="319">
        <v>3390</v>
      </c>
      <c r="E98" s="319">
        <v>1872.1</v>
      </c>
      <c r="F98" s="319">
        <v>295</v>
      </c>
      <c r="G98" s="319">
        <v>2530</v>
      </c>
      <c r="H98" s="319">
        <v>0</v>
      </c>
      <c r="I98" s="319">
        <v>994.4</v>
      </c>
      <c r="J98" s="319">
        <v>0</v>
      </c>
      <c r="K98" s="319">
        <v>82.5</v>
      </c>
      <c r="L98" s="319">
        <v>18652</v>
      </c>
      <c r="M98" s="319">
        <v>399</v>
      </c>
      <c r="N98" s="319">
        <v>2663.1619999999998</v>
      </c>
      <c r="O98" s="319">
        <v>13</v>
      </c>
      <c r="P98" s="319">
        <v>0</v>
      </c>
      <c r="Q98" s="319">
        <v>0</v>
      </c>
    </row>
    <row r="99" spans="1:17" x14ac:dyDescent="0.25">
      <c r="A99" s="318">
        <v>770</v>
      </c>
      <c r="B99" s="318" t="s">
        <v>97</v>
      </c>
      <c r="C99" s="319">
        <v>18778</v>
      </c>
      <c r="D99" s="319">
        <v>3901</v>
      </c>
      <c r="E99" s="319">
        <v>995.2</v>
      </c>
      <c r="F99" s="319">
        <v>215</v>
      </c>
      <c r="G99" s="319">
        <v>4650</v>
      </c>
      <c r="H99" s="319">
        <v>325.24</v>
      </c>
      <c r="I99" s="319">
        <v>1043.2</v>
      </c>
      <c r="J99" s="319">
        <v>0</v>
      </c>
      <c r="K99" s="319">
        <v>0</v>
      </c>
      <c r="L99" s="319">
        <v>8246</v>
      </c>
      <c r="M99" s="319">
        <v>86</v>
      </c>
      <c r="N99" s="319">
        <v>4772.9880000000003</v>
      </c>
      <c r="O99" s="319">
        <v>12</v>
      </c>
      <c r="P99" s="319">
        <v>0</v>
      </c>
      <c r="Q99" s="319">
        <v>0</v>
      </c>
    </row>
    <row r="100" spans="1:17" x14ac:dyDescent="0.25">
      <c r="A100" s="318">
        <v>1903</v>
      </c>
      <c r="B100" s="318" t="s">
        <v>532</v>
      </c>
      <c r="C100" s="319">
        <v>25566</v>
      </c>
      <c r="D100" s="319">
        <v>5112</v>
      </c>
      <c r="E100" s="319">
        <v>1453.9</v>
      </c>
      <c r="F100" s="319">
        <v>305</v>
      </c>
      <c r="G100" s="319">
        <v>2790</v>
      </c>
      <c r="H100" s="319">
        <v>463.64</v>
      </c>
      <c r="I100" s="319">
        <v>0</v>
      </c>
      <c r="J100" s="319">
        <v>0</v>
      </c>
      <c r="K100" s="319">
        <v>0</v>
      </c>
      <c r="L100" s="319">
        <v>7754</v>
      </c>
      <c r="M100" s="319">
        <v>108</v>
      </c>
      <c r="N100" s="319">
        <v>5311.1809999999996</v>
      </c>
      <c r="O100" s="319">
        <v>21</v>
      </c>
      <c r="P100" s="319">
        <v>0</v>
      </c>
      <c r="Q100" s="319">
        <v>0</v>
      </c>
    </row>
    <row r="101" spans="1:17" x14ac:dyDescent="0.25">
      <c r="A101" s="318">
        <v>772</v>
      </c>
      <c r="B101" s="318" t="s">
        <v>98</v>
      </c>
      <c r="C101" s="319">
        <v>229126</v>
      </c>
      <c r="D101" s="319">
        <v>45824</v>
      </c>
      <c r="E101" s="319">
        <v>25889.3</v>
      </c>
      <c r="F101" s="319">
        <v>25730</v>
      </c>
      <c r="G101" s="319">
        <v>524160</v>
      </c>
      <c r="H101" s="319">
        <v>7432.0478000000003</v>
      </c>
      <c r="I101" s="319">
        <v>11432.8</v>
      </c>
      <c r="J101" s="319">
        <v>0</v>
      </c>
      <c r="K101" s="319">
        <v>0</v>
      </c>
      <c r="L101" s="319">
        <v>8751</v>
      </c>
      <c r="M101" s="319">
        <v>140</v>
      </c>
      <c r="N101" s="319">
        <v>293263.08500000002</v>
      </c>
      <c r="O101" s="319">
        <v>3</v>
      </c>
      <c r="P101" s="319">
        <v>0</v>
      </c>
      <c r="Q101" s="319">
        <v>0</v>
      </c>
    </row>
    <row r="102" spans="1:17" x14ac:dyDescent="0.25">
      <c r="A102" s="318">
        <v>230</v>
      </c>
      <c r="B102" s="318" t="s">
        <v>99</v>
      </c>
      <c r="C102" s="319">
        <v>23107</v>
      </c>
      <c r="D102" s="319">
        <v>5965</v>
      </c>
      <c r="E102" s="319">
        <v>1474.2</v>
      </c>
      <c r="F102" s="319">
        <v>285</v>
      </c>
      <c r="G102" s="319">
        <v>8940</v>
      </c>
      <c r="H102" s="319">
        <v>89.96</v>
      </c>
      <c r="I102" s="319">
        <v>1717.6</v>
      </c>
      <c r="J102" s="319">
        <v>0</v>
      </c>
      <c r="K102" s="319">
        <v>0</v>
      </c>
      <c r="L102" s="319">
        <v>6382</v>
      </c>
      <c r="M102" s="319">
        <v>209</v>
      </c>
      <c r="N102" s="319">
        <v>6508.5860000000002</v>
      </c>
      <c r="O102" s="319">
        <v>7</v>
      </c>
      <c r="P102" s="319">
        <v>0</v>
      </c>
      <c r="Q102" s="319">
        <v>0</v>
      </c>
    </row>
    <row r="103" spans="1:17" x14ac:dyDescent="0.25">
      <c r="A103" s="318">
        <v>114</v>
      </c>
      <c r="B103" s="318" t="s">
        <v>100</v>
      </c>
      <c r="C103" s="319">
        <v>107192</v>
      </c>
      <c r="D103" s="319">
        <v>22716</v>
      </c>
      <c r="E103" s="319">
        <v>12709.8</v>
      </c>
      <c r="F103" s="319">
        <v>2870</v>
      </c>
      <c r="G103" s="319">
        <v>117850</v>
      </c>
      <c r="H103" s="319">
        <v>2476.6999999999998</v>
      </c>
      <c r="I103" s="319">
        <v>5216.8</v>
      </c>
      <c r="J103" s="319">
        <v>0</v>
      </c>
      <c r="K103" s="319">
        <v>0</v>
      </c>
      <c r="L103" s="319">
        <v>33566</v>
      </c>
      <c r="M103" s="319">
        <v>1060</v>
      </c>
      <c r="N103" s="319">
        <v>41993.237999999998</v>
      </c>
      <c r="O103" s="319">
        <v>28</v>
      </c>
      <c r="P103" s="319">
        <v>0</v>
      </c>
      <c r="Q103" s="319">
        <v>0</v>
      </c>
    </row>
    <row r="104" spans="1:17" x14ac:dyDescent="0.25">
      <c r="A104" s="318">
        <v>388</v>
      </c>
      <c r="B104" s="318" t="s">
        <v>101</v>
      </c>
      <c r="C104" s="319">
        <v>18476</v>
      </c>
      <c r="D104" s="319">
        <v>3985</v>
      </c>
      <c r="E104" s="319">
        <v>2074.9</v>
      </c>
      <c r="F104" s="319">
        <v>750</v>
      </c>
      <c r="G104" s="319">
        <v>10190</v>
      </c>
      <c r="H104" s="319">
        <v>0</v>
      </c>
      <c r="I104" s="319">
        <v>1292.8</v>
      </c>
      <c r="J104" s="319">
        <v>0</v>
      </c>
      <c r="K104" s="319">
        <v>102.4</v>
      </c>
      <c r="L104" s="319">
        <v>1263</v>
      </c>
      <c r="M104" s="319">
        <v>231</v>
      </c>
      <c r="N104" s="319">
        <v>12125.224</v>
      </c>
      <c r="O104" s="319">
        <v>1</v>
      </c>
      <c r="P104" s="319">
        <v>0</v>
      </c>
      <c r="Q104" s="319">
        <v>0</v>
      </c>
    </row>
    <row r="105" spans="1:17" x14ac:dyDescent="0.25">
      <c r="A105" s="318">
        <v>153</v>
      </c>
      <c r="B105" s="318" t="s">
        <v>102</v>
      </c>
      <c r="C105" s="319">
        <v>158261</v>
      </c>
      <c r="D105" s="319">
        <v>34231</v>
      </c>
      <c r="E105" s="319">
        <v>19460.099999999999</v>
      </c>
      <c r="F105" s="319">
        <v>15905</v>
      </c>
      <c r="G105" s="319">
        <v>247630</v>
      </c>
      <c r="H105" s="319">
        <v>5551.3014000000003</v>
      </c>
      <c r="I105" s="319">
        <v>6229.6</v>
      </c>
      <c r="J105" s="319">
        <v>0</v>
      </c>
      <c r="K105" s="319">
        <v>0</v>
      </c>
      <c r="L105" s="319">
        <v>14078</v>
      </c>
      <c r="M105" s="319">
        <v>194</v>
      </c>
      <c r="N105" s="319">
        <v>162112.63500000001</v>
      </c>
      <c r="O105" s="319">
        <v>7</v>
      </c>
      <c r="P105" s="319">
        <v>0</v>
      </c>
      <c r="Q105" s="319">
        <v>0</v>
      </c>
    </row>
    <row r="106" spans="1:17" x14ac:dyDescent="0.25">
      <c r="A106" s="318">
        <v>232</v>
      </c>
      <c r="B106" s="318" t="s">
        <v>103</v>
      </c>
      <c r="C106" s="319">
        <v>32863</v>
      </c>
      <c r="D106" s="319">
        <v>6981</v>
      </c>
      <c r="E106" s="319">
        <v>2582.9</v>
      </c>
      <c r="F106" s="319">
        <v>1305</v>
      </c>
      <c r="G106" s="319">
        <v>13820</v>
      </c>
      <c r="H106" s="319">
        <v>114.32</v>
      </c>
      <c r="I106" s="319">
        <v>891.2</v>
      </c>
      <c r="J106" s="319">
        <v>0</v>
      </c>
      <c r="K106" s="319">
        <v>60.199999999999797</v>
      </c>
      <c r="L106" s="319">
        <v>15610</v>
      </c>
      <c r="M106" s="319">
        <v>127</v>
      </c>
      <c r="N106" s="319">
        <v>10940.975</v>
      </c>
      <c r="O106" s="319">
        <v>12</v>
      </c>
      <c r="P106" s="319">
        <v>0</v>
      </c>
      <c r="Q106" s="319">
        <v>0</v>
      </c>
    </row>
    <row r="107" spans="1:17" x14ac:dyDescent="0.25">
      <c r="A107" s="318">
        <v>233</v>
      </c>
      <c r="B107" s="318" t="s">
        <v>104</v>
      </c>
      <c r="C107" s="319">
        <v>26793</v>
      </c>
      <c r="D107" s="319">
        <v>5959</v>
      </c>
      <c r="E107" s="319">
        <v>1842.4</v>
      </c>
      <c r="F107" s="319">
        <v>705</v>
      </c>
      <c r="G107" s="319">
        <v>16500</v>
      </c>
      <c r="H107" s="319">
        <v>1176.4000000000001</v>
      </c>
      <c r="I107" s="319">
        <v>2048.8000000000002</v>
      </c>
      <c r="J107" s="319">
        <v>0</v>
      </c>
      <c r="K107" s="319">
        <v>91.5</v>
      </c>
      <c r="L107" s="319">
        <v>8562</v>
      </c>
      <c r="M107" s="319">
        <v>170</v>
      </c>
      <c r="N107" s="319">
        <v>12986.748</v>
      </c>
      <c r="O107" s="319">
        <v>8</v>
      </c>
      <c r="P107" s="319">
        <v>0</v>
      </c>
      <c r="Q107" s="319">
        <v>0</v>
      </c>
    </row>
    <row r="108" spans="1:17" x14ac:dyDescent="0.25">
      <c r="A108" s="318">
        <v>777</v>
      </c>
      <c r="B108" s="318" t="s">
        <v>105</v>
      </c>
      <c r="C108" s="319">
        <v>43532</v>
      </c>
      <c r="D108" s="319">
        <v>9906</v>
      </c>
      <c r="E108" s="319">
        <v>3178.6</v>
      </c>
      <c r="F108" s="319">
        <v>2700</v>
      </c>
      <c r="G108" s="319">
        <v>37750</v>
      </c>
      <c r="H108" s="319">
        <v>217.8</v>
      </c>
      <c r="I108" s="319">
        <v>2544</v>
      </c>
      <c r="J108" s="319">
        <v>0</v>
      </c>
      <c r="K108" s="319">
        <v>0</v>
      </c>
      <c r="L108" s="319">
        <v>5529</v>
      </c>
      <c r="M108" s="319">
        <v>63</v>
      </c>
      <c r="N108" s="319">
        <v>31191.367999999999</v>
      </c>
      <c r="O108" s="319">
        <v>2</v>
      </c>
      <c r="P108" s="319">
        <v>0</v>
      </c>
      <c r="Q108" s="319">
        <v>0</v>
      </c>
    </row>
    <row r="109" spans="1:17" x14ac:dyDescent="0.25">
      <c r="A109" s="318">
        <v>1722</v>
      </c>
      <c r="B109" s="318" t="s">
        <v>106</v>
      </c>
      <c r="C109" s="319">
        <v>8671</v>
      </c>
      <c r="D109" s="319">
        <v>2166</v>
      </c>
      <c r="E109" s="319">
        <v>815.3</v>
      </c>
      <c r="F109" s="319">
        <v>125</v>
      </c>
      <c r="G109" s="319">
        <v>710</v>
      </c>
      <c r="H109" s="319">
        <v>0</v>
      </c>
      <c r="I109" s="319">
        <v>154.4</v>
      </c>
      <c r="J109" s="319">
        <v>0</v>
      </c>
      <c r="K109" s="319">
        <v>0</v>
      </c>
      <c r="L109" s="319">
        <v>10089</v>
      </c>
      <c r="M109" s="319">
        <v>92</v>
      </c>
      <c r="N109" s="319">
        <v>800.46900000000005</v>
      </c>
      <c r="O109" s="319">
        <v>7</v>
      </c>
      <c r="P109" s="319">
        <v>0</v>
      </c>
      <c r="Q109" s="319">
        <v>0</v>
      </c>
    </row>
    <row r="110" spans="1:17" x14ac:dyDescent="0.25">
      <c r="A110" s="318">
        <v>779</v>
      </c>
      <c r="B110" s="318" t="s">
        <v>109</v>
      </c>
      <c r="C110" s="319">
        <v>21517</v>
      </c>
      <c r="D110" s="319">
        <v>4672</v>
      </c>
      <c r="E110" s="319">
        <v>1762.3</v>
      </c>
      <c r="F110" s="319">
        <v>470</v>
      </c>
      <c r="G110" s="319">
        <v>7150</v>
      </c>
      <c r="H110" s="319">
        <v>0</v>
      </c>
      <c r="I110" s="319">
        <v>1339.2</v>
      </c>
      <c r="J110" s="319">
        <v>0</v>
      </c>
      <c r="K110" s="319">
        <v>0</v>
      </c>
      <c r="L110" s="319">
        <v>2662</v>
      </c>
      <c r="M110" s="319">
        <v>302</v>
      </c>
      <c r="N110" s="319">
        <v>10578.204</v>
      </c>
      <c r="O110" s="319">
        <v>2</v>
      </c>
      <c r="P110" s="319">
        <v>0</v>
      </c>
      <c r="Q110" s="319">
        <v>0</v>
      </c>
    </row>
    <row r="111" spans="1:17" x14ac:dyDescent="0.25">
      <c r="A111" s="318">
        <v>236</v>
      </c>
      <c r="B111" s="318" t="s">
        <v>110</v>
      </c>
      <c r="C111" s="319">
        <v>26818</v>
      </c>
      <c r="D111" s="319">
        <v>6627</v>
      </c>
      <c r="E111" s="319">
        <v>1482.9</v>
      </c>
      <c r="F111" s="319">
        <v>640</v>
      </c>
      <c r="G111" s="319">
        <v>8850</v>
      </c>
      <c r="H111" s="319">
        <v>0</v>
      </c>
      <c r="I111" s="319">
        <v>1058.4000000000001</v>
      </c>
      <c r="J111" s="319">
        <v>0</v>
      </c>
      <c r="K111" s="319">
        <v>516.70000000000005</v>
      </c>
      <c r="L111" s="319">
        <v>9968</v>
      </c>
      <c r="M111" s="319">
        <v>205</v>
      </c>
      <c r="N111" s="319">
        <v>6643.5050000000001</v>
      </c>
      <c r="O111" s="319">
        <v>7</v>
      </c>
      <c r="P111" s="319">
        <v>0</v>
      </c>
      <c r="Q111" s="319">
        <v>0</v>
      </c>
    </row>
    <row r="112" spans="1:17" x14ac:dyDescent="0.25">
      <c r="A112" s="318">
        <v>1771</v>
      </c>
      <c r="B112" s="318" t="s">
        <v>111</v>
      </c>
      <c r="C112" s="319">
        <v>39252</v>
      </c>
      <c r="D112" s="319">
        <v>8587</v>
      </c>
      <c r="E112" s="319">
        <v>3228.3</v>
      </c>
      <c r="F112" s="319">
        <v>1745</v>
      </c>
      <c r="G112" s="319">
        <v>18510</v>
      </c>
      <c r="H112" s="319">
        <v>297</v>
      </c>
      <c r="I112" s="319">
        <v>1136.8</v>
      </c>
      <c r="J112" s="319">
        <v>0</v>
      </c>
      <c r="K112" s="319">
        <v>0</v>
      </c>
      <c r="L112" s="319">
        <v>3101</v>
      </c>
      <c r="M112" s="319">
        <v>38</v>
      </c>
      <c r="N112" s="319">
        <v>23673.061000000002</v>
      </c>
      <c r="O112" s="319">
        <v>2</v>
      </c>
      <c r="P112" s="319">
        <v>0</v>
      </c>
      <c r="Q112" s="319">
        <v>0</v>
      </c>
    </row>
    <row r="113" spans="1:17" x14ac:dyDescent="0.25">
      <c r="A113" s="318">
        <v>1652</v>
      </c>
      <c r="B113" s="318" t="s">
        <v>112</v>
      </c>
      <c r="C113" s="319">
        <v>30340</v>
      </c>
      <c r="D113" s="319">
        <v>6765</v>
      </c>
      <c r="E113" s="319">
        <v>2443.1</v>
      </c>
      <c r="F113" s="319">
        <v>440</v>
      </c>
      <c r="G113" s="319">
        <v>11360</v>
      </c>
      <c r="H113" s="319">
        <v>362.34</v>
      </c>
      <c r="I113" s="319">
        <v>1729.6</v>
      </c>
      <c r="J113" s="319">
        <v>0</v>
      </c>
      <c r="K113" s="319">
        <v>0</v>
      </c>
      <c r="L113" s="319">
        <v>12211</v>
      </c>
      <c r="M113" s="319">
        <v>123</v>
      </c>
      <c r="N113" s="319">
        <v>9972.5540000000001</v>
      </c>
      <c r="O113" s="319">
        <v>11</v>
      </c>
      <c r="P113" s="319">
        <v>0</v>
      </c>
      <c r="Q113" s="319">
        <v>0</v>
      </c>
    </row>
    <row r="114" spans="1:17" x14ac:dyDescent="0.25">
      <c r="A114" s="318">
        <v>907</v>
      </c>
      <c r="B114" s="318" t="s">
        <v>113</v>
      </c>
      <c r="C114" s="319">
        <v>17052</v>
      </c>
      <c r="D114" s="319">
        <v>3588</v>
      </c>
      <c r="E114" s="319">
        <v>1326.6</v>
      </c>
      <c r="F114" s="319">
        <v>460</v>
      </c>
      <c r="G114" s="319">
        <v>5870</v>
      </c>
      <c r="H114" s="319">
        <v>717.08</v>
      </c>
      <c r="I114" s="319">
        <v>398.4</v>
      </c>
      <c r="J114" s="319">
        <v>0</v>
      </c>
      <c r="K114" s="319">
        <v>0</v>
      </c>
      <c r="L114" s="319">
        <v>4760</v>
      </c>
      <c r="M114" s="319">
        <v>283</v>
      </c>
      <c r="N114" s="319">
        <v>5481.9679999999998</v>
      </c>
      <c r="O114" s="319">
        <v>5</v>
      </c>
      <c r="P114" s="319">
        <v>0</v>
      </c>
      <c r="Q114" s="319">
        <v>0</v>
      </c>
    </row>
    <row r="115" spans="1:17" x14ac:dyDescent="0.25">
      <c r="A115" s="318">
        <v>689</v>
      </c>
      <c r="B115" s="318" t="s">
        <v>114</v>
      </c>
      <c r="C115" s="319">
        <v>14551</v>
      </c>
      <c r="D115" s="319">
        <v>3529</v>
      </c>
      <c r="E115" s="319">
        <v>728.4</v>
      </c>
      <c r="F115" s="319">
        <v>210</v>
      </c>
      <c r="G115" s="319">
        <v>480</v>
      </c>
      <c r="H115" s="319">
        <v>0</v>
      </c>
      <c r="I115" s="319">
        <v>0</v>
      </c>
      <c r="J115" s="319">
        <v>0</v>
      </c>
      <c r="K115" s="319">
        <v>0</v>
      </c>
      <c r="L115" s="319">
        <v>6341</v>
      </c>
      <c r="M115" s="319">
        <v>170</v>
      </c>
      <c r="N115" s="319">
        <v>1733.04</v>
      </c>
      <c r="O115" s="319">
        <v>10</v>
      </c>
      <c r="P115" s="319">
        <v>0</v>
      </c>
      <c r="Q115" s="319">
        <v>0</v>
      </c>
    </row>
    <row r="116" spans="1:17" x14ac:dyDescent="0.25">
      <c r="A116" s="318">
        <v>784</v>
      </c>
      <c r="B116" s="318" t="s">
        <v>115</v>
      </c>
      <c r="C116" s="319">
        <v>26313</v>
      </c>
      <c r="D116" s="319">
        <v>5883</v>
      </c>
      <c r="E116" s="319">
        <v>2061.3000000000002</v>
      </c>
      <c r="F116" s="319">
        <v>1615</v>
      </c>
      <c r="G116" s="319">
        <v>5520</v>
      </c>
      <c r="H116" s="319">
        <v>0</v>
      </c>
      <c r="I116" s="319">
        <v>0</v>
      </c>
      <c r="J116" s="319">
        <v>0</v>
      </c>
      <c r="K116" s="319">
        <v>0</v>
      </c>
      <c r="L116" s="319">
        <v>6538</v>
      </c>
      <c r="M116" s="319">
        <v>28</v>
      </c>
      <c r="N116" s="319">
        <v>12225.396000000001</v>
      </c>
      <c r="O116" s="319">
        <v>8</v>
      </c>
      <c r="P116" s="319">
        <v>0</v>
      </c>
      <c r="Q116" s="319">
        <v>0</v>
      </c>
    </row>
    <row r="117" spans="1:17" x14ac:dyDescent="0.25">
      <c r="A117" s="318">
        <v>1924</v>
      </c>
      <c r="B117" s="318" t="s">
        <v>610</v>
      </c>
      <c r="C117" s="319">
        <v>49129</v>
      </c>
      <c r="D117" s="319">
        <v>11113</v>
      </c>
      <c r="E117" s="319">
        <v>3156.5</v>
      </c>
      <c r="F117" s="319">
        <v>665</v>
      </c>
      <c r="G117" s="319">
        <v>5660</v>
      </c>
      <c r="H117" s="319">
        <v>562.08000000000004</v>
      </c>
      <c r="I117" s="319">
        <v>2421.6</v>
      </c>
      <c r="J117" s="319">
        <v>0</v>
      </c>
      <c r="K117" s="319">
        <v>23.999999999999499</v>
      </c>
      <c r="L117" s="319">
        <v>26059</v>
      </c>
      <c r="M117" s="319">
        <v>11749</v>
      </c>
      <c r="N117" s="319">
        <v>16002.365</v>
      </c>
      <c r="O117" s="319">
        <v>25</v>
      </c>
      <c r="P117" s="319">
        <v>0</v>
      </c>
      <c r="Q117" s="319">
        <v>0</v>
      </c>
    </row>
    <row r="118" spans="1:17" x14ac:dyDescent="0.25">
      <c r="A118" s="318">
        <v>664</v>
      </c>
      <c r="B118" s="318" t="s">
        <v>117</v>
      </c>
      <c r="C118" s="319">
        <v>37636</v>
      </c>
      <c r="D118" s="319">
        <v>7787</v>
      </c>
      <c r="E118" s="319">
        <v>3955.1</v>
      </c>
      <c r="F118" s="319">
        <v>1440</v>
      </c>
      <c r="G118" s="319">
        <v>49940</v>
      </c>
      <c r="H118" s="319">
        <v>3319.56</v>
      </c>
      <c r="I118" s="319">
        <v>4671.2</v>
      </c>
      <c r="J118" s="319">
        <v>0</v>
      </c>
      <c r="K118" s="319">
        <v>0</v>
      </c>
      <c r="L118" s="319">
        <v>9253</v>
      </c>
      <c r="M118" s="319">
        <v>631</v>
      </c>
      <c r="N118" s="319">
        <v>24374.242999999999</v>
      </c>
      <c r="O118" s="319">
        <v>7</v>
      </c>
      <c r="P118" s="319">
        <v>0</v>
      </c>
      <c r="Q118" s="319">
        <v>0</v>
      </c>
    </row>
    <row r="119" spans="1:17" x14ac:dyDescent="0.25">
      <c r="A119" s="318">
        <v>785</v>
      </c>
      <c r="B119" s="318" t="s">
        <v>118</v>
      </c>
      <c r="C119" s="319">
        <v>23621</v>
      </c>
      <c r="D119" s="319">
        <v>5385</v>
      </c>
      <c r="E119" s="319">
        <v>1518.9</v>
      </c>
      <c r="F119" s="319">
        <v>660</v>
      </c>
      <c r="G119" s="319">
        <v>5770</v>
      </c>
      <c r="H119" s="319">
        <v>1660.8</v>
      </c>
      <c r="I119" s="319">
        <v>1213.5999999999999</v>
      </c>
      <c r="J119" s="319">
        <v>0</v>
      </c>
      <c r="K119" s="319">
        <v>3.39999999999986</v>
      </c>
      <c r="L119" s="319">
        <v>4208</v>
      </c>
      <c r="M119" s="319">
        <v>27</v>
      </c>
      <c r="N119" s="319">
        <v>11904.566999999999</v>
      </c>
      <c r="O119" s="319">
        <v>3</v>
      </c>
      <c r="P119" s="319">
        <v>0</v>
      </c>
      <c r="Q119" s="319">
        <v>0</v>
      </c>
    </row>
    <row r="120" spans="1:17" x14ac:dyDescent="0.25">
      <c r="A120" s="318">
        <v>1942</v>
      </c>
      <c r="B120" s="318" t="s">
        <v>700</v>
      </c>
      <c r="C120" s="319">
        <v>57337</v>
      </c>
      <c r="D120" s="319">
        <v>14639</v>
      </c>
      <c r="E120" s="319">
        <v>4432.1000000000004</v>
      </c>
      <c r="F120" s="319">
        <v>2685</v>
      </c>
      <c r="G120" s="319">
        <v>36020</v>
      </c>
      <c r="H120" s="319">
        <v>382.28</v>
      </c>
      <c r="I120" s="319">
        <v>3364.8</v>
      </c>
      <c r="J120" s="319">
        <v>0</v>
      </c>
      <c r="K120" s="319">
        <v>0</v>
      </c>
      <c r="L120" s="319">
        <v>4159</v>
      </c>
      <c r="M120" s="319">
        <v>1262</v>
      </c>
      <c r="N120" s="319">
        <v>50617.332000000002</v>
      </c>
      <c r="O120" s="319">
        <v>9</v>
      </c>
      <c r="P120" s="319">
        <v>0</v>
      </c>
      <c r="Q120" s="319">
        <v>0</v>
      </c>
    </row>
    <row r="121" spans="1:17" x14ac:dyDescent="0.25">
      <c r="A121" s="318">
        <v>512</v>
      </c>
      <c r="B121" s="318" t="s">
        <v>119</v>
      </c>
      <c r="C121" s="319">
        <v>36284</v>
      </c>
      <c r="D121" s="319">
        <v>8292</v>
      </c>
      <c r="E121" s="319">
        <v>3880</v>
      </c>
      <c r="F121" s="319">
        <v>4545</v>
      </c>
      <c r="G121" s="319">
        <v>27430</v>
      </c>
      <c r="H121" s="319">
        <v>1697.82</v>
      </c>
      <c r="I121" s="319">
        <v>5566.4</v>
      </c>
      <c r="J121" s="319">
        <v>0</v>
      </c>
      <c r="K121" s="319">
        <v>401.99999999999898</v>
      </c>
      <c r="L121" s="319">
        <v>1870</v>
      </c>
      <c r="M121" s="319">
        <v>323</v>
      </c>
      <c r="N121" s="319">
        <v>28163.7</v>
      </c>
      <c r="O121" s="319">
        <v>2</v>
      </c>
      <c r="P121" s="319">
        <v>0</v>
      </c>
      <c r="Q121" s="319">
        <v>0</v>
      </c>
    </row>
    <row r="122" spans="1:17" x14ac:dyDescent="0.25">
      <c r="A122" s="318">
        <v>513</v>
      </c>
      <c r="B122" s="318" t="s">
        <v>120</v>
      </c>
      <c r="C122" s="319">
        <v>72700</v>
      </c>
      <c r="D122" s="319">
        <v>16798</v>
      </c>
      <c r="E122" s="319">
        <v>7130.5</v>
      </c>
      <c r="F122" s="319">
        <v>9540</v>
      </c>
      <c r="G122" s="319">
        <v>67140</v>
      </c>
      <c r="H122" s="319">
        <v>3543.44</v>
      </c>
      <c r="I122" s="319">
        <v>6822.4</v>
      </c>
      <c r="J122" s="319">
        <v>0</v>
      </c>
      <c r="K122" s="319">
        <v>0</v>
      </c>
      <c r="L122" s="319">
        <v>1664</v>
      </c>
      <c r="M122" s="319">
        <v>147</v>
      </c>
      <c r="N122" s="319">
        <v>82761.695000000007</v>
      </c>
      <c r="O122" s="319">
        <v>1</v>
      </c>
      <c r="P122" s="319">
        <v>0</v>
      </c>
      <c r="Q122" s="319">
        <v>0</v>
      </c>
    </row>
    <row r="123" spans="1:17" x14ac:dyDescent="0.25">
      <c r="A123" s="318">
        <v>786</v>
      </c>
      <c r="B123" s="318" t="s">
        <v>123</v>
      </c>
      <c r="C123" s="319">
        <v>12419</v>
      </c>
      <c r="D123" s="319">
        <v>2687</v>
      </c>
      <c r="E123" s="319">
        <v>835.6</v>
      </c>
      <c r="F123" s="319">
        <v>325</v>
      </c>
      <c r="G123" s="319">
        <v>2910</v>
      </c>
      <c r="H123" s="319">
        <v>387.52</v>
      </c>
      <c r="I123" s="319">
        <v>616</v>
      </c>
      <c r="J123" s="319">
        <v>0</v>
      </c>
      <c r="K123" s="319">
        <v>0</v>
      </c>
      <c r="L123" s="319">
        <v>2714</v>
      </c>
      <c r="M123" s="319">
        <v>89</v>
      </c>
      <c r="N123" s="319">
        <v>3576.864</v>
      </c>
      <c r="O123" s="319">
        <v>3</v>
      </c>
      <c r="P123" s="319">
        <v>0</v>
      </c>
      <c r="Q123" s="319">
        <v>0</v>
      </c>
    </row>
    <row r="124" spans="1:17" x14ac:dyDescent="0.25">
      <c r="A124" s="318">
        <v>14</v>
      </c>
      <c r="B124" s="318" t="s">
        <v>125</v>
      </c>
      <c r="C124" s="319">
        <v>202810</v>
      </c>
      <c r="D124" s="319">
        <v>37368</v>
      </c>
      <c r="E124" s="319">
        <v>25793.1</v>
      </c>
      <c r="F124" s="319">
        <v>11640</v>
      </c>
      <c r="G124" s="319">
        <v>494020</v>
      </c>
      <c r="H124" s="319">
        <v>6710.24</v>
      </c>
      <c r="I124" s="319">
        <v>10189.6</v>
      </c>
      <c r="J124" s="319">
        <v>0</v>
      </c>
      <c r="K124" s="319">
        <v>0</v>
      </c>
      <c r="L124" s="319">
        <v>9500</v>
      </c>
      <c r="M124" s="319">
        <v>650</v>
      </c>
      <c r="N124" s="319">
        <v>377460.864</v>
      </c>
      <c r="O124" s="319">
        <v>5</v>
      </c>
      <c r="P124" s="319">
        <v>0</v>
      </c>
      <c r="Q124" s="319">
        <v>0</v>
      </c>
    </row>
    <row r="125" spans="1:17" x14ac:dyDescent="0.25">
      <c r="A125" s="318">
        <v>15</v>
      </c>
      <c r="B125" s="318" t="s">
        <v>126</v>
      </c>
      <c r="C125" s="319">
        <v>12143</v>
      </c>
      <c r="D125" s="319">
        <v>3061</v>
      </c>
      <c r="E125" s="319">
        <v>924</v>
      </c>
      <c r="F125" s="319">
        <v>100</v>
      </c>
      <c r="G125" s="319">
        <v>1100</v>
      </c>
      <c r="H125" s="319">
        <v>0</v>
      </c>
      <c r="I125" s="319">
        <v>224.8</v>
      </c>
      <c r="J125" s="319">
        <v>0</v>
      </c>
      <c r="K125" s="319">
        <v>76.400000000000006</v>
      </c>
      <c r="L125" s="319">
        <v>8669</v>
      </c>
      <c r="M125" s="319">
        <v>104</v>
      </c>
      <c r="N125" s="319">
        <v>1159.6199999999999</v>
      </c>
      <c r="O125" s="319">
        <v>9</v>
      </c>
      <c r="P125" s="319">
        <v>0</v>
      </c>
      <c r="Q125" s="319">
        <v>0</v>
      </c>
    </row>
    <row r="126" spans="1:17" x14ac:dyDescent="0.25">
      <c r="A126" s="318">
        <v>1729</v>
      </c>
      <c r="B126" s="318" t="s">
        <v>127</v>
      </c>
      <c r="C126" s="319">
        <v>14196</v>
      </c>
      <c r="D126" s="319">
        <v>2306</v>
      </c>
      <c r="E126" s="319">
        <v>1270.9000000000001</v>
      </c>
      <c r="F126" s="319">
        <v>140</v>
      </c>
      <c r="G126" s="319">
        <v>810</v>
      </c>
      <c r="H126" s="319">
        <v>227.7</v>
      </c>
      <c r="I126" s="319">
        <v>1236.8</v>
      </c>
      <c r="J126" s="319">
        <v>0</v>
      </c>
      <c r="K126" s="319">
        <v>0</v>
      </c>
      <c r="L126" s="319">
        <v>7317</v>
      </c>
      <c r="M126" s="319">
        <v>19</v>
      </c>
      <c r="N126" s="319">
        <v>2057.9850000000001</v>
      </c>
      <c r="O126" s="319">
        <v>20</v>
      </c>
      <c r="P126" s="319">
        <v>0</v>
      </c>
      <c r="Q126" s="319">
        <v>0</v>
      </c>
    </row>
    <row r="127" spans="1:17" x14ac:dyDescent="0.25">
      <c r="A127" s="318">
        <v>158</v>
      </c>
      <c r="B127" s="318" t="s">
        <v>128</v>
      </c>
      <c r="C127" s="319">
        <v>24291</v>
      </c>
      <c r="D127" s="319">
        <v>5401</v>
      </c>
      <c r="E127" s="319">
        <v>1887.6</v>
      </c>
      <c r="F127" s="319">
        <v>945</v>
      </c>
      <c r="G127" s="319">
        <v>18320</v>
      </c>
      <c r="H127" s="319">
        <v>0</v>
      </c>
      <c r="I127" s="319">
        <v>1284.8</v>
      </c>
      <c r="J127" s="319">
        <v>0</v>
      </c>
      <c r="K127" s="319">
        <v>0</v>
      </c>
      <c r="L127" s="319">
        <v>10474</v>
      </c>
      <c r="M127" s="319">
        <v>76</v>
      </c>
      <c r="N127" s="319">
        <v>10866.132</v>
      </c>
      <c r="O127" s="319">
        <v>6</v>
      </c>
      <c r="P127" s="319">
        <v>0</v>
      </c>
      <c r="Q127" s="319">
        <v>0</v>
      </c>
    </row>
    <row r="128" spans="1:17" x14ac:dyDescent="0.25">
      <c r="A128" s="318">
        <v>788</v>
      </c>
      <c r="B128" s="318" t="s">
        <v>129</v>
      </c>
      <c r="C128" s="319">
        <v>14103</v>
      </c>
      <c r="D128" s="319">
        <v>2933</v>
      </c>
      <c r="E128" s="319">
        <v>642.20000000000005</v>
      </c>
      <c r="F128" s="319">
        <v>165</v>
      </c>
      <c r="G128" s="319">
        <v>730</v>
      </c>
      <c r="H128" s="319">
        <v>0</v>
      </c>
      <c r="I128" s="319">
        <v>0</v>
      </c>
      <c r="J128" s="319">
        <v>0</v>
      </c>
      <c r="K128" s="319">
        <v>0</v>
      </c>
      <c r="L128" s="319">
        <v>5764</v>
      </c>
      <c r="M128" s="319">
        <v>92</v>
      </c>
      <c r="N128" s="319">
        <v>2327.0279999999998</v>
      </c>
      <c r="O128" s="319">
        <v>6</v>
      </c>
      <c r="P128" s="319">
        <v>0</v>
      </c>
      <c r="Q128" s="319">
        <v>0</v>
      </c>
    </row>
    <row r="129" spans="1:17" x14ac:dyDescent="0.25">
      <c r="A129" s="318">
        <v>392</v>
      </c>
      <c r="B129" s="318" t="s">
        <v>130</v>
      </c>
      <c r="C129" s="319">
        <v>159709</v>
      </c>
      <c r="D129" s="319">
        <v>35076</v>
      </c>
      <c r="E129" s="319">
        <v>17221.5</v>
      </c>
      <c r="F129" s="319">
        <v>16400</v>
      </c>
      <c r="G129" s="319">
        <v>204310</v>
      </c>
      <c r="H129" s="319">
        <v>4581.7</v>
      </c>
      <c r="I129" s="319">
        <v>9104.7999999999993</v>
      </c>
      <c r="J129" s="319">
        <v>0</v>
      </c>
      <c r="K129" s="319">
        <v>0</v>
      </c>
      <c r="L129" s="319">
        <v>2914</v>
      </c>
      <c r="M129" s="319">
        <v>295</v>
      </c>
      <c r="N129" s="319">
        <v>264442.5</v>
      </c>
      <c r="O129" s="319">
        <v>2</v>
      </c>
      <c r="P129" s="319">
        <v>0</v>
      </c>
      <c r="Q129" s="319">
        <v>0</v>
      </c>
    </row>
    <row r="130" spans="1:17" x14ac:dyDescent="0.25">
      <c r="A130" s="318">
        <v>393</v>
      </c>
      <c r="B130" s="318" t="s">
        <v>131</v>
      </c>
      <c r="C130" s="319">
        <v>5867</v>
      </c>
      <c r="D130" s="319">
        <v>1287</v>
      </c>
      <c r="E130" s="319">
        <v>260.89999999999998</v>
      </c>
      <c r="F130" s="319">
        <v>215</v>
      </c>
      <c r="G130" s="319">
        <v>50</v>
      </c>
      <c r="H130" s="319">
        <v>0</v>
      </c>
      <c r="I130" s="319">
        <v>0</v>
      </c>
      <c r="J130" s="319">
        <v>0</v>
      </c>
      <c r="K130" s="319">
        <v>0</v>
      </c>
      <c r="L130" s="319">
        <v>1922</v>
      </c>
      <c r="M130" s="319">
        <v>197</v>
      </c>
      <c r="N130" s="319">
        <v>1556.3430000000001</v>
      </c>
      <c r="O130" s="319">
        <v>5</v>
      </c>
      <c r="P130" s="319">
        <v>0</v>
      </c>
      <c r="Q130" s="319">
        <v>0</v>
      </c>
    </row>
    <row r="131" spans="1:17" x14ac:dyDescent="0.25">
      <c r="A131" s="318">
        <v>394</v>
      </c>
      <c r="B131" s="318" t="s">
        <v>132</v>
      </c>
      <c r="C131" s="319">
        <v>147282</v>
      </c>
      <c r="D131" s="319">
        <v>36087</v>
      </c>
      <c r="E131" s="319">
        <v>7984.6</v>
      </c>
      <c r="F131" s="319">
        <v>12960</v>
      </c>
      <c r="G131" s="319">
        <v>76200</v>
      </c>
      <c r="H131" s="319">
        <v>2062.1</v>
      </c>
      <c r="I131" s="319">
        <v>6268.8</v>
      </c>
      <c r="J131" s="319">
        <v>0</v>
      </c>
      <c r="K131" s="319">
        <v>1493.4</v>
      </c>
      <c r="L131" s="319">
        <v>17822</v>
      </c>
      <c r="M131" s="319">
        <v>691</v>
      </c>
      <c r="N131" s="319">
        <v>94797.744000000006</v>
      </c>
      <c r="O131" s="319">
        <v>28</v>
      </c>
      <c r="P131" s="319">
        <v>0</v>
      </c>
      <c r="Q131" s="319">
        <v>0</v>
      </c>
    </row>
    <row r="132" spans="1:17" x14ac:dyDescent="0.25">
      <c r="A132" s="318">
        <v>1655</v>
      </c>
      <c r="B132" s="318" t="s">
        <v>133</v>
      </c>
      <c r="C132" s="319">
        <v>29888</v>
      </c>
      <c r="D132" s="319">
        <v>6115</v>
      </c>
      <c r="E132" s="319">
        <v>2366.4</v>
      </c>
      <c r="F132" s="319">
        <v>1630</v>
      </c>
      <c r="G132" s="319">
        <v>4810</v>
      </c>
      <c r="H132" s="319">
        <v>0</v>
      </c>
      <c r="I132" s="319">
        <v>956.8</v>
      </c>
      <c r="J132" s="319">
        <v>0</v>
      </c>
      <c r="K132" s="319">
        <v>0</v>
      </c>
      <c r="L132" s="319">
        <v>7445</v>
      </c>
      <c r="M132" s="319">
        <v>77</v>
      </c>
      <c r="N132" s="319">
        <v>9950.2199999999993</v>
      </c>
      <c r="O132" s="319">
        <v>9</v>
      </c>
      <c r="P132" s="319">
        <v>0</v>
      </c>
      <c r="Q132" s="319">
        <v>0</v>
      </c>
    </row>
    <row r="133" spans="1:17" x14ac:dyDescent="0.25">
      <c r="A133" s="318">
        <v>160</v>
      </c>
      <c r="B133" s="318" t="s">
        <v>134</v>
      </c>
      <c r="C133" s="319">
        <v>60539</v>
      </c>
      <c r="D133" s="319">
        <v>15165</v>
      </c>
      <c r="E133" s="319">
        <v>4438.7</v>
      </c>
      <c r="F133" s="319">
        <v>945</v>
      </c>
      <c r="G133" s="319">
        <v>40690</v>
      </c>
      <c r="H133" s="319">
        <v>869.38</v>
      </c>
      <c r="I133" s="319">
        <v>3300.8</v>
      </c>
      <c r="J133" s="319">
        <v>0</v>
      </c>
      <c r="K133" s="319">
        <v>0</v>
      </c>
      <c r="L133" s="319">
        <v>31219</v>
      </c>
      <c r="M133" s="319">
        <v>496</v>
      </c>
      <c r="N133" s="319">
        <v>14141.591</v>
      </c>
      <c r="O133" s="319">
        <v>24</v>
      </c>
      <c r="P133" s="319">
        <v>0</v>
      </c>
      <c r="Q133" s="319">
        <v>0</v>
      </c>
    </row>
    <row r="134" spans="1:17" x14ac:dyDescent="0.25">
      <c r="A134" s="318">
        <v>243</v>
      </c>
      <c r="B134" s="318" t="s">
        <v>135</v>
      </c>
      <c r="C134" s="319">
        <v>46832</v>
      </c>
      <c r="D134" s="319">
        <v>11600</v>
      </c>
      <c r="E134" s="319">
        <v>3654.1</v>
      </c>
      <c r="F134" s="319">
        <v>4250</v>
      </c>
      <c r="G134" s="319">
        <v>46330</v>
      </c>
      <c r="H134" s="319">
        <v>1202.18</v>
      </c>
      <c r="I134" s="319">
        <v>3286.4</v>
      </c>
      <c r="J134" s="319">
        <v>0</v>
      </c>
      <c r="K134" s="319">
        <v>0</v>
      </c>
      <c r="L134" s="319">
        <v>3892</v>
      </c>
      <c r="M134" s="319">
        <v>935</v>
      </c>
      <c r="N134" s="319">
        <v>30600.999</v>
      </c>
      <c r="O134" s="319">
        <v>2</v>
      </c>
      <c r="P134" s="319">
        <v>0</v>
      </c>
      <c r="Q134" s="319">
        <v>0</v>
      </c>
    </row>
    <row r="135" spans="1:17" x14ac:dyDescent="0.25">
      <c r="A135" s="318">
        <v>523</v>
      </c>
      <c r="B135" s="318" t="s">
        <v>136</v>
      </c>
      <c r="C135" s="319">
        <v>17958</v>
      </c>
      <c r="D135" s="319">
        <v>4706</v>
      </c>
      <c r="E135" s="319">
        <v>1102.3</v>
      </c>
      <c r="F135" s="319">
        <v>290</v>
      </c>
      <c r="G135" s="319">
        <v>5120</v>
      </c>
      <c r="H135" s="319">
        <v>0</v>
      </c>
      <c r="I135" s="319">
        <v>564.79999999999995</v>
      </c>
      <c r="J135" s="319">
        <v>0</v>
      </c>
      <c r="K135" s="319">
        <v>0</v>
      </c>
      <c r="L135" s="319">
        <v>1685</v>
      </c>
      <c r="M135" s="319">
        <v>251</v>
      </c>
      <c r="N135" s="319">
        <v>7109.6289999999999</v>
      </c>
      <c r="O135" s="319">
        <v>3</v>
      </c>
      <c r="P135" s="319">
        <v>0</v>
      </c>
      <c r="Q135" s="319">
        <v>0</v>
      </c>
    </row>
    <row r="136" spans="1:17" x14ac:dyDescent="0.25">
      <c r="A136" s="318">
        <v>17</v>
      </c>
      <c r="B136" s="318" t="s">
        <v>137</v>
      </c>
      <c r="C136" s="319">
        <v>19860</v>
      </c>
      <c r="D136" s="319">
        <v>4663</v>
      </c>
      <c r="E136" s="319">
        <v>1355.3</v>
      </c>
      <c r="F136" s="319">
        <v>340</v>
      </c>
      <c r="G136" s="319">
        <v>6760</v>
      </c>
      <c r="H136" s="319">
        <v>2139.5255999999999</v>
      </c>
      <c r="I136" s="319">
        <v>2631.2</v>
      </c>
      <c r="J136" s="319">
        <v>0</v>
      </c>
      <c r="K136" s="319">
        <v>1630.2</v>
      </c>
      <c r="L136" s="319">
        <v>4536</v>
      </c>
      <c r="M136" s="319">
        <v>537</v>
      </c>
      <c r="N136" s="319">
        <v>8253.4009999999998</v>
      </c>
      <c r="O136" s="319">
        <v>6</v>
      </c>
      <c r="P136" s="319">
        <v>0</v>
      </c>
      <c r="Q136" s="319">
        <v>0</v>
      </c>
    </row>
    <row r="137" spans="1:17" x14ac:dyDescent="0.25">
      <c r="A137" s="318">
        <v>72</v>
      </c>
      <c r="B137" s="318" t="s">
        <v>139</v>
      </c>
      <c r="C137" s="319">
        <v>15783</v>
      </c>
      <c r="D137" s="319">
        <v>3521</v>
      </c>
      <c r="E137" s="319">
        <v>2035.1</v>
      </c>
      <c r="F137" s="319">
        <v>375</v>
      </c>
      <c r="G137" s="319">
        <v>16770</v>
      </c>
      <c r="H137" s="319">
        <v>0</v>
      </c>
      <c r="I137" s="319">
        <v>1050.4000000000001</v>
      </c>
      <c r="J137" s="319">
        <v>0</v>
      </c>
      <c r="K137" s="319">
        <v>0</v>
      </c>
      <c r="L137" s="319">
        <v>2495</v>
      </c>
      <c r="M137" s="319">
        <v>168</v>
      </c>
      <c r="N137" s="319">
        <v>8001.942</v>
      </c>
      <c r="O137" s="319">
        <v>2</v>
      </c>
      <c r="P137" s="319">
        <v>0</v>
      </c>
      <c r="Q137" s="319">
        <v>0</v>
      </c>
    </row>
    <row r="138" spans="1:17" x14ac:dyDescent="0.25">
      <c r="A138" s="318">
        <v>244</v>
      </c>
      <c r="B138" s="318" t="s">
        <v>140</v>
      </c>
      <c r="C138" s="319">
        <v>12154</v>
      </c>
      <c r="D138" s="319">
        <v>2952</v>
      </c>
      <c r="E138" s="319">
        <v>791.2</v>
      </c>
      <c r="F138" s="319">
        <v>175</v>
      </c>
      <c r="G138" s="319">
        <v>3150</v>
      </c>
      <c r="H138" s="319">
        <v>0</v>
      </c>
      <c r="I138" s="319">
        <v>0</v>
      </c>
      <c r="J138" s="319">
        <v>0</v>
      </c>
      <c r="K138" s="319">
        <v>0</v>
      </c>
      <c r="L138" s="319">
        <v>2307</v>
      </c>
      <c r="M138" s="319">
        <v>108</v>
      </c>
      <c r="N138" s="319">
        <v>4570.3760000000002</v>
      </c>
      <c r="O138" s="319">
        <v>2</v>
      </c>
      <c r="P138" s="319">
        <v>0</v>
      </c>
      <c r="Q138" s="319">
        <v>0</v>
      </c>
    </row>
    <row r="139" spans="1:17" x14ac:dyDescent="0.25">
      <c r="A139" s="318">
        <v>396</v>
      </c>
      <c r="B139" s="318" t="s">
        <v>141</v>
      </c>
      <c r="C139" s="319">
        <v>39146</v>
      </c>
      <c r="D139" s="319">
        <v>8340</v>
      </c>
      <c r="E139" s="319">
        <v>3267.8</v>
      </c>
      <c r="F139" s="319">
        <v>2260</v>
      </c>
      <c r="G139" s="319">
        <v>22400</v>
      </c>
      <c r="H139" s="319">
        <v>411.7</v>
      </c>
      <c r="I139" s="319">
        <v>1431.2</v>
      </c>
      <c r="J139" s="319">
        <v>0</v>
      </c>
      <c r="K139" s="319">
        <v>0</v>
      </c>
      <c r="L139" s="319">
        <v>2724</v>
      </c>
      <c r="M139" s="319">
        <v>45</v>
      </c>
      <c r="N139" s="319">
        <v>40761.402000000002</v>
      </c>
      <c r="O139" s="319">
        <v>3</v>
      </c>
      <c r="P139" s="319">
        <v>0</v>
      </c>
      <c r="Q139" s="319">
        <v>0</v>
      </c>
    </row>
    <row r="140" spans="1:17" x14ac:dyDescent="0.25">
      <c r="A140" s="318">
        <v>397</v>
      </c>
      <c r="B140" s="318" t="s">
        <v>142</v>
      </c>
      <c r="C140" s="319">
        <v>27080</v>
      </c>
      <c r="D140" s="319">
        <v>6408</v>
      </c>
      <c r="E140" s="319">
        <v>1653.6</v>
      </c>
      <c r="F140" s="319">
        <v>790</v>
      </c>
      <c r="G140" s="319">
        <v>5940</v>
      </c>
      <c r="H140" s="319">
        <v>0</v>
      </c>
      <c r="I140" s="319">
        <v>1432.8</v>
      </c>
      <c r="J140" s="319">
        <v>0</v>
      </c>
      <c r="K140" s="319">
        <v>0</v>
      </c>
      <c r="L140" s="319">
        <v>917</v>
      </c>
      <c r="M140" s="319">
        <v>47</v>
      </c>
      <c r="N140" s="319">
        <v>22568.121999999999</v>
      </c>
      <c r="O140" s="319">
        <v>1</v>
      </c>
      <c r="P140" s="319">
        <v>0</v>
      </c>
      <c r="Q140" s="319">
        <v>0</v>
      </c>
    </row>
    <row r="141" spans="1:17" x14ac:dyDescent="0.25">
      <c r="A141" s="318">
        <v>246</v>
      </c>
      <c r="B141" s="318" t="s">
        <v>143</v>
      </c>
      <c r="C141" s="319">
        <v>18603</v>
      </c>
      <c r="D141" s="319">
        <v>4208</v>
      </c>
      <c r="E141" s="319">
        <v>1322.8</v>
      </c>
      <c r="F141" s="319">
        <v>235</v>
      </c>
      <c r="G141" s="319">
        <v>5660</v>
      </c>
      <c r="H141" s="319">
        <v>145.32</v>
      </c>
      <c r="I141" s="319">
        <v>826.4</v>
      </c>
      <c r="J141" s="319">
        <v>0</v>
      </c>
      <c r="K141" s="319">
        <v>0</v>
      </c>
      <c r="L141" s="319">
        <v>7861</v>
      </c>
      <c r="M141" s="319">
        <v>181</v>
      </c>
      <c r="N141" s="319">
        <v>4809.0479999999998</v>
      </c>
      <c r="O141" s="319">
        <v>8</v>
      </c>
      <c r="P141" s="319">
        <v>0</v>
      </c>
      <c r="Q141" s="319">
        <v>0</v>
      </c>
    </row>
    <row r="142" spans="1:17" x14ac:dyDescent="0.25">
      <c r="A142" s="318">
        <v>74</v>
      </c>
      <c r="B142" s="318" t="s">
        <v>144</v>
      </c>
      <c r="C142" s="319">
        <v>50192</v>
      </c>
      <c r="D142" s="319">
        <v>11434</v>
      </c>
      <c r="E142" s="319">
        <v>5293.8</v>
      </c>
      <c r="F142" s="319">
        <v>1690</v>
      </c>
      <c r="G142" s="319">
        <v>53580</v>
      </c>
      <c r="H142" s="319">
        <v>732.74</v>
      </c>
      <c r="I142" s="319">
        <v>3344</v>
      </c>
      <c r="J142" s="319">
        <v>0</v>
      </c>
      <c r="K142" s="319">
        <v>40.699999999999797</v>
      </c>
      <c r="L142" s="319">
        <v>18994</v>
      </c>
      <c r="M142" s="319">
        <v>822</v>
      </c>
      <c r="N142" s="319">
        <v>25520.508000000002</v>
      </c>
      <c r="O142" s="319">
        <v>24</v>
      </c>
      <c r="P142" s="319">
        <v>0</v>
      </c>
      <c r="Q142" s="319">
        <v>0</v>
      </c>
    </row>
    <row r="143" spans="1:17" x14ac:dyDescent="0.25">
      <c r="A143" s="318">
        <v>398</v>
      </c>
      <c r="B143" s="318" t="s">
        <v>145</v>
      </c>
      <c r="C143" s="319">
        <v>55850</v>
      </c>
      <c r="D143" s="319">
        <v>14051</v>
      </c>
      <c r="E143" s="319">
        <v>3749.2</v>
      </c>
      <c r="F143" s="319">
        <v>4010</v>
      </c>
      <c r="G143" s="319">
        <v>54320</v>
      </c>
      <c r="H143" s="319">
        <v>1580.64</v>
      </c>
      <c r="I143" s="319">
        <v>3645.6</v>
      </c>
      <c r="J143" s="319">
        <v>0</v>
      </c>
      <c r="K143" s="319">
        <v>796.1</v>
      </c>
      <c r="L143" s="319">
        <v>3815</v>
      </c>
      <c r="M143" s="319">
        <v>184</v>
      </c>
      <c r="N143" s="319">
        <v>39529.584000000003</v>
      </c>
      <c r="O143" s="319">
        <v>4</v>
      </c>
      <c r="P143" s="319">
        <v>0</v>
      </c>
      <c r="Q143" s="319">
        <v>0</v>
      </c>
    </row>
    <row r="144" spans="1:17" x14ac:dyDescent="0.25">
      <c r="A144" s="318">
        <v>917</v>
      </c>
      <c r="B144" s="318" t="s">
        <v>146</v>
      </c>
      <c r="C144" s="319">
        <v>86762</v>
      </c>
      <c r="D144" s="319">
        <v>15564</v>
      </c>
      <c r="E144" s="319">
        <v>14580.7</v>
      </c>
      <c r="F144" s="319">
        <v>5180</v>
      </c>
      <c r="G144" s="319">
        <v>149750</v>
      </c>
      <c r="H144" s="319">
        <v>5316.0969999999998</v>
      </c>
      <c r="I144" s="319">
        <v>5925.6</v>
      </c>
      <c r="J144" s="319">
        <v>0</v>
      </c>
      <c r="K144" s="319">
        <v>0</v>
      </c>
      <c r="L144" s="319">
        <v>4493</v>
      </c>
      <c r="M144" s="319">
        <v>60</v>
      </c>
      <c r="N144" s="319">
        <v>83454.596999999994</v>
      </c>
      <c r="O144" s="319">
        <v>5</v>
      </c>
      <c r="P144" s="319">
        <v>0</v>
      </c>
      <c r="Q144" s="319">
        <v>0</v>
      </c>
    </row>
    <row r="145" spans="1:17" x14ac:dyDescent="0.25">
      <c r="A145" s="318">
        <v>1658</v>
      </c>
      <c r="B145" s="318" t="s">
        <v>147</v>
      </c>
      <c r="C145" s="319">
        <v>15886</v>
      </c>
      <c r="D145" s="319">
        <v>3266</v>
      </c>
      <c r="E145" s="319">
        <v>841.8</v>
      </c>
      <c r="F145" s="319">
        <v>220</v>
      </c>
      <c r="G145" s="319">
        <v>2150</v>
      </c>
      <c r="H145" s="319">
        <v>2186.7199999999998</v>
      </c>
      <c r="I145" s="319">
        <v>0</v>
      </c>
      <c r="J145" s="319">
        <v>0</v>
      </c>
      <c r="K145" s="319">
        <v>0</v>
      </c>
      <c r="L145" s="319">
        <v>10398</v>
      </c>
      <c r="M145" s="319">
        <v>107</v>
      </c>
      <c r="N145" s="319">
        <v>4150.8239999999996</v>
      </c>
      <c r="O145" s="319">
        <v>7</v>
      </c>
      <c r="P145" s="319">
        <v>0</v>
      </c>
      <c r="Q145" s="319">
        <v>0</v>
      </c>
    </row>
    <row r="146" spans="1:17" x14ac:dyDescent="0.25">
      <c r="A146" s="318">
        <v>399</v>
      </c>
      <c r="B146" s="318" t="s">
        <v>148</v>
      </c>
      <c r="C146" s="319">
        <v>23099</v>
      </c>
      <c r="D146" s="319">
        <v>5024</v>
      </c>
      <c r="E146" s="319">
        <v>1400.2</v>
      </c>
      <c r="F146" s="319">
        <v>425</v>
      </c>
      <c r="G146" s="319">
        <v>8170</v>
      </c>
      <c r="H146" s="319">
        <v>0</v>
      </c>
      <c r="I146" s="319">
        <v>283.2</v>
      </c>
      <c r="J146" s="319">
        <v>0</v>
      </c>
      <c r="K146" s="319">
        <v>14.1</v>
      </c>
      <c r="L146" s="319">
        <v>1870</v>
      </c>
      <c r="M146" s="319">
        <v>31</v>
      </c>
      <c r="N146" s="319">
        <v>13767.632</v>
      </c>
      <c r="O146" s="319">
        <v>3</v>
      </c>
      <c r="P146" s="319">
        <v>0</v>
      </c>
      <c r="Q146" s="319">
        <v>0</v>
      </c>
    </row>
    <row r="147" spans="1:17" x14ac:dyDescent="0.25">
      <c r="A147" s="318">
        <v>163</v>
      </c>
      <c r="B147" s="318" t="s">
        <v>149</v>
      </c>
      <c r="C147" s="319">
        <v>35796</v>
      </c>
      <c r="D147" s="319">
        <v>8285</v>
      </c>
      <c r="E147" s="319">
        <v>2842.2</v>
      </c>
      <c r="F147" s="319">
        <v>465</v>
      </c>
      <c r="G147" s="319">
        <v>36000</v>
      </c>
      <c r="H147" s="319">
        <v>982.36</v>
      </c>
      <c r="I147" s="319">
        <v>1183.2</v>
      </c>
      <c r="J147" s="319">
        <v>0</v>
      </c>
      <c r="K147" s="319">
        <v>0</v>
      </c>
      <c r="L147" s="319">
        <v>13791</v>
      </c>
      <c r="M147" s="319">
        <v>108</v>
      </c>
      <c r="N147" s="319">
        <v>12337.415999999999</v>
      </c>
      <c r="O147" s="319">
        <v>8</v>
      </c>
      <c r="P147" s="319">
        <v>0</v>
      </c>
      <c r="Q147" s="319">
        <v>0</v>
      </c>
    </row>
    <row r="148" spans="1:17" x14ac:dyDescent="0.25">
      <c r="A148" s="318">
        <v>530</v>
      </c>
      <c r="B148" s="318" t="s">
        <v>150</v>
      </c>
      <c r="C148" s="319">
        <v>39992</v>
      </c>
      <c r="D148" s="319">
        <v>8445</v>
      </c>
      <c r="E148" s="319">
        <v>2937.2</v>
      </c>
      <c r="F148" s="319">
        <v>2505</v>
      </c>
      <c r="G148" s="319">
        <v>26520</v>
      </c>
      <c r="H148" s="319">
        <v>249.42</v>
      </c>
      <c r="I148" s="319">
        <v>2299.1999999999998</v>
      </c>
      <c r="J148" s="319">
        <v>0</v>
      </c>
      <c r="K148" s="319">
        <v>0</v>
      </c>
      <c r="L148" s="319">
        <v>3149</v>
      </c>
      <c r="M148" s="319">
        <v>1366</v>
      </c>
      <c r="N148" s="319">
        <v>28409.78</v>
      </c>
      <c r="O148" s="319">
        <v>3</v>
      </c>
      <c r="P148" s="319">
        <v>0</v>
      </c>
      <c r="Q148" s="319">
        <v>0</v>
      </c>
    </row>
    <row r="149" spans="1:17" x14ac:dyDescent="0.25">
      <c r="A149" s="318">
        <v>794</v>
      </c>
      <c r="B149" s="318" t="s">
        <v>151</v>
      </c>
      <c r="C149" s="319">
        <v>90903</v>
      </c>
      <c r="D149" s="319">
        <v>21519</v>
      </c>
      <c r="E149" s="319">
        <v>9449.6</v>
      </c>
      <c r="F149" s="319">
        <v>8515</v>
      </c>
      <c r="G149" s="319">
        <v>144280</v>
      </c>
      <c r="H149" s="319">
        <v>2904.54</v>
      </c>
      <c r="I149" s="319">
        <v>4352.8</v>
      </c>
      <c r="J149" s="319">
        <v>0</v>
      </c>
      <c r="K149" s="319">
        <v>0</v>
      </c>
      <c r="L149" s="319">
        <v>5315</v>
      </c>
      <c r="M149" s="319">
        <v>161</v>
      </c>
      <c r="N149" s="319">
        <v>69183.008000000002</v>
      </c>
      <c r="O149" s="319">
        <v>1</v>
      </c>
      <c r="P149" s="319">
        <v>0</v>
      </c>
      <c r="Q149" s="319">
        <v>0</v>
      </c>
    </row>
    <row r="150" spans="1:17" x14ac:dyDescent="0.25">
      <c r="A150" s="318">
        <v>531</v>
      </c>
      <c r="B150" s="318" t="s">
        <v>152</v>
      </c>
      <c r="C150" s="319">
        <v>30677</v>
      </c>
      <c r="D150" s="319">
        <v>8280</v>
      </c>
      <c r="E150" s="319">
        <v>1505.4</v>
      </c>
      <c r="F150" s="319">
        <v>1490</v>
      </c>
      <c r="G150" s="319">
        <v>11390</v>
      </c>
      <c r="H150" s="319">
        <v>0</v>
      </c>
      <c r="I150" s="319">
        <v>0</v>
      </c>
      <c r="J150" s="319">
        <v>509.6</v>
      </c>
      <c r="K150" s="319">
        <v>0</v>
      </c>
      <c r="L150" s="319">
        <v>1026</v>
      </c>
      <c r="M150" s="319">
        <v>164</v>
      </c>
      <c r="N150" s="319">
        <v>21715.452000000001</v>
      </c>
      <c r="O150" s="319">
        <v>1</v>
      </c>
      <c r="P150" s="319">
        <v>0</v>
      </c>
      <c r="Q150" s="319">
        <v>0</v>
      </c>
    </row>
    <row r="151" spans="1:17" x14ac:dyDescent="0.25">
      <c r="A151" s="318">
        <v>164</v>
      </c>
      <c r="B151" s="318" t="s">
        <v>404</v>
      </c>
      <c r="C151" s="319">
        <v>80593</v>
      </c>
      <c r="D151" s="319">
        <v>17953</v>
      </c>
      <c r="E151" s="319">
        <v>8811.4</v>
      </c>
      <c r="F151" s="319">
        <v>6915</v>
      </c>
      <c r="G151" s="319">
        <v>114430</v>
      </c>
      <c r="H151" s="319">
        <v>3731.34</v>
      </c>
      <c r="I151" s="319">
        <v>5072</v>
      </c>
      <c r="J151" s="319">
        <v>0</v>
      </c>
      <c r="K151" s="319">
        <v>108.49999999999901</v>
      </c>
      <c r="L151" s="319">
        <v>6082</v>
      </c>
      <c r="M151" s="319">
        <v>101</v>
      </c>
      <c r="N151" s="319">
        <v>69985.728000000003</v>
      </c>
      <c r="O151" s="319">
        <v>3</v>
      </c>
      <c r="P151" s="319">
        <v>0</v>
      </c>
      <c r="Q151" s="319">
        <v>0</v>
      </c>
    </row>
    <row r="152" spans="1:17" x14ac:dyDescent="0.25">
      <c r="A152" s="318">
        <v>252</v>
      </c>
      <c r="B152" s="318" t="s">
        <v>154</v>
      </c>
      <c r="C152" s="319">
        <v>16462</v>
      </c>
      <c r="D152" s="319">
        <v>3637</v>
      </c>
      <c r="E152" s="319">
        <v>1016.1</v>
      </c>
      <c r="F152" s="319">
        <v>325</v>
      </c>
      <c r="G152" s="319">
        <v>3540</v>
      </c>
      <c r="H152" s="319">
        <v>0</v>
      </c>
      <c r="I152" s="319">
        <v>0</v>
      </c>
      <c r="J152" s="319">
        <v>0</v>
      </c>
      <c r="K152" s="319">
        <v>0</v>
      </c>
      <c r="L152" s="319">
        <v>3971</v>
      </c>
      <c r="M152" s="319">
        <v>183</v>
      </c>
      <c r="N152" s="319">
        <v>5794.0839999999998</v>
      </c>
      <c r="O152" s="319">
        <v>4</v>
      </c>
      <c r="P152" s="319">
        <v>0</v>
      </c>
      <c r="Q152" s="319">
        <v>0</v>
      </c>
    </row>
    <row r="153" spans="1:17" x14ac:dyDescent="0.25">
      <c r="A153" s="318">
        <v>797</v>
      </c>
      <c r="B153" s="318" t="s">
        <v>155</v>
      </c>
      <c r="C153" s="319">
        <v>43723</v>
      </c>
      <c r="D153" s="319">
        <v>9691</v>
      </c>
      <c r="E153" s="319">
        <v>3052.2</v>
      </c>
      <c r="F153" s="319">
        <v>1945</v>
      </c>
      <c r="G153" s="319">
        <v>32180</v>
      </c>
      <c r="H153" s="319">
        <v>182.16</v>
      </c>
      <c r="I153" s="319">
        <v>916</v>
      </c>
      <c r="J153" s="319">
        <v>0</v>
      </c>
      <c r="K153" s="319">
        <v>0</v>
      </c>
      <c r="L153" s="319">
        <v>7884</v>
      </c>
      <c r="M153" s="319">
        <v>238</v>
      </c>
      <c r="N153" s="319">
        <v>19833.396000000001</v>
      </c>
      <c r="O153" s="319">
        <v>3</v>
      </c>
      <c r="P153" s="319">
        <v>0</v>
      </c>
      <c r="Q153" s="319">
        <v>0</v>
      </c>
    </row>
    <row r="154" spans="1:17" x14ac:dyDescent="0.25">
      <c r="A154" s="318">
        <v>534</v>
      </c>
      <c r="B154" s="318" t="s">
        <v>156</v>
      </c>
      <c r="C154" s="319">
        <v>21812</v>
      </c>
      <c r="D154" s="319">
        <v>4714</v>
      </c>
      <c r="E154" s="319">
        <v>1934.2</v>
      </c>
      <c r="F154" s="319">
        <v>705</v>
      </c>
      <c r="G154" s="319">
        <v>4990</v>
      </c>
      <c r="H154" s="319">
        <v>158.4</v>
      </c>
      <c r="I154" s="319">
        <v>915.2</v>
      </c>
      <c r="J154" s="319">
        <v>0</v>
      </c>
      <c r="K154" s="319">
        <v>555.5</v>
      </c>
      <c r="L154" s="319">
        <v>1292</v>
      </c>
      <c r="M154" s="319">
        <v>55</v>
      </c>
      <c r="N154" s="319">
        <v>15135.12</v>
      </c>
      <c r="O154" s="319">
        <v>2</v>
      </c>
      <c r="P154" s="319">
        <v>0</v>
      </c>
      <c r="Q154" s="319">
        <v>0</v>
      </c>
    </row>
    <row r="155" spans="1:17" x14ac:dyDescent="0.25">
      <c r="A155" s="318">
        <v>798</v>
      </c>
      <c r="B155" s="318" t="s">
        <v>157</v>
      </c>
      <c r="C155" s="319">
        <v>15366</v>
      </c>
      <c r="D155" s="319">
        <v>3353</v>
      </c>
      <c r="E155" s="319">
        <v>863.5</v>
      </c>
      <c r="F155" s="319">
        <v>180</v>
      </c>
      <c r="G155" s="319">
        <v>1770</v>
      </c>
      <c r="H155" s="319">
        <v>0</v>
      </c>
      <c r="I155" s="319">
        <v>0</v>
      </c>
      <c r="J155" s="319">
        <v>0</v>
      </c>
      <c r="K155" s="319">
        <v>0</v>
      </c>
      <c r="L155" s="319">
        <v>9483</v>
      </c>
      <c r="M155" s="319">
        <v>168</v>
      </c>
      <c r="N155" s="319">
        <v>4054.26</v>
      </c>
      <c r="O155" s="319">
        <v>8</v>
      </c>
      <c r="P155" s="319">
        <v>0</v>
      </c>
      <c r="Q155" s="319">
        <v>0</v>
      </c>
    </row>
    <row r="156" spans="1:17" x14ac:dyDescent="0.25">
      <c r="A156" s="318">
        <v>402</v>
      </c>
      <c r="B156" s="318" t="s">
        <v>158</v>
      </c>
      <c r="C156" s="319">
        <v>89521</v>
      </c>
      <c r="D156" s="319">
        <v>20306</v>
      </c>
      <c r="E156" s="319">
        <v>9421.7000000000007</v>
      </c>
      <c r="F156" s="319">
        <v>7195</v>
      </c>
      <c r="G156" s="319">
        <v>90560</v>
      </c>
      <c r="H156" s="319">
        <v>3078.58</v>
      </c>
      <c r="I156" s="319">
        <v>6579.2</v>
      </c>
      <c r="J156" s="319">
        <v>0</v>
      </c>
      <c r="K156" s="319">
        <v>932.099999999999</v>
      </c>
      <c r="L156" s="319">
        <v>4559</v>
      </c>
      <c r="M156" s="319">
        <v>76</v>
      </c>
      <c r="N156" s="319">
        <v>114434.1</v>
      </c>
      <c r="O156" s="319">
        <v>5</v>
      </c>
      <c r="P156" s="319">
        <v>0</v>
      </c>
      <c r="Q156" s="319">
        <v>0</v>
      </c>
    </row>
    <row r="157" spans="1:17" x14ac:dyDescent="0.25">
      <c r="A157" s="318">
        <v>1735</v>
      </c>
      <c r="B157" s="318" t="s">
        <v>159</v>
      </c>
      <c r="C157" s="319">
        <v>34930</v>
      </c>
      <c r="D157" s="319">
        <v>7617</v>
      </c>
      <c r="E157" s="319">
        <v>2505.1</v>
      </c>
      <c r="F157" s="319">
        <v>675</v>
      </c>
      <c r="G157" s="319">
        <v>13320</v>
      </c>
      <c r="H157" s="319">
        <v>20.76</v>
      </c>
      <c r="I157" s="319">
        <v>640</v>
      </c>
      <c r="J157" s="319">
        <v>0</v>
      </c>
      <c r="K157" s="319">
        <v>56.4</v>
      </c>
      <c r="L157" s="319">
        <v>21240</v>
      </c>
      <c r="M157" s="319">
        <v>300</v>
      </c>
      <c r="N157" s="319">
        <v>9427.8359999999993</v>
      </c>
      <c r="O157" s="319">
        <v>9</v>
      </c>
      <c r="P157" s="319">
        <v>0</v>
      </c>
      <c r="Q157" s="319">
        <v>0</v>
      </c>
    </row>
    <row r="158" spans="1:17" x14ac:dyDescent="0.25">
      <c r="A158" s="318">
        <v>1911</v>
      </c>
      <c r="B158" s="318" t="s">
        <v>534</v>
      </c>
      <c r="C158" s="319">
        <v>47681</v>
      </c>
      <c r="D158" s="319">
        <v>10913</v>
      </c>
      <c r="E158" s="319">
        <v>3661.3</v>
      </c>
      <c r="F158" s="319">
        <v>740</v>
      </c>
      <c r="G158" s="319">
        <v>7420</v>
      </c>
      <c r="H158" s="319">
        <v>0</v>
      </c>
      <c r="I158" s="319">
        <v>877.6</v>
      </c>
      <c r="J158" s="319">
        <v>0</v>
      </c>
      <c r="K158" s="319">
        <v>0</v>
      </c>
      <c r="L158" s="319">
        <v>35744</v>
      </c>
      <c r="M158" s="319">
        <v>1773</v>
      </c>
      <c r="N158" s="319">
        <v>8989.3670000000002</v>
      </c>
      <c r="O158" s="319">
        <v>29</v>
      </c>
      <c r="P158" s="319">
        <v>0</v>
      </c>
      <c r="Q158" s="319">
        <v>0</v>
      </c>
    </row>
    <row r="159" spans="1:17" x14ac:dyDescent="0.25">
      <c r="A159" s="318">
        <v>118</v>
      </c>
      <c r="B159" s="318" t="s">
        <v>160</v>
      </c>
      <c r="C159" s="319">
        <v>55677</v>
      </c>
      <c r="D159" s="319">
        <v>13060</v>
      </c>
      <c r="E159" s="319">
        <v>6198.2</v>
      </c>
      <c r="F159" s="319">
        <v>1380</v>
      </c>
      <c r="G159" s="319">
        <v>69470</v>
      </c>
      <c r="H159" s="319">
        <v>1432.5</v>
      </c>
      <c r="I159" s="319">
        <v>3095.2</v>
      </c>
      <c r="J159" s="319">
        <v>0</v>
      </c>
      <c r="K159" s="319">
        <v>0</v>
      </c>
      <c r="L159" s="319">
        <v>12765</v>
      </c>
      <c r="M159" s="319">
        <v>160</v>
      </c>
      <c r="N159" s="319">
        <v>29747.027999999998</v>
      </c>
      <c r="O159" s="319">
        <v>17</v>
      </c>
      <c r="P159" s="319">
        <v>0</v>
      </c>
      <c r="Q159" s="319">
        <v>0</v>
      </c>
    </row>
    <row r="160" spans="1:17" x14ac:dyDescent="0.25">
      <c r="A160" s="318">
        <v>405</v>
      </c>
      <c r="B160" s="318" t="s">
        <v>162</v>
      </c>
      <c r="C160" s="319">
        <v>72806</v>
      </c>
      <c r="D160" s="319">
        <v>16901</v>
      </c>
      <c r="E160" s="319">
        <v>7193.1</v>
      </c>
      <c r="F160" s="319">
        <v>6715</v>
      </c>
      <c r="G160" s="319">
        <v>87810</v>
      </c>
      <c r="H160" s="319">
        <v>2820.72</v>
      </c>
      <c r="I160" s="319">
        <v>6323.2</v>
      </c>
      <c r="J160" s="319">
        <v>0</v>
      </c>
      <c r="K160" s="319">
        <v>0</v>
      </c>
      <c r="L160" s="319">
        <v>2029</v>
      </c>
      <c r="M160" s="319">
        <v>94</v>
      </c>
      <c r="N160" s="319">
        <v>54859.303</v>
      </c>
      <c r="O160" s="319">
        <v>1</v>
      </c>
      <c r="P160" s="319">
        <v>0</v>
      </c>
      <c r="Q160" s="319">
        <v>0</v>
      </c>
    </row>
    <row r="161" spans="1:17" x14ac:dyDescent="0.25">
      <c r="A161" s="318">
        <v>1507</v>
      </c>
      <c r="B161" s="318" t="s">
        <v>163</v>
      </c>
      <c r="C161" s="319">
        <v>42271</v>
      </c>
      <c r="D161" s="319">
        <v>9059</v>
      </c>
      <c r="E161" s="319">
        <v>2890.8</v>
      </c>
      <c r="F161" s="319">
        <v>550</v>
      </c>
      <c r="G161" s="319">
        <v>17350</v>
      </c>
      <c r="H161" s="319">
        <v>178.2</v>
      </c>
      <c r="I161" s="319">
        <v>1784</v>
      </c>
      <c r="J161" s="319">
        <v>0</v>
      </c>
      <c r="K161" s="319">
        <v>0</v>
      </c>
      <c r="L161" s="319">
        <v>18863</v>
      </c>
      <c r="M161" s="319">
        <v>329</v>
      </c>
      <c r="N161" s="319">
        <v>10697.12</v>
      </c>
      <c r="O161" s="319">
        <v>16</v>
      </c>
      <c r="P161" s="319">
        <v>0</v>
      </c>
      <c r="Q161" s="319">
        <v>0</v>
      </c>
    </row>
    <row r="162" spans="1:17" x14ac:dyDescent="0.25">
      <c r="A162" s="318">
        <v>321</v>
      </c>
      <c r="B162" s="318" t="s">
        <v>164</v>
      </c>
      <c r="C162" s="319">
        <v>49579</v>
      </c>
      <c r="D162" s="319">
        <v>13351</v>
      </c>
      <c r="E162" s="319">
        <v>1997.5</v>
      </c>
      <c r="F162" s="319">
        <v>2195</v>
      </c>
      <c r="G162" s="319">
        <v>31260</v>
      </c>
      <c r="H162" s="319">
        <v>1291.54</v>
      </c>
      <c r="I162" s="319">
        <v>1852.8</v>
      </c>
      <c r="J162" s="319">
        <v>0</v>
      </c>
      <c r="K162" s="319">
        <v>425.1</v>
      </c>
      <c r="L162" s="319">
        <v>5493</v>
      </c>
      <c r="M162" s="319">
        <v>406</v>
      </c>
      <c r="N162" s="319">
        <v>30086.18</v>
      </c>
      <c r="O162" s="319">
        <v>10</v>
      </c>
      <c r="P162" s="319">
        <v>0</v>
      </c>
      <c r="Q162" s="319">
        <v>0</v>
      </c>
    </row>
    <row r="163" spans="1:17" x14ac:dyDescent="0.25">
      <c r="A163" s="318">
        <v>406</v>
      </c>
      <c r="B163" s="318" t="s">
        <v>165</v>
      </c>
      <c r="C163" s="319">
        <v>41369</v>
      </c>
      <c r="D163" s="319">
        <v>9136</v>
      </c>
      <c r="E163" s="319">
        <v>3275.9</v>
      </c>
      <c r="F163" s="319">
        <v>3005</v>
      </c>
      <c r="G163" s="319">
        <v>25290</v>
      </c>
      <c r="H163" s="319">
        <v>1112.1306</v>
      </c>
      <c r="I163" s="319">
        <v>1895.2</v>
      </c>
      <c r="J163" s="319">
        <v>0</v>
      </c>
      <c r="K163" s="319">
        <v>0</v>
      </c>
      <c r="L163" s="319">
        <v>1581</v>
      </c>
      <c r="M163" s="319">
        <v>751</v>
      </c>
      <c r="N163" s="319">
        <v>38018.942999999999</v>
      </c>
      <c r="O163" s="319">
        <v>5</v>
      </c>
      <c r="P163" s="319">
        <v>0</v>
      </c>
      <c r="Q163" s="319">
        <v>0</v>
      </c>
    </row>
    <row r="164" spans="1:17" x14ac:dyDescent="0.25">
      <c r="A164" s="318">
        <v>677</v>
      </c>
      <c r="B164" s="318" t="s">
        <v>166</v>
      </c>
      <c r="C164" s="319">
        <v>27472</v>
      </c>
      <c r="D164" s="319">
        <v>5174</v>
      </c>
      <c r="E164" s="319">
        <v>2482.3000000000002</v>
      </c>
      <c r="F164" s="319">
        <v>405</v>
      </c>
      <c r="G164" s="319">
        <v>21030</v>
      </c>
      <c r="H164" s="319">
        <v>298.98</v>
      </c>
      <c r="I164" s="319">
        <v>1106.4000000000001</v>
      </c>
      <c r="J164" s="319">
        <v>0</v>
      </c>
      <c r="K164" s="319">
        <v>0</v>
      </c>
      <c r="L164" s="319">
        <v>20116</v>
      </c>
      <c r="M164" s="319">
        <v>342</v>
      </c>
      <c r="N164" s="319">
        <v>6737.8289999999997</v>
      </c>
      <c r="O164" s="319">
        <v>16</v>
      </c>
      <c r="P164" s="319">
        <v>0</v>
      </c>
      <c r="Q164" s="319">
        <v>0</v>
      </c>
    </row>
    <row r="165" spans="1:17" x14ac:dyDescent="0.25">
      <c r="A165" s="318">
        <v>353</v>
      </c>
      <c r="B165" s="318" t="s">
        <v>167</v>
      </c>
      <c r="C165" s="319">
        <v>34302</v>
      </c>
      <c r="D165" s="319">
        <v>8623</v>
      </c>
      <c r="E165" s="319">
        <v>2137.4</v>
      </c>
      <c r="F165" s="319">
        <v>3310</v>
      </c>
      <c r="G165" s="319">
        <v>14510</v>
      </c>
      <c r="H165" s="319">
        <v>649.44000000000005</v>
      </c>
      <c r="I165" s="319">
        <v>1404.8</v>
      </c>
      <c r="J165" s="319">
        <v>0</v>
      </c>
      <c r="K165" s="319">
        <v>581.20000000000005</v>
      </c>
      <c r="L165" s="319">
        <v>2092</v>
      </c>
      <c r="M165" s="319">
        <v>76</v>
      </c>
      <c r="N165" s="319">
        <v>26546.223999999998</v>
      </c>
      <c r="O165" s="319">
        <v>2</v>
      </c>
      <c r="P165" s="319">
        <v>0</v>
      </c>
      <c r="Q165" s="319">
        <v>0</v>
      </c>
    </row>
    <row r="166" spans="1:17" x14ac:dyDescent="0.25">
      <c r="A166" s="318">
        <v>1884</v>
      </c>
      <c r="B166" s="318" t="s">
        <v>405</v>
      </c>
      <c r="C166" s="319">
        <v>26625</v>
      </c>
      <c r="D166" s="319">
        <v>5943</v>
      </c>
      <c r="E166" s="319">
        <v>1575</v>
      </c>
      <c r="F166" s="319">
        <v>635</v>
      </c>
      <c r="G166" s="319">
        <v>2790</v>
      </c>
      <c r="H166" s="319">
        <v>0</v>
      </c>
      <c r="I166" s="319">
        <v>254.4</v>
      </c>
      <c r="J166" s="319">
        <v>0</v>
      </c>
      <c r="K166" s="319">
        <v>0</v>
      </c>
      <c r="L166" s="319">
        <v>6319</v>
      </c>
      <c r="M166" s="319">
        <v>905</v>
      </c>
      <c r="N166" s="319">
        <v>6768.65</v>
      </c>
      <c r="O166" s="319">
        <v>17</v>
      </c>
      <c r="P166" s="319">
        <v>0</v>
      </c>
      <c r="Q166" s="319">
        <v>0</v>
      </c>
    </row>
    <row r="167" spans="1:17" x14ac:dyDescent="0.25">
      <c r="A167" s="318">
        <v>166</v>
      </c>
      <c r="B167" s="318" t="s">
        <v>168</v>
      </c>
      <c r="C167" s="319">
        <v>53259</v>
      </c>
      <c r="D167" s="319">
        <v>14244</v>
      </c>
      <c r="E167" s="319">
        <v>4457.3999999999996</v>
      </c>
      <c r="F167" s="319">
        <v>1760</v>
      </c>
      <c r="G167" s="319">
        <v>63560</v>
      </c>
      <c r="H167" s="319">
        <v>1219.6600000000001</v>
      </c>
      <c r="I167" s="319">
        <v>3552.8</v>
      </c>
      <c r="J167" s="319">
        <v>0</v>
      </c>
      <c r="K167" s="319">
        <v>0</v>
      </c>
      <c r="L167" s="319">
        <v>14206</v>
      </c>
      <c r="M167" s="319">
        <v>1973</v>
      </c>
      <c r="N167" s="319">
        <v>32180.148000000001</v>
      </c>
      <c r="O167" s="319">
        <v>9</v>
      </c>
      <c r="P167" s="319">
        <v>0</v>
      </c>
      <c r="Q167" s="319">
        <v>0</v>
      </c>
    </row>
    <row r="168" spans="1:17" x14ac:dyDescent="0.25">
      <c r="A168" s="318">
        <v>678</v>
      </c>
      <c r="B168" s="318" t="s">
        <v>169</v>
      </c>
      <c r="C168" s="319">
        <v>12720</v>
      </c>
      <c r="D168" s="319">
        <v>3200</v>
      </c>
      <c r="E168" s="319">
        <v>673.3</v>
      </c>
      <c r="F168" s="319">
        <v>210</v>
      </c>
      <c r="G168" s="319">
        <v>6070</v>
      </c>
      <c r="H168" s="319">
        <v>473.24</v>
      </c>
      <c r="I168" s="319">
        <v>306.39999999999998</v>
      </c>
      <c r="J168" s="319">
        <v>0</v>
      </c>
      <c r="K168" s="319">
        <v>383</v>
      </c>
      <c r="L168" s="319">
        <v>3708</v>
      </c>
      <c r="M168" s="319">
        <v>109</v>
      </c>
      <c r="N168" s="319">
        <v>3538.9859999999999</v>
      </c>
      <c r="O168" s="319">
        <v>4</v>
      </c>
      <c r="P168" s="319">
        <v>0</v>
      </c>
      <c r="Q168" s="319">
        <v>0</v>
      </c>
    </row>
    <row r="169" spans="1:17" x14ac:dyDescent="0.25">
      <c r="A169" s="318">
        <v>537</v>
      </c>
      <c r="B169" s="318" t="s">
        <v>170</v>
      </c>
      <c r="C169" s="319">
        <v>64956</v>
      </c>
      <c r="D169" s="319">
        <v>16471</v>
      </c>
      <c r="E169" s="319">
        <v>4589.7</v>
      </c>
      <c r="F169" s="319">
        <v>1600</v>
      </c>
      <c r="G169" s="319">
        <v>49930</v>
      </c>
      <c r="H169" s="319">
        <v>1126.1600000000001</v>
      </c>
      <c r="I169" s="319">
        <v>1707.2</v>
      </c>
      <c r="J169" s="319">
        <v>0</v>
      </c>
      <c r="K169" s="319">
        <v>0</v>
      </c>
      <c r="L169" s="319">
        <v>2476</v>
      </c>
      <c r="M169" s="319">
        <v>166</v>
      </c>
      <c r="N169" s="319">
        <v>56218.146000000001</v>
      </c>
      <c r="O169" s="319">
        <v>4</v>
      </c>
      <c r="P169" s="319">
        <v>0</v>
      </c>
      <c r="Q169" s="319">
        <v>0</v>
      </c>
    </row>
    <row r="170" spans="1:17" x14ac:dyDescent="0.25">
      <c r="A170" s="318">
        <v>928</v>
      </c>
      <c r="B170" s="318" t="s">
        <v>171</v>
      </c>
      <c r="C170" s="319">
        <v>45823</v>
      </c>
      <c r="D170" s="319">
        <v>7696</v>
      </c>
      <c r="E170" s="319">
        <v>7150.2</v>
      </c>
      <c r="F170" s="319">
        <v>1725</v>
      </c>
      <c r="G170" s="319">
        <v>52010</v>
      </c>
      <c r="H170" s="319">
        <v>775.84</v>
      </c>
      <c r="I170" s="319">
        <v>345.6</v>
      </c>
      <c r="J170" s="319">
        <v>0</v>
      </c>
      <c r="K170" s="319">
        <v>0</v>
      </c>
      <c r="L170" s="319">
        <v>2191</v>
      </c>
      <c r="M170" s="319">
        <v>24</v>
      </c>
      <c r="N170" s="319">
        <v>42667.288</v>
      </c>
      <c r="O170" s="319">
        <v>2</v>
      </c>
      <c r="P170" s="319">
        <v>0</v>
      </c>
      <c r="Q170" s="319">
        <v>0</v>
      </c>
    </row>
    <row r="171" spans="1:17" x14ac:dyDescent="0.25">
      <c r="A171" s="318">
        <v>1598</v>
      </c>
      <c r="B171" s="318" t="s">
        <v>172</v>
      </c>
      <c r="C171" s="319">
        <v>22659</v>
      </c>
      <c r="D171" s="319">
        <v>5427</v>
      </c>
      <c r="E171" s="319">
        <v>1511.4</v>
      </c>
      <c r="F171" s="319">
        <v>400</v>
      </c>
      <c r="G171" s="319">
        <v>1150</v>
      </c>
      <c r="H171" s="319">
        <v>0</v>
      </c>
      <c r="I171" s="319">
        <v>0</v>
      </c>
      <c r="J171" s="319">
        <v>0</v>
      </c>
      <c r="K171" s="319">
        <v>0</v>
      </c>
      <c r="L171" s="319">
        <v>8037</v>
      </c>
      <c r="M171" s="319">
        <v>292</v>
      </c>
      <c r="N171" s="319">
        <v>3875.4560000000001</v>
      </c>
      <c r="O171" s="319">
        <v>18</v>
      </c>
      <c r="P171" s="319">
        <v>0</v>
      </c>
      <c r="Q171" s="319">
        <v>0</v>
      </c>
    </row>
    <row r="172" spans="1:17" x14ac:dyDescent="0.25">
      <c r="A172" s="318">
        <v>79</v>
      </c>
      <c r="B172" s="318" t="s">
        <v>173</v>
      </c>
      <c r="C172" s="319">
        <v>12827</v>
      </c>
      <c r="D172" s="319">
        <v>3038</v>
      </c>
      <c r="E172" s="319">
        <v>1374.7</v>
      </c>
      <c r="F172" s="319">
        <v>130</v>
      </c>
      <c r="G172" s="319">
        <v>3100</v>
      </c>
      <c r="H172" s="319">
        <v>0</v>
      </c>
      <c r="I172" s="319">
        <v>305.60000000000002</v>
      </c>
      <c r="J172" s="319">
        <v>0</v>
      </c>
      <c r="K172" s="319">
        <v>0</v>
      </c>
      <c r="L172" s="319">
        <v>10954</v>
      </c>
      <c r="M172" s="319">
        <v>681</v>
      </c>
      <c r="N172" s="319">
        <v>2089.8429999999998</v>
      </c>
      <c r="O172" s="319">
        <v>10</v>
      </c>
      <c r="P172" s="319">
        <v>0</v>
      </c>
      <c r="Q172" s="319">
        <v>0</v>
      </c>
    </row>
    <row r="173" spans="1:17" x14ac:dyDescent="0.25">
      <c r="A173" s="318">
        <v>588</v>
      </c>
      <c r="B173" s="318" t="s">
        <v>174</v>
      </c>
      <c r="C173" s="319">
        <v>11097</v>
      </c>
      <c r="D173" s="319">
        <v>2607</v>
      </c>
      <c r="E173" s="319">
        <v>693.5</v>
      </c>
      <c r="F173" s="319">
        <v>150</v>
      </c>
      <c r="G173" s="319">
        <v>170</v>
      </c>
      <c r="H173" s="319">
        <v>0</v>
      </c>
      <c r="I173" s="319">
        <v>0</v>
      </c>
      <c r="J173" s="319">
        <v>0</v>
      </c>
      <c r="K173" s="319">
        <v>0</v>
      </c>
      <c r="L173" s="319">
        <v>7601</v>
      </c>
      <c r="M173" s="319">
        <v>2446</v>
      </c>
      <c r="N173" s="319">
        <v>1496.625</v>
      </c>
      <c r="O173" s="319">
        <v>9</v>
      </c>
      <c r="P173" s="319">
        <v>0</v>
      </c>
      <c r="Q173" s="319">
        <v>0</v>
      </c>
    </row>
    <row r="174" spans="1:17" x14ac:dyDescent="0.25">
      <c r="A174" s="318">
        <v>542</v>
      </c>
      <c r="B174" s="318" t="s">
        <v>175</v>
      </c>
      <c r="C174" s="319">
        <v>29306</v>
      </c>
      <c r="D174" s="319">
        <v>7063</v>
      </c>
      <c r="E174" s="319">
        <v>2134</v>
      </c>
      <c r="F174" s="319">
        <v>1385</v>
      </c>
      <c r="G174" s="319">
        <v>6180</v>
      </c>
      <c r="H174" s="319">
        <v>0</v>
      </c>
      <c r="I174" s="319">
        <v>1096.8</v>
      </c>
      <c r="J174" s="319">
        <v>0</v>
      </c>
      <c r="K174" s="319">
        <v>0</v>
      </c>
      <c r="L174" s="319">
        <v>767</v>
      </c>
      <c r="M174" s="319">
        <v>128</v>
      </c>
      <c r="N174" s="319">
        <v>24255.58</v>
      </c>
      <c r="O174" s="319">
        <v>1</v>
      </c>
      <c r="P174" s="319">
        <v>0</v>
      </c>
      <c r="Q174" s="319">
        <v>0</v>
      </c>
    </row>
    <row r="175" spans="1:17" x14ac:dyDescent="0.25">
      <c r="A175" s="318">
        <v>1931</v>
      </c>
      <c r="B175" s="318" t="s">
        <v>667</v>
      </c>
      <c r="C175" s="319">
        <v>55644</v>
      </c>
      <c r="D175" s="319">
        <v>13127</v>
      </c>
      <c r="E175" s="319">
        <v>3831.2</v>
      </c>
      <c r="F175" s="319">
        <v>2045</v>
      </c>
      <c r="G175" s="319">
        <v>3420</v>
      </c>
      <c r="H175" s="319">
        <v>0</v>
      </c>
      <c r="I175" s="319">
        <v>2968</v>
      </c>
      <c r="J175" s="319">
        <v>0</v>
      </c>
      <c r="K175" s="319">
        <v>173.5</v>
      </c>
      <c r="L175" s="319">
        <v>14905</v>
      </c>
      <c r="M175" s="319">
        <v>1226</v>
      </c>
      <c r="N175" s="319">
        <v>18319.031999999999</v>
      </c>
      <c r="O175" s="319">
        <v>24</v>
      </c>
      <c r="P175" s="319">
        <v>0</v>
      </c>
      <c r="Q175" s="319">
        <v>0</v>
      </c>
    </row>
    <row r="176" spans="1:17" x14ac:dyDescent="0.25">
      <c r="A176" s="318">
        <v>1659</v>
      </c>
      <c r="B176" s="318" t="s">
        <v>176</v>
      </c>
      <c r="C176" s="319">
        <v>22158</v>
      </c>
      <c r="D176" s="319">
        <v>4868</v>
      </c>
      <c r="E176" s="319">
        <v>1630</v>
      </c>
      <c r="F176" s="319">
        <v>330</v>
      </c>
      <c r="G176" s="319">
        <v>3350</v>
      </c>
      <c r="H176" s="319">
        <v>0</v>
      </c>
      <c r="I176" s="319">
        <v>442.4</v>
      </c>
      <c r="J176" s="319">
        <v>0</v>
      </c>
      <c r="K176" s="319">
        <v>182.3</v>
      </c>
      <c r="L176" s="319">
        <v>5535</v>
      </c>
      <c r="M176" s="319">
        <v>81</v>
      </c>
      <c r="N176" s="319">
        <v>5772.12</v>
      </c>
      <c r="O176" s="319">
        <v>7</v>
      </c>
      <c r="P176" s="319">
        <v>0</v>
      </c>
      <c r="Q176" s="319">
        <v>0</v>
      </c>
    </row>
    <row r="177" spans="1:17" x14ac:dyDescent="0.25">
      <c r="A177" s="318">
        <v>1685</v>
      </c>
      <c r="B177" s="318" t="s">
        <v>177</v>
      </c>
      <c r="C177" s="319">
        <v>15332</v>
      </c>
      <c r="D177" s="319">
        <v>3495</v>
      </c>
      <c r="E177" s="319">
        <v>888.8</v>
      </c>
      <c r="F177" s="319">
        <v>215</v>
      </c>
      <c r="G177" s="319">
        <v>1830</v>
      </c>
      <c r="H177" s="319">
        <v>484.4</v>
      </c>
      <c r="I177" s="319">
        <v>0</v>
      </c>
      <c r="J177" s="319">
        <v>0</v>
      </c>
      <c r="K177" s="319">
        <v>0</v>
      </c>
      <c r="L177" s="319">
        <v>7036</v>
      </c>
      <c r="M177" s="319">
        <v>35</v>
      </c>
      <c r="N177" s="319">
        <v>2922.9560000000001</v>
      </c>
      <c r="O177" s="319">
        <v>6</v>
      </c>
      <c r="P177" s="319">
        <v>0</v>
      </c>
      <c r="Q177" s="319">
        <v>0</v>
      </c>
    </row>
    <row r="178" spans="1:17" x14ac:dyDescent="0.25">
      <c r="A178" s="318">
        <v>882</v>
      </c>
      <c r="B178" s="318" t="s">
        <v>178</v>
      </c>
      <c r="C178" s="319">
        <v>37612</v>
      </c>
      <c r="D178" s="319">
        <v>6770</v>
      </c>
      <c r="E178" s="319">
        <v>4424.7</v>
      </c>
      <c r="F178" s="319">
        <v>835</v>
      </c>
      <c r="G178" s="319">
        <v>34590</v>
      </c>
      <c r="H178" s="319">
        <v>199.98</v>
      </c>
      <c r="I178" s="319">
        <v>1651.2</v>
      </c>
      <c r="J178" s="319">
        <v>0</v>
      </c>
      <c r="K178" s="319">
        <v>153.30000000000001</v>
      </c>
      <c r="L178" s="319">
        <v>2459</v>
      </c>
      <c r="M178" s="319">
        <v>7</v>
      </c>
      <c r="N178" s="319">
        <v>27009.165000000001</v>
      </c>
      <c r="O178" s="319">
        <v>3</v>
      </c>
      <c r="P178" s="319">
        <v>0</v>
      </c>
      <c r="Q178" s="319">
        <v>0</v>
      </c>
    </row>
    <row r="179" spans="1:17" x14ac:dyDescent="0.25">
      <c r="A179" s="318">
        <v>415</v>
      </c>
      <c r="B179" s="318" t="s">
        <v>179</v>
      </c>
      <c r="C179" s="319">
        <v>11435</v>
      </c>
      <c r="D179" s="319">
        <v>2678</v>
      </c>
      <c r="E179" s="319">
        <v>645.20000000000005</v>
      </c>
      <c r="F179" s="319">
        <v>495</v>
      </c>
      <c r="G179" s="319">
        <v>320</v>
      </c>
      <c r="H179" s="319">
        <v>0</v>
      </c>
      <c r="I179" s="319">
        <v>0</v>
      </c>
      <c r="J179" s="319">
        <v>19.299999999999699</v>
      </c>
      <c r="K179" s="319">
        <v>0</v>
      </c>
      <c r="L179" s="319">
        <v>2245</v>
      </c>
      <c r="M179" s="319">
        <v>405</v>
      </c>
      <c r="N179" s="319">
        <v>4925.5680000000002</v>
      </c>
      <c r="O179" s="319">
        <v>6</v>
      </c>
      <c r="P179" s="319">
        <v>0</v>
      </c>
      <c r="Q179" s="319">
        <v>0</v>
      </c>
    </row>
    <row r="180" spans="1:17" x14ac:dyDescent="0.25">
      <c r="A180" s="318">
        <v>416</v>
      </c>
      <c r="B180" s="318" t="s">
        <v>180</v>
      </c>
      <c r="C180" s="319">
        <v>27836</v>
      </c>
      <c r="D180" s="319">
        <v>6639</v>
      </c>
      <c r="E180" s="319">
        <v>1743.6</v>
      </c>
      <c r="F180" s="319">
        <v>775</v>
      </c>
      <c r="G180" s="319">
        <v>9650</v>
      </c>
      <c r="H180" s="319">
        <v>0</v>
      </c>
      <c r="I180" s="319">
        <v>346.4</v>
      </c>
      <c r="J180" s="319">
        <v>0</v>
      </c>
      <c r="K180" s="319">
        <v>0</v>
      </c>
      <c r="L180" s="319">
        <v>2376</v>
      </c>
      <c r="M180" s="319">
        <v>327</v>
      </c>
      <c r="N180" s="319">
        <v>10595.183999999999</v>
      </c>
      <c r="O180" s="319">
        <v>7</v>
      </c>
      <c r="P180" s="319">
        <v>0</v>
      </c>
      <c r="Q180" s="319">
        <v>0</v>
      </c>
    </row>
    <row r="181" spans="1:17" x14ac:dyDescent="0.25">
      <c r="A181" s="318">
        <v>1621</v>
      </c>
      <c r="B181" s="318" t="s">
        <v>181</v>
      </c>
      <c r="C181" s="319">
        <v>61155</v>
      </c>
      <c r="D181" s="319">
        <v>17383</v>
      </c>
      <c r="E181" s="319">
        <v>1949.2</v>
      </c>
      <c r="F181" s="319">
        <v>4060</v>
      </c>
      <c r="G181" s="319">
        <v>18170</v>
      </c>
      <c r="H181" s="319">
        <v>0</v>
      </c>
      <c r="I181" s="319">
        <v>3412.8</v>
      </c>
      <c r="J181" s="319">
        <v>1693.7</v>
      </c>
      <c r="K181" s="319">
        <v>2237.6</v>
      </c>
      <c r="L181" s="319">
        <v>5327</v>
      </c>
      <c r="M181" s="319">
        <v>311</v>
      </c>
      <c r="N181" s="319">
        <v>30058.36</v>
      </c>
      <c r="O181" s="319">
        <v>7</v>
      </c>
      <c r="P181" s="319">
        <v>0</v>
      </c>
      <c r="Q181" s="319">
        <v>0</v>
      </c>
    </row>
    <row r="182" spans="1:17" x14ac:dyDescent="0.25">
      <c r="A182" s="318">
        <v>417</v>
      </c>
      <c r="B182" s="318" t="s">
        <v>182</v>
      </c>
      <c r="C182" s="319">
        <v>11146</v>
      </c>
      <c r="D182" s="319">
        <v>2446</v>
      </c>
      <c r="E182" s="319">
        <v>758.4</v>
      </c>
      <c r="F182" s="319">
        <v>240</v>
      </c>
      <c r="G182" s="319">
        <v>1300</v>
      </c>
      <c r="H182" s="319">
        <v>0</v>
      </c>
      <c r="I182" s="319">
        <v>1429.6</v>
      </c>
      <c r="J182" s="319">
        <v>0</v>
      </c>
      <c r="K182" s="319">
        <v>0</v>
      </c>
      <c r="L182" s="319">
        <v>1239</v>
      </c>
      <c r="M182" s="319">
        <v>2</v>
      </c>
      <c r="N182" s="319">
        <v>6083.82</v>
      </c>
      <c r="O182" s="319">
        <v>1</v>
      </c>
      <c r="P182" s="319">
        <v>0</v>
      </c>
      <c r="Q182" s="319">
        <v>0</v>
      </c>
    </row>
    <row r="183" spans="1:17" x14ac:dyDescent="0.25">
      <c r="A183" s="318">
        <v>22</v>
      </c>
      <c r="B183" s="318" t="s">
        <v>183</v>
      </c>
      <c r="C183" s="319">
        <v>19669</v>
      </c>
      <c r="D183" s="319">
        <v>4556</v>
      </c>
      <c r="E183" s="319">
        <v>1804.1</v>
      </c>
      <c r="F183" s="319">
        <v>375</v>
      </c>
      <c r="G183" s="319">
        <v>13080</v>
      </c>
      <c r="H183" s="319">
        <v>0</v>
      </c>
      <c r="I183" s="319">
        <v>1586.4</v>
      </c>
      <c r="J183" s="319">
        <v>0</v>
      </c>
      <c r="K183" s="319">
        <v>0</v>
      </c>
      <c r="L183" s="319">
        <v>6320</v>
      </c>
      <c r="M183" s="319">
        <v>108</v>
      </c>
      <c r="N183" s="319">
        <v>6443.7860000000001</v>
      </c>
      <c r="O183" s="319">
        <v>6</v>
      </c>
      <c r="P183" s="319">
        <v>0</v>
      </c>
      <c r="Q183" s="319">
        <v>0</v>
      </c>
    </row>
    <row r="184" spans="1:17" x14ac:dyDescent="0.25">
      <c r="A184" s="318">
        <v>545</v>
      </c>
      <c r="B184" s="318" t="s">
        <v>184</v>
      </c>
      <c r="C184" s="319">
        <v>21030</v>
      </c>
      <c r="D184" s="319">
        <v>4964</v>
      </c>
      <c r="E184" s="319">
        <v>1777</v>
      </c>
      <c r="F184" s="319">
        <v>2505</v>
      </c>
      <c r="G184" s="319">
        <v>6850</v>
      </c>
      <c r="H184" s="319">
        <v>0</v>
      </c>
      <c r="I184" s="319">
        <v>1000.8</v>
      </c>
      <c r="J184" s="319">
        <v>0</v>
      </c>
      <c r="K184" s="319">
        <v>77.3</v>
      </c>
      <c r="L184" s="319">
        <v>3374</v>
      </c>
      <c r="M184" s="319">
        <v>69</v>
      </c>
      <c r="N184" s="319">
        <v>11361.24</v>
      </c>
      <c r="O184" s="319">
        <v>4</v>
      </c>
      <c r="P184" s="319">
        <v>0</v>
      </c>
      <c r="Q184" s="319">
        <v>0</v>
      </c>
    </row>
    <row r="185" spans="1:17" x14ac:dyDescent="0.25">
      <c r="A185" s="318">
        <v>80</v>
      </c>
      <c r="B185" s="318" t="s">
        <v>185</v>
      </c>
      <c r="C185" s="319">
        <v>122415</v>
      </c>
      <c r="D185" s="319">
        <v>26389</v>
      </c>
      <c r="E185" s="319">
        <v>14958</v>
      </c>
      <c r="F185" s="319">
        <v>5435</v>
      </c>
      <c r="G185" s="319">
        <v>212880</v>
      </c>
      <c r="H185" s="319">
        <v>3633.48</v>
      </c>
      <c r="I185" s="319">
        <v>5598.4</v>
      </c>
      <c r="J185" s="319">
        <v>0</v>
      </c>
      <c r="K185" s="319">
        <v>0</v>
      </c>
      <c r="L185" s="319">
        <v>23839</v>
      </c>
      <c r="M185" s="319">
        <v>1723</v>
      </c>
      <c r="N185" s="319">
        <v>130576.55</v>
      </c>
      <c r="O185" s="319">
        <v>23</v>
      </c>
      <c r="P185" s="319">
        <v>0</v>
      </c>
      <c r="Q185" s="319">
        <v>0</v>
      </c>
    </row>
    <row r="186" spans="1:17" x14ac:dyDescent="0.25">
      <c r="A186" s="318">
        <v>546</v>
      </c>
      <c r="B186" s="318" t="s">
        <v>187</v>
      </c>
      <c r="C186" s="319">
        <v>124306</v>
      </c>
      <c r="D186" s="319">
        <v>23926</v>
      </c>
      <c r="E186" s="319">
        <v>12244.1</v>
      </c>
      <c r="F186" s="319">
        <v>11785</v>
      </c>
      <c r="G186" s="319">
        <v>160260</v>
      </c>
      <c r="H186" s="319">
        <v>4597.92</v>
      </c>
      <c r="I186" s="319">
        <v>8714.4</v>
      </c>
      <c r="J186" s="319">
        <v>0</v>
      </c>
      <c r="K186" s="319">
        <v>0</v>
      </c>
      <c r="L186" s="319">
        <v>2188</v>
      </c>
      <c r="M186" s="319">
        <v>139</v>
      </c>
      <c r="N186" s="319">
        <v>225921.53</v>
      </c>
      <c r="O186" s="319">
        <v>1</v>
      </c>
      <c r="P186" s="319">
        <v>0</v>
      </c>
      <c r="Q186" s="319">
        <v>0</v>
      </c>
    </row>
    <row r="187" spans="1:17" x14ac:dyDescent="0.25">
      <c r="A187" s="318">
        <v>547</v>
      </c>
      <c r="B187" s="318" t="s">
        <v>188</v>
      </c>
      <c r="C187" s="319">
        <v>27197</v>
      </c>
      <c r="D187" s="319">
        <v>6127</v>
      </c>
      <c r="E187" s="319">
        <v>1635</v>
      </c>
      <c r="F187" s="319">
        <v>1900</v>
      </c>
      <c r="G187" s="319">
        <v>6560</v>
      </c>
      <c r="H187" s="319">
        <v>501.7</v>
      </c>
      <c r="I187" s="319">
        <v>399.2</v>
      </c>
      <c r="J187" s="319">
        <v>0</v>
      </c>
      <c r="K187" s="319">
        <v>0</v>
      </c>
      <c r="L187" s="319">
        <v>1149</v>
      </c>
      <c r="M187" s="319">
        <v>78</v>
      </c>
      <c r="N187" s="319">
        <v>29804.6</v>
      </c>
      <c r="O187" s="319">
        <v>2</v>
      </c>
      <c r="P187" s="319">
        <v>0</v>
      </c>
      <c r="Q187" s="319">
        <v>0</v>
      </c>
    </row>
    <row r="188" spans="1:17" x14ac:dyDescent="0.25">
      <c r="A188" s="318">
        <v>1916</v>
      </c>
      <c r="B188" s="318" t="s">
        <v>189</v>
      </c>
      <c r="C188" s="319">
        <v>74947</v>
      </c>
      <c r="D188" s="319">
        <v>16003</v>
      </c>
      <c r="E188" s="319">
        <v>6882.2</v>
      </c>
      <c r="F188" s="319">
        <v>5965</v>
      </c>
      <c r="G188" s="319">
        <v>33720</v>
      </c>
      <c r="H188" s="319">
        <v>561.84</v>
      </c>
      <c r="I188" s="319">
        <v>3969.6</v>
      </c>
      <c r="J188" s="319">
        <v>0</v>
      </c>
      <c r="K188" s="319">
        <v>0</v>
      </c>
      <c r="L188" s="319">
        <v>3253</v>
      </c>
      <c r="M188" s="319">
        <v>309</v>
      </c>
      <c r="N188" s="319">
        <v>104450.736</v>
      </c>
      <c r="O188" s="319">
        <v>4</v>
      </c>
      <c r="P188" s="319">
        <v>0</v>
      </c>
      <c r="Q188" s="319">
        <v>0</v>
      </c>
    </row>
    <row r="189" spans="1:17" x14ac:dyDescent="0.25">
      <c r="A189" s="318">
        <v>995</v>
      </c>
      <c r="B189" s="318" t="s">
        <v>190</v>
      </c>
      <c r="C189" s="319">
        <v>77389</v>
      </c>
      <c r="D189" s="319">
        <v>19183</v>
      </c>
      <c r="E189" s="319">
        <v>7565.3</v>
      </c>
      <c r="F189" s="319">
        <v>11645</v>
      </c>
      <c r="G189" s="319">
        <v>85310</v>
      </c>
      <c r="H189" s="319">
        <v>4072.2</v>
      </c>
      <c r="I189" s="319">
        <v>3095.2</v>
      </c>
      <c r="J189" s="319">
        <v>0</v>
      </c>
      <c r="K189" s="319">
        <v>0</v>
      </c>
      <c r="L189" s="319">
        <v>22954</v>
      </c>
      <c r="M189" s="319">
        <v>3058</v>
      </c>
      <c r="N189" s="319">
        <v>45362.548000000003</v>
      </c>
      <c r="O189" s="319">
        <v>6</v>
      </c>
      <c r="P189" s="319">
        <v>0</v>
      </c>
      <c r="Q189" s="319">
        <v>0</v>
      </c>
    </row>
    <row r="190" spans="1:17" x14ac:dyDescent="0.25">
      <c r="A190" s="318">
        <v>1640</v>
      </c>
      <c r="B190" s="318" t="s">
        <v>192</v>
      </c>
      <c r="C190" s="319">
        <v>35857</v>
      </c>
      <c r="D190" s="319">
        <v>7061</v>
      </c>
      <c r="E190" s="319">
        <v>2611.6999999999998</v>
      </c>
      <c r="F190" s="319">
        <v>620</v>
      </c>
      <c r="G190" s="319">
        <v>6490</v>
      </c>
      <c r="H190" s="319">
        <v>975.72</v>
      </c>
      <c r="I190" s="319">
        <v>1706.4</v>
      </c>
      <c r="J190" s="319">
        <v>0</v>
      </c>
      <c r="K190" s="319">
        <v>0</v>
      </c>
      <c r="L190" s="319">
        <v>16263</v>
      </c>
      <c r="M190" s="319">
        <v>228</v>
      </c>
      <c r="N190" s="319">
        <v>6184.7730000000001</v>
      </c>
      <c r="O190" s="319">
        <v>19</v>
      </c>
      <c r="P190" s="319">
        <v>0</v>
      </c>
      <c r="Q190" s="319">
        <v>0</v>
      </c>
    </row>
    <row r="191" spans="1:17" x14ac:dyDescent="0.25">
      <c r="A191" s="318">
        <v>327</v>
      </c>
      <c r="B191" s="318" t="s">
        <v>193</v>
      </c>
      <c r="C191" s="319">
        <v>29755</v>
      </c>
      <c r="D191" s="319">
        <v>6936</v>
      </c>
      <c r="E191" s="319">
        <v>1503.5</v>
      </c>
      <c r="F191" s="319">
        <v>800</v>
      </c>
      <c r="G191" s="319">
        <v>11330</v>
      </c>
      <c r="H191" s="319">
        <v>0</v>
      </c>
      <c r="I191" s="319">
        <v>0</v>
      </c>
      <c r="J191" s="319">
        <v>0</v>
      </c>
      <c r="K191" s="319">
        <v>0</v>
      </c>
      <c r="L191" s="319">
        <v>5855</v>
      </c>
      <c r="M191" s="319">
        <v>34</v>
      </c>
      <c r="N191" s="319">
        <v>15437.645</v>
      </c>
      <c r="O191" s="319">
        <v>4</v>
      </c>
      <c r="P191" s="319">
        <v>0</v>
      </c>
      <c r="Q191" s="319">
        <v>0</v>
      </c>
    </row>
    <row r="192" spans="1:17" x14ac:dyDescent="0.25">
      <c r="A192" s="318">
        <v>733</v>
      </c>
      <c r="B192" s="318" t="s">
        <v>195</v>
      </c>
      <c r="C192" s="319">
        <v>11134</v>
      </c>
      <c r="D192" s="319">
        <v>2642</v>
      </c>
      <c r="E192" s="319">
        <v>656</v>
      </c>
      <c r="F192" s="319">
        <v>270</v>
      </c>
      <c r="G192" s="319">
        <v>300</v>
      </c>
      <c r="H192" s="319">
        <v>0</v>
      </c>
      <c r="I192" s="319">
        <v>0</v>
      </c>
      <c r="J192" s="319">
        <v>0</v>
      </c>
      <c r="K192" s="319">
        <v>0</v>
      </c>
      <c r="L192" s="319">
        <v>5030</v>
      </c>
      <c r="M192" s="319">
        <v>419</v>
      </c>
      <c r="N192" s="319">
        <v>1479.81</v>
      </c>
      <c r="O192" s="319">
        <v>8</v>
      </c>
      <c r="P192" s="319">
        <v>0</v>
      </c>
      <c r="Q192" s="319">
        <v>0</v>
      </c>
    </row>
    <row r="193" spans="1:17" x14ac:dyDescent="0.25">
      <c r="A193" s="318">
        <v>1705</v>
      </c>
      <c r="B193" s="318" t="s">
        <v>196</v>
      </c>
      <c r="C193" s="319">
        <v>46372</v>
      </c>
      <c r="D193" s="319">
        <v>10777</v>
      </c>
      <c r="E193" s="319">
        <v>3345.9</v>
      </c>
      <c r="F193" s="319">
        <v>865</v>
      </c>
      <c r="G193" s="319">
        <v>13400</v>
      </c>
      <c r="H193" s="319">
        <v>611.82000000000005</v>
      </c>
      <c r="I193" s="319">
        <v>2114.4</v>
      </c>
      <c r="J193" s="319">
        <v>0</v>
      </c>
      <c r="K193" s="319">
        <v>146</v>
      </c>
      <c r="L193" s="319">
        <v>6195</v>
      </c>
      <c r="M193" s="319">
        <v>719</v>
      </c>
      <c r="N193" s="319">
        <v>18508.629000000001</v>
      </c>
      <c r="O193" s="319">
        <v>5</v>
      </c>
      <c r="P193" s="319">
        <v>0</v>
      </c>
      <c r="Q193" s="319">
        <v>0</v>
      </c>
    </row>
    <row r="194" spans="1:17" x14ac:dyDescent="0.25">
      <c r="A194" s="318">
        <v>553</v>
      </c>
      <c r="B194" s="318" t="s">
        <v>197</v>
      </c>
      <c r="C194" s="319">
        <v>22746</v>
      </c>
      <c r="D194" s="319">
        <v>4971</v>
      </c>
      <c r="E194" s="319">
        <v>1863.8</v>
      </c>
      <c r="F194" s="319">
        <v>475</v>
      </c>
      <c r="G194" s="319">
        <v>5440</v>
      </c>
      <c r="H194" s="319">
        <v>198</v>
      </c>
      <c r="I194" s="319">
        <v>1243.2</v>
      </c>
      <c r="J194" s="319">
        <v>0</v>
      </c>
      <c r="K194" s="319">
        <v>0</v>
      </c>
      <c r="L194" s="319">
        <v>1569</v>
      </c>
      <c r="M194" s="319">
        <v>36</v>
      </c>
      <c r="N194" s="319">
        <v>16050.544</v>
      </c>
      <c r="O194" s="319">
        <v>3</v>
      </c>
      <c r="P194" s="319">
        <v>0</v>
      </c>
      <c r="Q194" s="319">
        <v>0</v>
      </c>
    </row>
    <row r="195" spans="1:17" x14ac:dyDescent="0.25">
      <c r="A195" s="318">
        <v>262</v>
      </c>
      <c r="B195" s="318" t="s">
        <v>199</v>
      </c>
      <c r="C195" s="319">
        <v>33574</v>
      </c>
      <c r="D195" s="319">
        <v>7020</v>
      </c>
      <c r="E195" s="319">
        <v>2349.9</v>
      </c>
      <c r="F195" s="319">
        <v>1025</v>
      </c>
      <c r="G195" s="319">
        <v>12500</v>
      </c>
      <c r="H195" s="319">
        <v>480.94</v>
      </c>
      <c r="I195" s="319">
        <v>1260.8</v>
      </c>
      <c r="J195" s="319">
        <v>0</v>
      </c>
      <c r="K195" s="319">
        <v>162.5</v>
      </c>
      <c r="L195" s="319">
        <v>21302</v>
      </c>
      <c r="M195" s="319">
        <v>292</v>
      </c>
      <c r="N195" s="319">
        <v>9681.2450000000008</v>
      </c>
      <c r="O195" s="319">
        <v>18</v>
      </c>
      <c r="P195" s="319">
        <v>0</v>
      </c>
      <c r="Q195" s="319">
        <v>0</v>
      </c>
    </row>
    <row r="196" spans="1:17" x14ac:dyDescent="0.25">
      <c r="A196" s="318">
        <v>809</v>
      </c>
      <c r="B196" s="318" t="s">
        <v>200</v>
      </c>
      <c r="C196" s="319">
        <v>23120</v>
      </c>
      <c r="D196" s="319">
        <v>4848</v>
      </c>
      <c r="E196" s="319">
        <v>1813.9</v>
      </c>
      <c r="F196" s="319">
        <v>555</v>
      </c>
      <c r="G196" s="319">
        <v>5180</v>
      </c>
      <c r="H196" s="319">
        <v>0</v>
      </c>
      <c r="I196" s="319">
        <v>245.6</v>
      </c>
      <c r="J196" s="319">
        <v>0</v>
      </c>
      <c r="K196" s="319">
        <v>3.3999999999999799</v>
      </c>
      <c r="L196" s="319">
        <v>4991</v>
      </c>
      <c r="M196" s="319">
        <v>80</v>
      </c>
      <c r="N196" s="319">
        <v>10984.046</v>
      </c>
      <c r="O196" s="319">
        <v>5</v>
      </c>
      <c r="P196" s="319">
        <v>0</v>
      </c>
      <c r="Q196" s="319">
        <v>0</v>
      </c>
    </row>
    <row r="197" spans="1:17" x14ac:dyDescent="0.25">
      <c r="A197" s="318">
        <v>331</v>
      </c>
      <c r="B197" s="318" t="s">
        <v>201</v>
      </c>
      <c r="C197" s="319">
        <v>14395</v>
      </c>
      <c r="D197" s="319">
        <v>3675</v>
      </c>
      <c r="E197" s="319">
        <v>683.2</v>
      </c>
      <c r="F197" s="319">
        <v>440</v>
      </c>
      <c r="G197" s="319">
        <v>490</v>
      </c>
      <c r="H197" s="319">
        <v>0</v>
      </c>
      <c r="I197" s="319">
        <v>0</v>
      </c>
      <c r="J197" s="319">
        <v>0</v>
      </c>
      <c r="K197" s="319">
        <v>0</v>
      </c>
      <c r="L197" s="319">
        <v>7578</v>
      </c>
      <c r="M197" s="319">
        <v>320</v>
      </c>
      <c r="N197" s="319">
        <v>2038.9280000000001</v>
      </c>
      <c r="O197" s="319">
        <v>13</v>
      </c>
      <c r="P197" s="319">
        <v>0</v>
      </c>
      <c r="Q197" s="319">
        <v>0</v>
      </c>
    </row>
    <row r="198" spans="1:17" x14ac:dyDescent="0.25">
      <c r="A198" s="318">
        <v>24</v>
      </c>
      <c r="B198" s="318" t="s">
        <v>202</v>
      </c>
      <c r="C198" s="319">
        <v>9732</v>
      </c>
      <c r="D198" s="319">
        <v>2117</v>
      </c>
      <c r="E198" s="319">
        <v>883.6</v>
      </c>
      <c r="F198" s="319">
        <v>130</v>
      </c>
      <c r="G198" s="319">
        <v>400</v>
      </c>
      <c r="H198" s="319">
        <v>0</v>
      </c>
      <c r="I198" s="319">
        <v>0</v>
      </c>
      <c r="J198" s="319">
        <v>0</v>
      </c>
      <c r="K198" s="319">
        <v>0</v>
      </c>
      <c r="L198" s="319">
        <v>11102</v>
      </c>
      <c r="M198" s="319">
        <v>97</v>
      </c>
      <c r="N198" s="319">
        <v>1001.952</v>
      </c>
      <c r="O198" s="319">
        <v>15</v>
      </c>
      <c r="P198" s="319">
        <v>0</v>
      </c>
      <c r="Q198" s="319">
        <v>0</v>
      </c>
    </row>
    <row r="199" spans="1:17" x14ac:dyDescent="0.25">
      <c r="A199" s="318">
        <v>168</v>
      </c>
      <c r="B199" s="318" t="s">
        <v>203</v>
      </c>
      <c r="C199" s="319">
        <v>22547</v>
      </c>
      <c r="D199" s="319">
        <v>4907</v>
      </c>
      <c r="E199" s="319">
        <v>1832.9</v>
      </c>
      <c r="F199" s="319">
        <v>450</v>
      </c>
      <c r="G199" s="319">
        <v>6750</v>
      </c>
      <c r="H199" s="319">
        <v>69.2</v>
      </c>
      <c r="I199" s="319">
        <v>504.8</v>
      </c>
      <c r="J199" s="319">
        <v>0</v>
      </c>
      <c r="K199" s="319">
        <v>99.699999999999903</v>
      </c>
      <c r="L199" s="319">
        <v>9876</v>
      </c>
      <c r="M199" s="319">
        <v>86</v>
      </c>
      <c r="N199" s="319">
        <v>7477.4309999999996</v>
      </c>
      <c r="O199" s="319">
        <v>7</v>
      </c>
      <c r="P199" s="319">
        <v>0</v>
      </c>
      <c r="Q199" s="319">
        <v>0</v>
      </c>
    </row>
    <row r="200" spans="1:17" x14ac:dyDescent="0.25">
      <c r="A200" s="318">
        <v>263</v>
      </c>
      <c r="B200" s="318" t="s">
        <v>205</v>
      </c>
      <c r="C200" s="319">
        <v>24350</v>
      </c>
      <c r="D200" s="319">
        <v>5554</v>
      </c>
      <c r="E200" s="319">
        <v>1632.9</v>
      </c>
      <c r="F200" s="319">
        <v>440</v>
      </c>
      <c r="G200" s="319">
        <v>1600</v>
      </c>
      <c r="H200" s="319">
        <v>0</v>
      </c>
      <c r="I200" s="319">
        <v>0</v>
      </c>
      <c r="J200" s="319">
        <v>0</v>
      </c>
      <c r="K200" s="319">
        <v>0</v>
      </c>
      <c r="L200" s="319">
        <v>6591</v>
      </c>
      <c r="M200" s="319">
        <v>956</v>
      </c>
      <c r="N200" s="319">
        <v>4898.1030000000001</v>
      </c>
      <c r="O200" s="319">
        <v>14</v>
      </c>
      <c r="P200" s="319">
        <v>0</v>
      </c>
      <c r="Q200" s="319">
        <v>0</v>
      </c>
    </row>
    <row r="201" spans="1:17" x14ac:dyDescent="0.25">
      <c r="A201" s="318">
        <v>1641</v>
      </c>
      <c r="B201" s="318" t="s">
        <v>206</v>
      </c>
      <c r="C201" s="319">
        <v>23697</v>
      </c>
      <c r="D201" s="319">
        <v>4175</v>
      </c>
      <c r="E201" s="319">
        <v>1944.7</v>
      </c>
      <c r="F201" s="319">
        <v>315</v>
      </c>
      <c r="G201" s="319">
        <v>5180</v>
      </c>
      <c r="H201" s="319">
        <v>541.52</v>
      </c>
      <c r="I201" s="319">
        <v>0</v>
      </c>
      <c r="J201" s="319">
        <v>0</v>
      </c>
      <c r="K201" s="319">
        <v>0</v>
      </c>
      <c r="L201" s="319">
        <v>4567</v>
      </c>
      <c r="M201" s="319">
        <v>1245</v>
      </c>
      <c r="N201" s="319">
        <v>5135.5219999999999</v>
      </c>
      <c r="O201" s="319">
        <v>9</v>
      </c>
      <c r="P201" s="319">
        <v>0</v>
      </c>
      <c r="Q201" s="319">
        <v>0</v>
      </c>
    </row>
    <row r="202" spans="1:17" x14ac:dyDescent="0.25">
      <c r="A202" s="318">
        <v>556</v>
      </c>
      <c r="B202" s="318" t="s">
        <v>207</v>
      </c>
      <c r="C202" s="319">
        <v>32518</v>
      </c>
      <c r="D202" s="319">
        <v>6958</v>
      </c>
      <c r="E202" s="319">
        <v>3046.7</v>
      </c>
      <c r="F202" s="319">
        <v>4885</v>
      </c>
      <c r="G202" s="319">
        <v>12420</v>
      </c>
      <c r="H202" s="319">
        <v>140.58000000000001</v>
      </c>
      <c r="I202" s="319">
        <v>836.8</v>
      </c>
      <c r="J202" s="319">
        <v>0</v>
      </c>
      <c r="K202" s="319">
        <v>0</v>
      </c>
      <c r="L202" s="319">
        <v>847</v>
      </c>
      <c r="M202" s="319">
        <v>165</v>
      </c>
      <c r="N202" s="319">
        <v>29903.94</v>
      </c>
      <c r="O202" s="319">
        <v>1</v>
      </c>
      <c r="P202" s="319">
        <v>0</v>
      </c>
      <c r="Q202" s="319">
        <v>0</v>
      </c>
    </row>
    <row r="203" spans="1:17" x14ac:dyDescent="0.25">
      <c r="A203" s="318">
        <v>935</v>
      </c>
      <c r="B203" s="318" t="s">
        <v>208</v>
      </c>
      <c r="C203" s="319">
        <v>122723</v>
      </c>
      <c r="D203" s="319">
        <v>20920</v>
      </c>
      <c r="E203" s="319">
        <v>14555.3</v>
      </c>
      <c r="F203" s="319">
        <v>5635</v>
      </c>
      <c r="G203" s="319">
        <v>193290</v>
      </c>
      <c r="H203" s="319">
        <v>2850.32</v>
      </c>
      <c r="I203" s="319">
        <v>5120.8</v>
      </c>
      <c r="J203" s="319">
        <v>0</v>
      </c>
      <c r="K203" s="319">
        <v>0</v>
      </c>
      <c r="L203" s="319">
        <v>5573</v>
      </c>
      <c r="M203" s="319">
        <v>440</v>
      </c>
      <c r="N203" s="319">
        <v>157115.84099999999</v>
      </c>
      <c r="O203" s="319">
        <v>2</v>
      </c>
      <c r="P203" s="319">
        <v>0</v>
      </c>
      <c r="Q203" s="319">
        <v>0</v>
      </c>
    </row>
    <row r="204" spans="1:17" x14ac:dyDescent="0.25">
      <c r="A204" s="318">
        <v>25</v>
      </c>
      <c r="B204" s="318" t="s">
        <v>209</v>
      </c>
      <c r="C204" s="319">
        <v>10488</v>
      </c>
      <c r="D204" s="319">
        <v>2403</v>
      </c>
      <c r="E204" s="319">
        <v>908.7</v>
      </c>
      <c r="F204" s="319">
        <v>120</v>
      </c>
      <c r="G204" s="319">
        <v>2430</v>
      </c>
      <c r="H204" s="319">
        <v>0</v>
      </c>
      <c r="I204" s="319">
        <v>0</v>
      </c>
      <c r="J204" s="319">
        <v>0</v>
      </c>
      <c r="K204" s="319">
        <v>0</v>
      </c>
      <c r="L204" s="319">
        <v>6437</v>
      </c>
      <c r="M204" s="319">
        <v>52</v>
      </c>
      <c r="N204" s="319">
        <v>1496.0070000000001</v>
      </c>
      <c r="O204" s="319">
        <v>7</v>
      </c>
      <c r="P204" s="319">
        <v>0</v>
      </c>
      <c r="Q204" s="319">
        <v>0</v>
      </c>
    </row>
    <row r="205" spans="1:17" x14ac:dyDescent="0.25">
      <c r="A205" s="318">
        <v>420</v>
      </c>
      <c r="B205" s="318" t="s">
        <v>210</v>
      </c>
      <c r="C205" s="319">
        <v>44480</v>
      </c>
      <c r="D205" s="319">
        <v>10335</v>
      </c>
      <c r="E205" s="319">
        <v>3495.1</v>
      </c>
      <c r="F205" s="319">
        <v>1270</v>
      </c>
      <c r="G205" s="319">
        <v>12650</v>
      </c>
      <c r="H205" s="319">
        <v>0</v>
      </c>
      <c r="I205" s="319">
        <v>340</v>
      </c>
      <c r="J205" s="319">
        <v>0</v>
      </c>
      <c r="K205" s="319">
        <v>78.5</v>
      </c>
      <c r="L205" s="319">
        <v>12111</v>
      </c>
      <c r="M205" s="319">
        <v>608</v>
      </c>
      <c r="N205" s="319">
        <v>10179.213</v>
      </c>
      <c r="O205" s="319">
        <v>21</v>
      </c>
      <c r="P205" s="319">
        <v>0</v>
      </c>
      <c r="Q205" s="319">
        <v>0</v>
      </c>
    </row>
    <row r="206" spans="1:17" x14ac:dyDescent="0.25">
      <c r="A206" s="318">
        <v>938</v>
      </c>
      <c r="B206" s="318" t="s">
        <v>211</v>
      </c>
      <c r="C206" s="319">
        <v>19039</v>
      </c>
      <c r="D206" s="319">
        <v>3611</v>
      </c>
      <c r="E206" s="319">
        <v>1458.3</v>
      </c>
      <c r="F206" s="319">
        <v>240</v>
      </c>
      <c r="G206" s="319">
        <v>4740</v>
      </c>
      <c r="H206" s="319">
        <v>0</v>
      </c>
      <c r="I206" s="319">
        <v>1146.4000000000001</v>
      </c>
      <c r="J206" s="319">
        <v>0</v>
      </c>
      <c r="K206" s="319">
        <v>231.8</v>
      </c>
      <c r="L206" s="319">
        <v>2679</v>
      </c>
      <c r="M206" s="319">
        <v>90</v>
      </c>
      <c r="N206" s="319">
        <v>5310.3239999999996</v>
      </c>
      <c r="O206" s="319">
        <v>7</v>
      </c>
      <c r="P206" s="319">
        <v>0</v>
      </c>
      <c r="Q206" s="319">
        <v>0</v>
      </c>
    </row>
    <row r="207" spans="1:17" x14ac:dyDescent="0.25">
      <c r="A207" s="318">
        <v>1948</v>
      </c>
      <c r="B207" s="318" t="s">
        <v>726</v>
      </c>
      <c r="C207" s="319">
        <v>80148</v>
      </c>
      <c r="D207" s="319">
        <v>18004</v>
      </c>
      <c r="E207" s="319">
        <v>5617.8</v>
      </c>
      <c r="F207" s="319">
        <v>3445</v>
      </c>
      <c r="G207" s="319">
        <v>47050</v>
      </c>
      <c r="H207" s="319">
        <v>1663.52</v>
      </c>
      <c r="I207" s="319">
        <v>3796.8</v>
      </c>
      <c r="J207" s="319">
        <v>0</v>
      </c>
      <c r="K207" s="319">
        <v>0</v>
      </c>
      <c r="L207" s="319">
        <v>18401</v>
      </c>
      <c r="M207" s="319">
        <v>150</v>
      </c>
      <c r="N207" s="319">
        <v>32904.339999999997</v>
      </c>
      <c r="O207" s="319">
        <v>18</v>
      </c>
      <c r="P207" s="319">
        <v>0</v>
      </c>
      <c r="Q207" s="319">
        <v>0</v>
      </c>
    </row>
    <row r="208" spans="1:17" x14ac:dyDescent="0.25">
      <c r="A208" s="318">
        <v>119</v>
      </c>
      <c r="B208" s="318" t="s">
        <v>213</v>
      </c>
      <c r="C208" s="319">
        <v>33410</v>
      </c>
      <c r="D208" s="319">
        <v>7826</v>
      </c>
      <c r="E208" s="319">
        <v>3205.4</v>
      </c>
      <c r="F208" s="319">
        <v>1155</v>
      </c>
      <c r="G208" s="319">
        <v>39330</v>
      </c>
      <c r="H208" s="319">
        <v>1110.8399999999999</v>
      </c>
      <c r="I208" s="319">
        <v>2940.8</v>
      </c>
      <c r="J208" s="319">
        <v>0</v>
      </c>
      <c r="K208" s="319">
        <v>224.2</v>
      </c>
      <c r="L208" s="319">
        <v>5546</v>
      </c>
      <c r="M208" s="319">
        <v>157</v>
      </c>
      <c r="N208" s="319">
        <v>19833.628000000001</v>
      </c>
      <c r="O208" s="319">
        <v>5</v>
      </c>
      <c r="P208" s="319">
        <v>0</v>
      </c>
      <c r="Q208" s="319">
        <v>0</v>
      </c>
    </row>
    <row r="209" spans="1:17" x14ac:dyDescent="0.25">
      <c r="A209" s="318">
        <v>687</v>
      </c>
      <c r="B209" s="318" t="s">
        <v>214</v>
      </c>
      <c r="C209" s="319">
        <v>48303</v>
      </c>
      <c r="D209" s="319">
        <v>10878</v>
      </c>
      <c r="E209" s="319">
        <v>4915.1000000000004</v>
      </c>
      <c r="F209" s="319">
        <v>2505</v>
      </c>
      <c r="G209" s="319">
        <v>68260</v>
      </c>
      <c r="H209" s="319">
        <v>1462.3</v>
      </c>
      <c r="I209" s="319">
        <v>3827.2</v>
      </c>
      <c r="J209" s="319">
        <v>0</v>
      </c>
      <c r="K209" s="319">
        <v>0</v>
      </c>
      <c r="L209" s="319">
        <v>4840</v>
      </c>
      <c r="M209" s="319">
        <v>464</v>
      </c>
      <c r="N209" s="319">
        <v>41380.042000000001</v>
      </c>
      <c r="O209" s="319">
        <v>4</v>
      </c>
      <c r="P209" s="319">
        <v>0</v>
      </c>
      <c r="Q209" s="319">
        <v>0</v>
      </c>
    </row>
    <row r="210" spans="1:17" x14ac:dyDescent="0.25">
      <c r="A210" s="318">
        <v>1731</v>
      </c>
      <c r="B210" s="318" t="s">
        <v>216</v>
      </c>
      <c r="C210" s="319">
        <v>33172</v>
      </c>
      <c r="D210" s="319">
        <v>7171</v>
      </c>
      <c r="E210" s="319">
        <v>2555.6999999999998</v>
      </c>
      <c r="F210" s="319">
        <v>405</v>
      </c>
      <c r="G210" s="319">
        <v>12500</v>
      </c>
      <c r="H210" s="319">
        <v>124.56</v>
      </c>
      <c r="I210" s="319">
        <v>760</v>
      </c>
      <c r="J210" s="319">
        <v>0</v>
      </c>
      <c r="K210" s="319">
        <v>248.2</v>
      </c>
      <c r="L210" s="319">
        <v>34057</v>
      </c>
      <c r="M210" s="319">
        <v>531</v>
      </c>
      <c r="N210" s="319">
        <v>6505.5150000000003</v>
      </c>
      <c r="O210" s="319">
        <v>29</v>
      </c>
      <c r="P210" s="319">
        <v>0</v>
      </c>
      <c r="Q210" s="319">
        <v>0</v>
      </c>
    </row>
    <row r="211" spans="1:17" x14ac:dyDescent="0.25">
      <c r="A211" s="318">
        <v>1842</v>
      </c>
      <c r="B211" s="318" t="s">
        <v>217</v>
      </c>
      <c r="C211" s="319">
        <v>19338</v>
      </c>
      <c r="D211" s="319">
        <v>4750</v>
      </c>
      <c r="E211" s="319">
        <v>772.8</v>
      </c>
      <c r="F211" s="319">
        <v>625</v>
      </c>
      <c r="G211" s="319">
        <v>630</v>
      </c>
      <c r="H211" s="319">
        <v>0</v>
      </c>
      <c r="I211" s="319">
        <v>0</v>
      </c>
      <c r="J211" s="319">
        <v>0</v>
      </c>
      <c r="K211" s="319">
        <v>0</v>
      </c>
      <c r="L211" s="319">
        <v>4722</v>
      </c>
      <c r="M211" s="319">
        <v>216</v>
      </c>
      <c r="N211" s="319">
        <v>10322.736000000001</v>
      </c>
      <c r="O211" s="319">
        <v>12</v>
      </c>
      <c r="P211" s="319">
        <v>0</v>
      </c>
      <c r="Q211" s="319">
        <v>0</v>
      </c>
    </row>
    <row r="212" spans="1:17" x14ac:dyDescent="0.25">
      <c r="A212" s="318">
        <v>1952</v>
      </c>
      <c r="B212" s="318" t="s">
        <v>732</v>
      </c>
      <c r="C212" s="319">
        <v>60953</v>
      </c>
      <c r="D212" s="319">
        <v>13072</v>
      </c>
      <c r="E212" s="319">
        <v>7056.9</v>
      </c>
      <c r="F212" s="319">
        <v>3815</v>
      </c>
      <c r="G212" s="319">
        <v>44410</v>
      </c>
      <c r="H212" s="319">
        <v>380.16</v>
      </c>
      <c r="I212" s="319">
        <v>1443.2</v>
      </c>
      <c r="J212" s="319">
        <v>0</v>
      </c>
      <c r="K212" s="319">
        <v>0</v>
      </c>
      <c r="L212" s="319">
        <v>27991</v>
      </c>
      <c r="M212" s="319">
        <v>1586</v>
      </c>
      <c r="N212" s="319">
        <v>24688.542000000001</v>
      </c>
      <c r="O212" s="319">
        <v>23</v>
      </c>
      <c r="P212" s="319">
        <v>0</v>
      </c>
      <c r="Q212" s="319">
        <v>0</v>
      </c>
    </row>
    <row r="213" spans="1:17" x14ac:dyDescent="0.25">
      <c r="A213" s="318">
        <v>815</v>
      </c>
      <c r="B213" s="318" t="s">
        <v>218</v>
      </c>
      <c r="C213" s="319">
        <v>10831</v>
      </c>
      <c r="D213" s="319">
        <v>2285</v>
      </c>
      <c r="E213" s="319">
        <v>872.4</v>
      </c>
      <c r="F213" s="319">
        <v>120</v>
      </c>
      <c r="G213" s="319">
        <v>1180</v>
      </c>
      <c r="H213" s="319">
        <v>0</v>
      </c>
      <c r="I213" s="319">
        <v>364.8</v>
      </c>
      <c r="J213" s="319">
        <v>0</v>
      </c>
      <c r="K213" s="319">
        <v>0</v>
      </c>
      <c r="L213" s="319">
        <v>5222</v>
      </c>
      <c r="M213" s="319">
        <v>96</v>
      </c>
      <c r="N213" s="319">
        <v>1438.29</v>
      </c>
      <c r="O213" s="319">
        <v>6</v>
      </c>
      <c r="P213" s="319">
        <v>0</v>
      </c>
      <c r="Q213" s="319">
        <v>0</v>
      </c>
    </row>
    <row r="214" spans="1:17" x14ac:dyDescent="0.25">
      <c r="A214" s="318">
        <v>1709</v>
      </c>
      <c r="B214" s="318" t="s">
        <v>220</v>
      </c>
      <c r="C214" s="319">
        <v>36967</v>
      </c>
      <c r="D214" s="319">
        <v>8004</v>
      </c>
      <c r="E214" s="319">
        <v>2839.5</v>
      </c>
      <c r="F214" s="319">
        <v>1105</v>
      </c>
      <c r="G214" s="319">
        <v>4840</v>
      </c>
      <c r="H214" s="319">
        <v>201.96</v>
      </c>
      <c r="I214" s="319">
        <v>953.6</v>
      </c>
      <c r="J214" s="319">
        <v>0</v>
      </c>
      <c r="K214" s="319">
        <v>533.1</v>
      </c>
      <c r="L214" s="319">
        <v>15920</v>
      </c>
      <c r="M214" s="319">
        <v>2482</v>
      </c>
      <c r="N214" s="319">
        <v>12239.594999999999</v>
      </c>
      <c r="O214" s="319">
        <v>21</v>
      </c>
      <c r="P214" s="319">
        <v>0</v>
      </c>
      <c r="Q214" s="319">
        <v>0</v>
      </c>
    </row>
    <row r="215" spans="1:17" x14ac:dyDescent="0.25">
      <c r="A215" s="318">
        <v>1927</v>
      </c>
      <c r="B215" s="318" t="s">
        <v>611</v>
      </c>
      <c r="C215" s="319">
        <v>29295</v>
      </c>
      <c r="D215" s="319">
        <v>8145</v>
      </c>
      <c r="E215" s="319">
        <v>1447.1</v>
      </c>
      <c r="F215" s="319">
        <v>410</v>
      </c>
      <c r="G215" s="319">
        <v>990</v>
      </c>
      <c r="H215" s="319">
        <v>0</v>
      </c>
      <c r="I215" s="319">
        <v>0</v>
      </c>
      <c r="J215" s="319">
        <v>0</v>
      </c>
      <c r="K215" s="319">
        <v>0</v>
      </c>
      <c r="L215" s="319">
        <v>11810</v>
      </c>
      <c r="M215" s="319">
        <v>838</v>
      </c>
      <c r="N215" s="319">
        <v>5012.5940000000001</v>
      </c>
      <c r="O215" s="319">
        <v>19</v>
      </c>
      <c r="P215" s="319">
        <v>0</v>
      </c>
      <c r="Q215" s="319">
        <v>0</v>
      </c>
    </row>
    <row r="216" spans="1:17" x14ac:dyDescent="0.25">
      <c r="A216" s="318">
        <v>1955</v>
      </c>
      <c r="B216" s="318" t="s">
        <v>221</v>
      </c>
      <c r="C216" s="319">
        <v>35627</v>
      </c>
      <c r="D216" s="319">
        <v>7291</v>
      </c>
      <c r="E216" s="319">
        <v>3260.3</v>
      </c>
      <c r="F216" s="319">
        <v>835</v>
      </c>
      <c r="G216" s="319">
        <v>16620</v>
      </c>
      <c r="H216" s="319">
        <v>1337.2</v>
      </c>
      <c r="I216" s="319">
        <v>405.6</v>
      </c>
      <c r="J216" s="319">
        <v>0</v>
      </c>
      <c r="K216" s="319">
        <v>0</v>
      </c>
      <c r="L216" s="319">
        <v>10568</v>
      </c>
      <c r="M216" s="319">
        <v>96</v>
      </c>
      <c r="N216" s="319">
        <v>11909.424000000001</v>
      </c>
      <c r="O216" s="319">
        <v>10</v>
      </c>
      <c r="P216" s="319">
        <v>0</v>
      </c>
      <c r="Q216" s="319">
        <v>0</v>
      </c>
    </row>
    <row r="217" spans="1:17" x14ac:dyDescent="0.25">
      <c r="A217" s="318">
        <v>335</v>
      </c>
      <c r="B217" s="318" t="s">
        <v>222</v>
      </c>
      <c r="C217" s="319">
        <v>13879</v>
      </c>
      <c r="D217" s="319">
        <v>3541</v>
      </c>
      <c r="E217" s="319">
        <v>667</v>
      </c>
      <c r="F217" s="319">
        <v>435</v>
      </c>
      <c r="G217" s="319">
        <v>800</v>
      </c>
      <c r="H217" s="319">
        <v>0</v>
      </c>
      <c r="I217" s="319">
        <v>0</v>
      </c>
      <c r="J217" s="319">
        <v>0</v>
      </c>
      <c r="K217" s="319">
        <v>0</v>
      </c>
      <c r="L217" s="319">
        <v>3759</v>
      </c>
      <c r="M217" s="319">
        <v>61</v>
      </c>
      <c r="N217" s="319">
        <v>4278</v>
      </c>
      <c r="O217" s="319">
        <v>4</v>
      </c>
      <c r="P217" s="319">
        <v>0</v>
      </c>
      <c r="Q217" s="319">
        <v>0</v>
      </c>
    </row>
    <row r="218" spans="1:17" x14ac:dyDescent="0.25">
      <c r="A218" s="318">
        <v>944</v>
      </c>
      <c r="B218" s="318" t="s">
        <v>223</v>
      </c>
      <c r="C218" s="319">
        <v>7768</v>
      </c>
      <c r="D218" s="319">
        <v>1546</v>
      </c>
      <c r="E218" s="319">
        <v>455.7</v>
      </c>
      <c r="F218" s="319">
        <v>115</v>
      </c>
      <c r="G218" s="319">
        <v>890</v>
      </c>
      <c r="H218" s="319">
        <v>0</v>
      </c>
      <c r="I218" s="319">
        <v>218.4</v>
      </c>
      <c r="J218" s="319">
        <v>0</v>
      </c>
      <c r="K218" s="319">
        <v>13.4</v>
      </c>
      <c r="L218" s="319">
        <v>1738</v>
      </c>
      <c r="M218" s="319">
        <v>143</v>
      </c>
      <c r="N218" s="319">
        <v>1536.759</v>
      </c>
      <c r="O218" s="319">
        <v>4</v>
      </c>
      <c r="P218" s="319">
        <v>0</v>
      </c>
      <c r="Q218" s="319">
        <v>0</v>
      </c>
    </row>
    <row r="219" spans="1:17" x14ac:dyDescent="0.25">
      <c r="A219" s="318">
        <v>1740</v>
      </c>
      <c r="B219" s="318" t="s">
        <v>226</v>
      </c>
      <c r="C219" s="319">
        <v>23615</v>
      </c>
      <c r="D219" s="319">
        <v>6731</v>
      </c>
      <c r="E219" s="319">
        <v>1432.3</v>
      </c>
      <c r="F219" s="319">
        <v>405</v>
      </c>
      <c r="G219" s="319">
        <v>2380</v>
      </c>
      <c r="H219" s="319">
        <v>214.3</v>
      </c>
      <c r="I219" s="319">
        <v>1112.8</v>
      </c>
      <c r="J219" s="319">
        <v>0</v>
      </c>
      <c r="K219" s="319">
        <v>0</v>
      </c>
      <c r="L219" s="319">
        <v>5992</v>
      </c>
      <c r="M219" s="319">
        <v>754</v>
      </c>
      <c r="N219" s="319">
        <v>3777.9560000000001</v>
      </c>
      <c r="O219" s="319">
        <v>11</v>
      </c>
      <c r="P219" s="319">
        <v>0</v>
      </c>
      <c r="Q219" s="319">
        <v>0</v>
      </c>
    </row>
    <row r="220" spans="1:17" x14ac:dyDescent="0.25">
      <c r="A220" s="318">
        <v>946</v>
      </c>
      <c r="B220" s="318" t="s">
        <v>228</v>
      </c>
      <c r="C220" s="319">
        <v>17038</v>
      </c>
      <c r="D220" s="319">
        <v>3416</v>
      </c>
      <c r="E220" s="319">
        <v>1338.4</v>
      </c>
      <c r="F220" s="319">
        <v>205</v>
      </c>
      <c r="G220" s="319">
        <v>6250</v>
      </c>
      <c r="H220" s="319">
        <v>0</v>
      </c>
      <c r="I220" s="319">
        <v>0</v>
      </c>
      <c r="J220" s="319">
        <v>0</v>
      </c>
      <c r="K220" s="319">
        <v>0</v>
      </c>
      <c r="L220" s="319">
        <v>9993</v>
      </c>
      <c r="M220" s="319">
        <v>185</v>
      </c>
      <c r="N220" s="319">
        <v>4648.9920000000002</v>
      </c>
      <c r="O220" s="319">
        <v>8</v>
      </c>
      <c r="P220" s="319">
        <v>0</v>
      </c>
      <c r="Q220" s="319">
        <v>0</v>
      </c>
    </row>
    <row r="221" spans="1:17" x14ac:dyDescent="0.25">
      <c r="A221" s="318">
        <v>304</v>
      </c>
      <c r="B221" s="318" t="s">
        <v>229</v>
      </c>
      <c r="C221" s="319">
        <v>12397</v>
      </c>
      <c r="D221" s="319">
        <v>3231</v>
      </c>
      <c r="E221" s="319">
        <v>654.1</v>
      </c>
      <c r="F221" s="319">
        <v>235</v>
      </c>
      <c r="G221" s="319">
        <v>340</v>
      </c>
      <c r="H221" s="319">
        <v>0</v>
      </c>
      <c r="I221" s="319">
        <v>0</v>
      </c>
      <c r="J221" s="319">
        <v>0</v>
      </c>
      <c r="K221" s="319">
        <v>0</v>
      </c>
      <c r="L221" s="319">
        <v>6587</v>
      </c>
      <c r="M221" s="319">
        <v>703</v>
      </c>
      <c r="N221" s="319">
        <v>973.96199999999999</v>
      </c>
      <c r="O221" s="319">
        <v>10</v>
      </c>
      <c r="P221" s="319">
        <v>0</v>
      </c>
      <c r="Q221" s="319">
        <v>0</v>
      </c>
    </row>
    <row r="222" spans="1:17" x14ac:dyDescent="0.25">
      <c r="A222" s="318">
        <v>356</v>
      </c>
      <c r="B222" s="318" t="s">
        <v>230</v>
      </c>
      <c r="C222" s="319">
        <v>62426</v>
      </c>
      <c r="D222" s="319">
        <v>13272</v>
      </c>
      <c r="E222" s="319">
        <v>5047.8</v>
      </c>
      <c r="F222" s="319">
        <v>6755</v>
      </c>
      <c r="G222" s="319">
        <v>48720</v>
      </c>
      <c r="H222" s="319">
        <v>506.88</v>
      </c>
      <c r="I222" s="319">
        <v>4440.8</v>
      </c>
      <c r="J222" s="319">
        <v>0</v>
      </c>
      <c r="K222" s="319">
        <v>0</v>
      </c>
      <c r="L222" s="319">
        <v>2344</v>
      </c>
      <c r="M222" s="319">
        <v>221</v>
      </c>
      <c r="N222" s="319">
        <v>55002.072</v>
      </c>
      <c r="O222" s="319">
        <v>1</v>
      </c>
      <c r="P222" s="319">
        <v>0</v>
      </c>
      <c r="Q222" s="319">
        <v>0</v>
      </c>
    </row>
    <row r="223" spans="1:17" x14ac:dyDescent="0.25">
      <c r="A223" s="318">
        <v>569</v>
      </c>
      <c r="B223" s="318" t="s">
        <v>231</v>
      </c>
      <c r="C223" s="319">
        <v>28269</v>
      </c>
      <c r="D223" s="319">
        <v>6297</v>
      </c>
      <c r="E223" s="319">
        <v>1565.1</v>
      </c>
      <c r="F223" s="319">
        <v>750</v>
      </c>
      <c r="G223" s="319">
        <v>1960</v>
      </c>
      <c r="H223" s="319">
        <v>0</v>
      </c>
      <c r="I223" s="319">
        <v>307.2</v>
      </c>
      <c r="J223" s="319">
        <v>0</v>
      </c>
      <c r="K223" s="319">
        <v>110.1</v>
      </c>
      <c r="L223" s="319">
        <v>7804</v>
      </c>
      <c r="M223" s="319">
        <v>1313</v>
      </c>
      <c r="N223" s="319">
        <v>5979.5</v>
      </c>
      <c r="O223" s="319">
        <v>14</v>
      </c>
      <c r="P223" s="319">
        <v>0</v>
      </c>
      <c r="Q223" s="319">
        <v>0</v>
      </c>
    </row>
    <row r="224" spans="1:17" x14ac:dyDescent="0.25">
      <c r="A224" s="318">
        <v>267</v>
      </c>
      <c r="B224" s="318" t="s">
        <v>233</v>
      </c>
      <c r="C224" s="319">
        <v>42307</v>
      </c>
      <c r="D224" s="319">
        <v>10811</v>
      </c>
      <c r="E224" s="319">
        <v>2654.6</v>
      </c>
      <c r="F224" s="319">
        <v>1830</v>
      </c>
      <c r="G224" s="319">
        <v>16200</v>
      </c>
      <c r="H224" s="319">
        <v>775.08</v>
      </c>
      <c r="I224" s="319">
        <v>2235.1999999999998</v>
      </c>
      <c r="J224" s="319">
        <v>0</v>
      </c>
      <c r="K224" s="319">
        <v>412.5</v>
      </c>
      <c r="L224" s="319">
        <v>6936</v>
      </c>
      <c r="M224" s="319">
        <v>268</v>
      </c>
      <c r="N224" s="319">
        <v>18616.400000000001</v>
      </c>
      <c r="O224" s="319">
        <v>9</v>
      </c>
      <c r="P224" s="319">
        <v>0</v>
      </c>
      <c r="Q224" s="319">
        <v>0</v>
      </c>
    </row>
    <row r="225" spans="1:17" x14ac:dyDescent="0.25">
      <c r="A225" s="318">
        <v>268</v>
      </c>
      <c r="B225" s="318" t="s">
        <v>234</v>
      </c>
      <c r="C225" s="319">
        <v>175948</v>
      </c>
      <c r="D225" s="319">
        <v>34499</v>
      </c>
      <c r="E225" s="319">
        <v>21484.400000000001</v>
      </c>
      <c r="F225" s="319">
        <v>14865</v>
      </c>
      <c r="G225" s="319">
        <v>358360</v>
      </c>
      <c r="H225" s="319">
        <v>5281.22</v>
      </c>
      <c r="I225" s="319">
        <v>12026.4</v>
      </c>
      <c r="J225" s="319">
        <v>0</v>
      </c>
      <c r="K225" s="319">
        <v>476.69999999999902</v>
      </c>
      <c r="L225" s="319">
        <v>5268</v>
      </c>
      <c r="M225" s="319">
        <v>491</v>
      </c>
      <c r="N225" s="319">
        <v>198112.56</v>
      </c>
      <c r="O225" s="319">
        <v>4</v>
      </c>
      <c r="P225" s="319">
        <v>0</v>
      </c>
      <c r="Q225" s="319">
        <v>0</v>
      </c>
    </row>
    <row r="226" spans="1:17" x14ac:dyDescent="0.25">
      <c r="A226" s="318">
        <v>1930</v>
      </c>
      <c r="B226" s="318" t="s">
        <v>668</v>
      </c>
      <c r="C226" s="319">
        <v>84593</v>
      </c>
      <c r="D226" s="319">
        <v>17988</v>
      </c>
      <c r="E226" s="319">
        <v>7617.3</v>
      </c>
      <c r="F226" s="319">
        <v>8220</v>
      </c>
      <c r="G226" s="319">
        <v>70030</v>
      </c>
      <c r="H226" s="319">
        <v>1813.74</v>
      </c>
      <c r="I226" s="319">
        <v>3904</v>
      </c>
      <c r="J226" s="319">
        <v>0</v>
      </c>
      <c r="K226" s="319">
        <v>0</v>
      </c>
      <c r="L226" s="319">
        <v>8309</v>
      </c>
      <c r="M226" s="319">
        <v>1564</v>
      </c>
      <c r="N226" s="319">
        <v>79435.126000000004</v>
      </c>
      <c r="O226" s="319">
        <v>6</v>
      </c>
      <c r="P226" s="319">
        <v>0</v>
      </c>
      <c r="Q226" s="319">
        <v>0</v>
      </c>
    </row>
    <row r="227" spans="1:17" x14ac:dyDescent="0.25">
      <c r="A227" s="318">
        <v>1695</v>
      </c>
      <c r="B227" s="318" t="s">
        <v>235</v>
      </c>
      <c r="C227" s="319">
        <v>7314</v>
      </c>
      <c r="D227" s="319">
        <v>1300</v>
      </c>
      <c r="E227" s="319">
        <v>508.6</v>
      </c>
      <c r="F227" s="319">
        <v>95</v>
      </c>
      <c r="G227" s="319">
        <v>420</v>
      </c>
      <c r="H227" s="319">
        <v>89.96</v>
      </c>
      <c r="I227" s="319">
        <v>0</v>
      </c>
      <c r="J227" s="319">
        <v>0</v>
      </c>
      <c r="K227" s="319">
        <v>0</v>
      </c>
      <c r="L227" s="319">
        <v>8601</v>
      </c>
      <c r="M227" s="319">
        <v>717</v>
      </c>
      <c r="N227" s="319">
        <v>1357.65</v>
      </c>
      <c r="O227" s="319">
        <v>13</v>
      </c>
      <c r="P227" s="319">
        <v>0</v>
      </c>
      <c r="Q227" s="319">
        <v>0</v>
      </c>
    </row>
    <row r="228" spans="1:17" x14ac:dyDescent="0.25">
      <c r="A228" s="318">
        <v>1699</v>
      </c>
      <c r="B228" s="318" t="s">
        <v>236</v>
      </c>
      <c r="C228" s="319">
        <v>32370</v>
      </c>
      <c r="D228" s="319">
        <v>7313</v>
      </c>
      <c r="E228" s="319">
        <v>3055.6</v>
      </c>
      <c r="F228" s="319">
        <v>1340</v>
      </c>
      <c r="G228" s="319">
        <v>15790</v>
      </c>
      <c r="H228" s="319">
        <v>502.86</v>
      </c>
      <c r="I228" s="319">
        <v>537.6</v>
      </c>
      <c r="J228" s="319">
        <v>0</v>
      </c>
      <c r="K228" s="319">
        <v>232</v>
      </c>
      <c r="L228" s="319">
        <v>19945</v>
      </c>
      <c r="M228" s="319">
        <v>584</v>
      </c>
      <c r="N228" s="319">
        <v>10115.574000000001</v>
      </c>
      <c r="O228" s="319">
        <v>16</v>
      </c>
      <c r="P228" s="319">
        <v>0</v>
      </c>
      <c r="Q228" s="319">
        <v>0</v>
      </c>
    </row>
    <row r="229" spans="1:17" x14ac:dyDescent="0.25">
      <c r="A229" s="318">
        <v>171</v>
      </c>
      <c r="B229" s="318" t="s">
        <v>237</v>
      </c>
      <c r="C229" s="319">
        <v>46625</v>
      </c>
      <c r="D229" s="319">
        <v>12009</v>
      </c>
      <c r="E229" s="319">
        <v>3772.1</v>
      </c>
      <c r="F229" s="319">
        <v>1940</v>
      </c>
      <c r="G229" s="319">
        <v>35260</v>
      </c>
      <c r="H229" s="319">
        <v>1786.62</v>
      </c>
      <c r="I229" s="319">
        <v>2749.6</v>
      </c>
      <c r="J229" s="319">
        <v>0</v>
      </c>
      <c r="K229" s="319">
        <v>0</v>
      </c>
      <c r="L229" s="319">
        <v>45978</v>
      </c>
      <c r="M229" s="319">
        <v>2894</v>
      </c>
      <c r="N229" s="319">
        <v>14809.578</v>
      </c>
      <c r="O229" s="319">
        <v>15</v>
      </c>
      <c r="P229" s="319">
        <v>0</v>
      </c>
      <c r="Q229" s="319">
        <v>0</v>
      </c>
    </row>
    <row r="230" spans="1:17" x14ac:dyDescent="0.25">
      <c r="A230" s="318">
        <v>575</v>
      </c>
      <c r="B230" s="318" t="s">
        <v>238</v>
      </c>
      <c r="C230" s="319">
        <v>26056</v>
      </c>
      <c r="D230" s="319">
        <v>5337</v>
      </c>
      <c r="E230" s="319">
        <v>1976.1</v>
      </c>
      <c r="F230" s="319">
        <v>750</v>
      </c>
      <c r="G230" s="319">
        <v>7430</v>
      </c>
      <c r="H230" s="319">
        <v>678.16</v>
      </c>
      <c r="I230" s="319">
        <v>646.4</v>
      </c>
      <c r="J230" s="319">
        <v>0</v>
      </c>
      <c r="K230" s="319">
        <v>0</v>
      </c>
      <c r="L230" s="319">
        <v>3597</v>
      </c>
      <c r="M230" s="319">
        <v>17</v>
      </c>
      <c r="N230" s="319">
        <v>21542.080999999998</v>
      </c>
      <c r="O230" s="319">
        <v>3</v>
      </c>
      <c r="P230" s="319">
        <v>0</v>
      </c>
      <c r="Q230" s="319">
        <v>0</v>
      </c>
    </row>
    <row r="231" spans="1:17" x14ac:dyDescent="0.25">
      <c r="A231" s="318">
        <v>576</v>
      </c>
      <c r="B231" s="318" t="s">
        <v>239</v>
      </c>
      <c r="C231" s="319">
        <v>16605</v>
      </c>
      <c r="D231" s="319">
        <v>3611</v>
      </c>
      <c r="E231" s="319">
        <v>1245.7</v>
      </c>
      <c r="F231" s="319">
        <v>310</v>
      </c>
      <c r="G231" s="319">
        <v>1810</v>
      </c>
      <c r="H231" s="319">
        <v>0</v>
      </c>
      <c r="I231" s="319">
        <v>1312.8</v>
      </c>
      <c r="J231" s="319">
        <v>0</v>
      </c>
      <c r="K231" s="319">
        <v>258.3</v>
      </c>
      <c r="L231" s="319">
        <v>2257</v>
      </c>
      <c r="M231" s="319">
        <v>85</v>
      </c>
      <c r="N231" s="319">
        <v>8427.0820000000003</v>
      </c>
      <c r="O231" s="319">
        <v>6</v>
      </c>
      <c r="P231" s="319">
        <v>0</v>
      </c>
      <c r="Q231" s="319">
        <v>0</v>
      </c>
    </row>
    <row r="232" spans="1:17" x14ac:dyDescent="0.25">
      <c r="A232" s="318">
        <v>820</v>
      </c>
      <c r="B232" s="318" t="s">
        <v>240</v>
      </c>
      <c r="C232" s="319">
        <v>23019</v>
      </c>
      <c r="D232" s="319">
        <v>4900</v>
      </c>
      <c r="E232" s="319">
        <v>1019.9</v>
      </c>
      <c r="F232" s="319">
        <v>400</v>
      </c>
      <c r="G232" s="319">
        <v>7800</v>
      </c>
      <c r="H232" s="319">
        <v>0</v>
      </c>
      <c r="I232" s="319">
        <v>546.4</v>
      </c>
      <c r="J232" s="319">
        <v>0</v>
      </c>
      <c r="K232" s="319">
        <v>30.6999999999999</v>
      </c>
      <c r="L232" s="319">
        <v>3361</v>
      </c>
      <c r="M232" s="319">
        <v>33</v>
      </c>
      <c r="N232" s="319">
        <v>11340.665000000001</v>
      </c>
      <c r="O232" s="319">
        <v>3</v>
      </c>
      <c r="P232" s="319">
        <v>0</v>
      </c>
      <c r="Q232" s="319">
        <v>0</v>
      </c>
    </row>
    <row r="233" spans="1:17" x14ac:dyDescent="0.25">
      <c r="A233" s="318">
        <v>302</v>
      </c>
      <c r="B233" s="318" t="s">
        <v>241</v>
      </c>
      <c r="C233" s="319">
        <v>27114</v>
      </c>
      <c r="D233" s="319">
        <v>6826</v>
      </c>
      <c r="E233" s="319">
        <v>1755</v>
      </c>
      <c r="F233" s="319">
        <v>395</v>
      </c>
      <c r="G233" s="319">
        <v>16150</v>
      </c>
      <c r="H233" s="319">
        <v>1526.08</v>
      </c>
      <c r="I233" s="319">
        <v>348</v>
      </c>
      <c r="J233" s="319">
        <v>0</v>
      </c>
      <c r="K233" s="319">
        <v>0</v>
      </c>
      <c r="L233" s="319">
        <v>12873</v>
      </c>
      <c r="M233" s="319">
        <v>80</v>
      </c>
      <c r="N233" s="319">
        <v>9427.32</v>
      </c>
      <c r="O233" s="319">
        <v>12</v>
      </c>
      <c r="P233" s="319">
        <v>0</v>
      </c>
      <c r="Q233" s="319">
        <v>0</v>
      </c>
    </row>
    <row r="234" spans="1:17" x14ac:dyDescent="0.25">
      <c r="A234" s="318">
        <v>951</v>
      </c>
      <c r="B234" s="318" t="s">
        <v>242</v>
      </c>
      <c r="C234" s="319">
        <v>15201</v>
      </c>
      <c r="D234" s="319">
        <v>2686</v>
      </c>
      <c r="E234" s="319">
        <v>1404.6</v>
      </c>
      <c r="F234" s="319">
        <v>245</v>
      </c>
      <c r="G234" s="319">
        <v>1870</v>
      </c>
      <c r="H234" s="319">
        <v>0</v>
      </c>
      <c r="I234" s="319">
        <v>0</v>
      </c>
      <c r="J234" s="319">
        <v>0</v>
      </c>
      <c r="K234" s="319">
        <v>0</v>
      </c>
      <c r="L234" s="319">
        <v>3310</v>
      </c>
      <c r="M234" s="319">
        <v>3</v>
      </c>
      <c r="N234" s="319">
        <v>3666.5279999999998</v>
      </c>
      <c r="O234" s="319">
        <v>5</v>
      </c>
      <c r="P234" s="319">
        <v>0</v>
      </c>
      <c r="Q234" s="319">
        <v>0</v>
      </c>
    </row>
    <row r="235" spans="1:17" x14ac:dyDescent="0.25">
      <c r="A235" s="318">
        <v>579</v>
      </c>
      <c r="B235" s="318" t="s">
        <v>243</v>
      </c>
      <c r="C235" s="319">
        <v>23887</v>
      </c>
      <c r="D235" s="319">
        <v>5857</v>
      </c>
      <c r="E235" s="319">
        <v>1092.9000000000001</v>
      </c>
      <c r="F235" s="319">
        <v>850</v>
      </c>
      <c r="G235" s="319">
        <v>5070</v>
      </c>
      <c r="H235" s="319">
        <v>1733.46</v>
      </c>
      <c r="I235" s="319">
        <v>1631.2</v>
      </c>
      <c r="J235" s="319">
        <v>0</v>
      </c>
      <c r="K235" s="319">
        <v>0</v>
      </c>
      <c r="L235" s="319">
        <v>728</v>
      </c>
      <c r="M235" s="319">
        <v>69</v>
      </c>
      <c r="N235" s="319">
        <v>18599.553</v>
      </c>
      <c r="O235" s="319">
        <v>1</v>
      </c>
      <c r="P235" s="319">
        <v>0</v>
      </c>
      <c r="Q235" s="319">
        <v>0</v>
      </c>
    </row>
    <row r="236" spans="1:17" x14ac:dyDescent="0.25">
      <c r="A236" s="318">
        <v>823</v>
      </c>
      <c r="B236" s="318" t="s">
        <v>244</v>
      </c>
      <c r="C236" s="319">
        <v>18558</v>
      </c>
      <c r="D236" s="319">
        <v>4042</v>
      </c>
      <c r="E236" s="319">
        <v>1066.0999999999999</v>
      </c>
      <c r="F236" s="319">
        <v>230</v>
      </c>
      <c r="G236" s="319">
        <v>3250</v>
      </c>
      <c r="H236" s="319">
        <v>0</v>
      </c>
      <c r="I236" s="319">
        <v>887.2</v>
      </c>
      <c r="J236" s="319">
        <v>0</v>
      </c>
      <c r="K236" s="319">
        <v>42</v>
      </c>
      <c r="L236" s="319">
        <v>10176</v>
      </c>
      <c r="M236" s="319">
        <v>108</v>
      </c>
      <c r="N236" s="319">
        <v>4899.6090000000004</v>
      </c>
      <c r="O236" s="319">
        <v>9</v>
      </c>
      <c r="P236" s="319">
        <v>0</v>
      </c>
      <c r="Q236" s="319">
        <v>0</v>
      </c>
    </row>
    <row r="237" spans="1:17" x14ac:dyDescent="0.25">
      <c r="A237" s="318">
        <v>824</v>
      </c>
      <c r="B237" s="318" t="s">
        <v>245</v>
      </c>
      <c r="C237" s="319">
        <v>26132</v>
      </c>
      <c r="D237" s="319">
        <v>5602</v>
      </c>
      <c r="E237" s="319">
        <v>1878.4</v>
      </c>
      <c r="F237" s="319">
        <v>680</v>
      </c>
      <c r="G237" s="319">
        <v>9680</v>
      </c>
      <c r="H237" s="319">
        <v>544.84</v>
      </c>
      <c r="I237" s="319">
        <v>1443.2</v>
      </c>
      <c r="J237" s="319">
        <v>0</v>
      </c>
      <c r="K237" s="319">
        <v>429</v>
      </c>
      <c r="L237" s="319">
        <v>6384</v>
      </c>
      <c r="M237" s="319">
        <v>128</v>
      </c>
      <c r="N237" s="319">
        <v>11693.768</v>
      </c>
      <c r="O237" s="319">
        <v>3</v>
      </c>
      <c r="P237" s="319">
        <v>0</v>
      </c>
      <c r="Q237" s="319">
        <v>0</v>
      </c>
    </row>
    <row r="238" spans="1:17" x14ac:dyDescent="0.25">
      <c r="A238" s="318">
        <v>1895</v>
      </c>
      <c r="B238" s="318" t="s">
        <v>496</v>
      </c>
      <c r="C238" s="319">
        <v>38075</v>
      </c>
      <c r="D238" s="319">
        <v>7562</v>
      </c>
      <c r="E238" s="319">
        <v>5357</v>
      </c>
      <c r="F238" s="319">
        <v>775</v>
      </c>
      <c r="G238" s="319">
        <v>28730</v>
      </c>
      <c r="H238" s="319">
        <v>1083.28</v>
      </c>
      <c r="I238" s="319">
        <v>1892</v>
      </c>
      <c r="J238" s="319">
        <v>0</v>
      </c>
      <c r="K238" s="319">
        <v>0</v>
      </c>
      <c r="L238" s="319">
        <v>22656</v>
      </c>
      <c r="M238" s="319">
        <v>1394</v>
      </c>
      <c r="N238" s="319">
        <v>15326.28</v>
      </c>
      <c r="O238" s="319">
        <v>22</v>
      </c>
      <c r="P238" s="319">
        <v>0</v>
      </c>
      <c r="Q238" s="319">
        <v>0</v>
      </c>
    </row>
    <row r="239" spans="1:17" x14ac:dyDescent="0.25">
      <c r="A239" s="318">
        <v>269</v>
      </c>
      <c r="B239" s="318" t="s">
        <v>246</v>
      </c>
      <c r="C239" s="319">
        <v>23504</v>
      </c>
      <c r="D239" s="319">
        <v>5899</v>
      </c>
      <c r="E239" s="319">
        <v>1414.5</v>
      </c>
      <c r="F239" s="319">
        <v>250</v>
      </c>
      <c r="G239" s="319">
        <v>8290</v>
      </c>
      <c r="H239" s="319">
        <v>0</v>
      </c>
      <c r="I239" s="319">
        <v>244</v>
      </c>
      <c r="J239" s="319">
        <v>0</v>
      </c>
      <c r="K239" s="319">
        <v>0</v>
      </c>
      <c r="L239" s="319">
        <v>9769</v>
      </c>
      <c r="M239" s="319">
        <v>114</v>
      </c>
      <c r="N239" s="319">
        <v>6217.31</v>
      </c>
      <c r="O239" s="319">
        <v>9</v>
      </c>
      <c r="P239" s="319">
        <v>0</v>
      </c>
      <c r="Q239" s="319">
        <v>0</v>
      </c>
    </row>
    <row r="240" spans="1:17" x14ac:dyDescent="0.25">
      <c r="A240" s="318">
        <v>173</v>
      </c>
      <c r="B240" s="318" t="s">
        <v>247</v>
      </c>
      <c r="C240" s="319">
        <v>31915</v>
      </c>
      <c r="D240" s="319">
        <v>7292</v>
      </c>
      <c r="E240" s="319">
        <v>2991.2</v>
      </c>
      <c r="F240" s="319">
        <v>1705</v>
      </c>
      <c r="G240" s="319">
        <v>30270</v>
      </c>
      <c r="H240" s="319">
        <v>789.32</v>
      </c>
      <c r="I240" s="319">
        <v>3314.4</v>
      </c>
      <c r="J240" s="319">
        <v>0</v>
      </c>
      <c r="K240" s="319">
        <v>0</v>
      </c>
      <c r="L240" s="319">
        <v>2155</v>
      </c>
      <c r="M240" s="319">
        <v>40</v>
      </c>
      <c r="N240" s="319">
        <v>21036.576000000001</v>
      </c>
      <c r="O240" s="319">
        <v>2</v>
      </c>
      <c r="P240" s="319">
        <v>0</v>
      </c>
      <c r="Q240" s="319">
        <v>0</v>
      </c>
    </row>
    <row r="241" spans="1:17" x14ac:dyDescent="0.25">
      <c r="A241" s="318">
        <v>1773</v>
      </c>
      <c r="B241" s="318" t="s">
        <v>248</v>
      </c>
      <c r="C241" s="319">
        <v>18023</v>
      </c>
      <c r="D241" s="319">
        <v>4036</v>
      </c>
      <c r="E241" s="319">
        <v>1275</v>
      </c>
      <c r="F241" s="319">
        <v>370</v>
      </c>
      <c r="G241" s="319">
        <v>3950</v>
      </c>
      <c r="H241" s="319">
        <v>0</v>
      </c>
      <c r="I241" s="319">
        <v>349.6</v>
      </c>
      <c r="J241" s="319">
        <v>0</v>
      </c>
      <c r="K241" s="319">
        <v>75.099999999999994</v>
      </c>
      <c r="L241" s="319">
        <v>11371</v>
      </c>
      <c r="M241" s="319">
        <v>466</v>
      </c>
      <c r="N241" s="319">
        <v>3633.12</v>
      </c>
      <c r="O241" s="319">
        <v>8</v>
      </c>
      <c r="P241" s="319">
        <v>0</v>
      </c>
      <c r="Q241" s="319">
        <v>0</v>
      </c>
    </row>
    <row r="242" spans="1:17" x14ac:dyDescent="0.25">
      <c r="A242" s="318">
        <v>175</v>
      </c>
      <c r="B242" s="318" t="s">
        <v>249</v>
      </c>
      <c r="C242" s="319">
        <v>17630</v>
      </c>
      <c r="D242" s="319">
        <v>4093</v>
      </c>
      <c r="E242" s="319">
        <v>1218.3</v>
      </c>
      <c r="F242" s="319">
        <v>175</v>
      </c>
      <c r="G242" s="319">
        <v>11740</v>
      </c>
      <c r="H242" s="319">
        <v>1124.8599999999999</v>
      </c>
      <c r="I242" s="319">
        <v>1176</v>
      </c>
      <c r="J242" s="319">
        <v>0</v>
      </c>
      <c r="K242" s="319">
        <v>717.6</v>
      </c>
      <c r="L242" s="319">
        <v>17983</v>
      </c>
      <c r="M242" s="319">
        <v>219</v>
      </c>
      <c r="N242" s="319">
        <v>4102.616</v>
      </c>
      <c r="O242" s="319">
        <v>15</v>
      </c>
      <c r="P242" s="319">
        <v>0</v>
      </c>
      <c r="Q242" s="319">
        <v>0</v>
      </c>
    </row>
    <row r="243" spans="1:17" x14ac:dyDescent="0.25">
      <c r="A243" s="318">
        <v>881</v>
      </c>
      <c r="B243" s="318" t="s">
        <v>250</v>
      </c>
      <c r="C243" s="319">
        <v>7857</v>
      </c>
      <c r="D243" s="319">
        <v>1505</v>
      </c>
      <c r="E243" s="319">
        <v>741.9</v>
      </c>
      <c r="F243" s="319">
        <v>160</v>
      </c>
      <c r="G243" s="319">
        <v>550</v>
      </c>
      <c r="H243" s="319">
        <v>0</v>
      </c>
      <c r="I243" s="319">
        <v>0</v>
      </c>
      <c r="J243" s="319">
        <v>0</v>
      </c>
      <c r="K243" s="319">
        <v>0</v>
      </c>
      <c r="L243" s="319">
        <v>2116</v>
      </c>
      <c r="M243" s="319">
        <v>8</v>
      </c>
      <c r="N243" s="319">
        <v>1766.4359999999999</v>
      </c>
      <c r="O243" s="319">
        <v>4</v>
      </c>
      <c r="P243" s="319">
        <v>0</v>
      </c>
      <c r="Q243" s="319">
        <v>0</v>
      </c>
    </row>
    <row r="244" spans="1:17" x14ac:dyDescent="0.25">
      <c r="A244" s="318">
        <v>1586</v>
      </c>
      <c r="B244" s="318" t="s">
        <v>251</v>
      </c>
      <c r="C244" s="319">
        <v>29672</v>
      </c>
      <c r="D244" s="319">
        <v>6755</v>
      </c>
      <c r="E244" s="319">
        <v>2383.4</v>
      </c>
      <c r="F244" s="319">
        <v>590</v>
      </c>
      <c r="G244" s="319">
        <v>18280</v>
      </c>
      <c r="H244" s="319">
        <v>1232.48</v>
      </c>
      <c r="I244" s="319">
        <v>1511.2</v>
      </c>
      <c r="J244" s="319">
        <v>0</v>
      </c>
      <c r="K244" s="319">
        <v>0</v>
      </c>
      <c r="L244" s="319">
        <v>10962</v>
      </c>
      <c r="M244" s="319">
        <v>50</v>
      </c>
      <c r="N244" s="319">
        <v>10019.088</v>
      </c>
      <c r="O244" s="319">
        <v>8</v>
      </c>
      <c r="P244" s="319">
        <v>0</v>
      </c>
      <c r="Q244" s="319">
        <v>0</v>
      </c>
    </row>
    <row r="245" spans="1:17" x14ac:dyDescent="0.25">
      <c r="A245" s="318">
        <v>826</v>
      </c>
      <c r="B245" s="318" t="s">
        <v>252</v>
      </c>
      <c r="C245" s="319">
        <v>55147</v>
      </c>
      <c r="D245" s="319">
        <v>11789</v>
      </c>
      <c r="E245" s="319">
        <v>4676.8999999999996</v>
      </c>
      <c r="F245" s="319">
        <v>4345</v>
      </c>
      <c r="G245" s="319">
        <v>45730</v>
      </c>
      <c r="H245" s="319">
        <v>1539.44</v>
      </c>
      <c r="I245" s="319">
        <v>2068</v>
      </c>
      <c r="J245" s="319">
        <v>0</v>
      </c>
      <c r="K245" s="319">
        <v>0</v>
      </c>
      <c r="L245" s="319">
        <v>7142</v>
      </c>
      <c r="M245" s="319">
        <v>167</v>
      </c>
      <c r="N245" s="319">
        <v>39174.398000000001</v>
      </c>
      <c r="O245" s="319">
        <v>7</v>
      </c>
      <c r="P245" s="319">
        <v>0</v>
      </c>
      <c r="Q245" s="319">
        <v>0</v>
      </c>
    </row>
    <row r="246" spans="1:17" x14ac:dyDescent="0.25">
      <c r="A246" s="318">
        <v>85</v>
      </c>
      <c r="B246" s="318" t="s">
        <v>254</v>
      </c>
      <c r="C246" s="319">
        <v>25459</v>
      </c>
      <c r="D246" s="319">
        <v>5417</v>
      </c>
      <c r="E246" s="319">
        <v>2740.7</v>
      </c>
      <c r="F246" s="319">
        <v>300</v>
      </c>
      <c r="G246" s="319">
        <v>10020</v>
      </c>
      <c r="H246" s="319">
        <v>229.5</v>
      </c>
      <c r="I246" s="319">
        <v>1318.4</v>
      </c>
      <c r="J246" s="319">
        <v>0</v>
      </c>
      <c r="K246" s="319">
        <v>181.7</v>
      </c>
      <c r="L246" s="319">
        <v>22348</v>
      </c>
      <c r="M246" s="319">
        <v>264</v>
      </c>
      <c r="N246" s="319">
        <v>5850.4030000000002</v>
      </c>
      <c r="O246" s="319">
        <v>16</v>
      </c>
      <c r="P246" s="319">
        <v>0</v>
      </c>
      <c r="Q246" s="319">
        <v>0</v>
      </c>
    </row>
    <row r="247" spans="1:17" x14ac:dyDescent="0.25">
      <c r="A247" s="318">
        <v>431</v>
      </c>
      <c r="B247" s="318" t="s">
        <v>255</v>
      </c>
      <c r="C247" s="319">
        <v>9735</v>
      </c>
      <c r="D247" s="319">
        <v>2207</v>
      </c>
      <c r="E247" s="319">
        <v>651.70000000000005</v>
      </c>
      <c r="F247" s="319">
        <v>365</v>
      </c>
      <c r="G247" s="319">
        <v>270</v>
      </c>
      <c r="H247" s="319">
        <v>0</v>
      </c>
      <c r="I247" s="319">
        <v>0</v>
      </c>
      <c r="J247" s="319">
        <v>0</v>
      </c>
      <c r="K247" s="319">
        <v>0</v>
      </c>
      <c r="L247" s="319">
        <v>1154</v>
      </c>
      <c r="M247" s="319">
        <v>453</v>
      </c>
      <c r="N247" s="319">
        <v>4361.4889999999996</v>
      </c>
      <c r="O247" s="319">
        <v>4</v>
      </c>
      <c r="P247" s="319">
        <v>0</v>
      </c>
      <c r="Q247" s="319">
        <v>0</v>
      </c>
    </row>
    <row r="248" spans="1:17" x14ac:dyDescent="0.25">
      <c r="A248" s="318">
        <v>432</v>
      </c>
      <c r="B248" s="318" t="s">
        <v>256</v>
      </c>
      <c r="C248" s="319">
        <v>11526</v>
      </c>
      <c r="D248" s="319">
        <v>2633</v>
      </c>
      <c r="E248" s="319">
        <v>855.5</v>
      </c>
      <c r="F248" s="319">
        <v>180</v>
      </c>
      <c r="G248" s="319">
        <v>1920</v>
      </c>
      <c r="H248" s="319">
        <v>0</v>
      </c>
      <c r="I248" s="319">
        <v>0</v>
      </c>
      <c r="J248" s="319">
        <v>0</v>
      </c>
      <c r="K248" s="319">
        <v>0</v>
      </c>
      <c r="L248" s="319">
        <v>4149</v>
      </c>
      <c r="M248" s="319">
        <v>45</v>
      </c>
      <c r="N248" s="319">
        <v>2501.7350000000001</v>
      </c>
      <c r="O248" s="319">
        <v>6</v>
      </c>
      <c r="P248" s="319">
        <v>0</v>
      </c>
      <c r="Q248" s="319">
        <v>0</v>
      </c>
    </row>
    <row r="249" spans="1:17" x14ac:dyDescent="0.25">
      <c r="A249" s="318">
        <v>86</v>
      </c>
      <c r="B249" s="318" t="s">
        <v>257</v>
      </c>
      <c r="C249" s="319">
        <v>29753</v>
      </c>
      <c r="D249" s="319">
        <v>6955</v>
      </c>
      <c r="E249" s="319">
        <v>2615.3000000000002</v>
      </c>
      <c r="F249" s="319">
        <v>395</v>
      </c>
      <c r="G249" s="319">
        <v>8370</v>
      </c>
      <c r="H249" s="319">
        <v>716.22</v>
      </c>
      <c r="I249" s="319">
        <v>572.79999999999995</v>
      </c>
      <c r="J249" s="319">
        <v>0</v>
      </c>
      <c r="K249" s="319">
        <v>0</v>
      </c>
      <c r="L249" s="319">
        <v>22452</v>
      </c>
      <c r="M249" s="319">
        <v>313</v>
      </c>
      <c r="N249" s="319">
        <v>5390.4620000000004</v>
      </c>
      <c r="O249" s="319">
        <v>22</v>
      </c>
      <c r="P249" s="319">
        <v>0</v>
      </c>
      <c r="Q249" s="319">
        <v>0</v>
      </c>
    </row>
    <row r="250" spans="1:17" x14ac:dyDescent="0.25">
      <c r="A250" s="318">
        <v>828</v>
      </c>
      <c r="B250" s="318" t="s">
        <v>258</v>
      </c>
      <c r="C250" s="319">
        <v>90951</v>
      </c>
      <c r="D250" s="319">
        <v>19977</v>
      </c>
      <c r="E250" s="319">
        <v>8121.3</v>
      </c>
      <c r="F250" s="319">
        <v>6365</v>
      </c>
      <c r="G250" s="319">
        <v>98320</v>
      </c>
      <c r="H250" s="319">
        <v>2303.58</v>
      </c>
      <c r="I250" s="319">
        <v>5158.3999999999996</v>
      </c>
      <c r="J250" s="319">
        <v>0</v>
      </c>
      <c r="K250" s="319">
        <v>0</v>
      </c>
      <c r="L250" s="319">
        <v>16245</v>
      </c>
      <c r="M250" s="319">
        <v>848</v>
      </c>
      <c r="N250" s="319">
        <v>54484.519</v>
      </c>
      <c r="O250" s="319">
        <v>22</v>
      </c>
      <c r="P250" s="319">
        <v>0</v>
      </c>
      <c r="Q250" s="319">
        <v>0</v>
      </c>
    </row>
    <row r="251" spans="1:17" x14ac:dyDescent="0.25">
      <c r="A251" s="318">
        <v>584</v>
      </c>
      <c r="B251" s="318" t="s">
        <v>259</v>
      </c>
      <c r="C251" s="319">
        <v>24301</v>
      </c>
      <c r="D251" s="319">
        <v>5833</v>
      </c>
      <c r="E251" s="319">
        <v>1465.3</v>
      </c>
      <c r="F251" s="319">
        <v>540</v>
      </c>
      <c r="G251" s="319">
        <v>5650</v>
      </c>
      <c r="H251" s="319">
        <v>518.5</v>
      </c>
      <c r="I251" s="319">
        <v>2928</v>
      </c>
      <c r="J251" s="319">
        <v>0</v>
      </c>
      <c r="K251" s="319">
        <v>111.4</v>
      </c>
      <c r="L251" s="319">
        <v>1870</v>
      </c>
      <c r="M251" s="319">
        <v>91</v>
      </c>
      <c r="N251" s="319">
        <v>14273.148999999999</v>
      </c>
      <c r="O251" s="319">
        <v>2</v>
      </c>
      <c r="P251" s="319">
        <v>0</v>
      </c>
      <c r="Q251" s="319">
        <v>0</v>
      </c>
    </row>
    <row r="252" spans="1:17" x14ac:dyDescent="0.25">
      <c r="A252" s="318">
        <v>1509</v>
      </c>
      <c r="B252" s="318" t="s">
        <v>260</v>
      </c>
      <c r="C252" s="319">
        <v>39520</v>
      </c>
      <c r="D252" s="319">
        <v>8459</v>
      </c>
      <c r="E252" s="319">
        <v>4013.5</v>
      </c>
      <c r="F252" s="319">
        <v>2020</v>
      </c>
      <c r="G252" s="319">
        <v>26630</v>
      </c>
      <c r="H252" s="319">
        <v>207.6</v>
      </c>
      <c r="I252" s="319">
        <v>1904.8</v>
      </c>
      <c r="J252" s="319">
        <v>0</v>
      </c>
      <c r="K252" s="319">
        <v>0</v>
      </c>
      <c r="L252" s="319">
        <v>13607</v>
      </c>
      <c r="M252" s="319">
        <v>189</v>
      </c>
      <c r="N252" s="319">
        <v>11193.71</v>
      </c>
      <c r="O252" s="319">
        <v>11</v>
      </c>
      <c r="P252" s="319">
        <v>0</v>
      </c>
      <c r="Q252" s="319">
        <v>0</v>
      </c>
    </row>
    <row r="253" spans="1:17" x14ac:dyDescent="0.25">
      <c r="A253" s="318">
        <v>437</v>
      </c>
      <c r="B253" s="318" t="s">
        <v>261</v>
      </c>
      <c r="C253" s="319">
        <v>13496</v>
      </c>
      <c r="D253" s="319">
        <v>3217</v>
      </c>
      <c r="E253" s="319">
        <v>926.1</v>
      </c>
      <c r="F253" s="319">
        <v>940</v>
      </c>
      <c r="G253" s="319">
        <v>320</v>
      </c>
      <c r="H253" s="319">
        <v>297.56</v>
      </c>
      <c r="I253" s="319">
        <v>0</v>
      </c>
      <c r="J253" s="319">
        <v>0</v>
      </c>
      <c r="K253" s="319">
        <v>0</v>
      </c>
      <c r="L253" s="319">
        <v>2399</v>
      </c>
      <c r="M253" s="319">
        <v>179</v>
      </c>
      <c r="N253" s="319">
        <v>7363.8180000000002</v>
      </c>
      <c r="O253" s="319">
        <v>3</v>
      </c>
      <c r="P253" s="319">
        <v>0</v>
      </c>
      <c r="Q253" s="319">
        <v>0</v>
      </c>
    </row>
    <row r="254" spans="1:17" x14ac:dyDescent="0.25">
      <c r="A254" s="318">
        <v>589</v>
      </c>
      <c r="B254" s="318" t="s">
        <v>263</v>
      </c>
      <c r="C254" s="319">
        <v>10180</v>
      </c>
      <c r="D254" s="319">
        <v>2409</v>
      </c>
      <c r="E254" s="319">
        <v>713.4</v>
      </c>
      <c r="F254" s="319">
        <v>205</v>
      </c>
      <c r="G254" s="319">
        <v>700</v>
      </c>
      <c r="H254" s="319">
        <v>0</v>
      </c>
      <c r="I254" s="319">
        <v>0</v>
      </c>
      <c r="J254" s="319">
        <v>0</v>
      </c>
      <c r="K254" s="319">
        <v>0</v>
      </c>
      <c r="L254" s="319">
        <v>3901</v>
      </c>
      <c r="M254" s="319">
        <v>109</v>
      </c>
      <c r="N254" s="319">
        <v>3681.4259999999999</v>
      </c>
      <c r="O254" s="319">
        <v>3</v>
      </c>
      <c r="P254" s="319">
        <v>0</v>
      </c>
      <c r="Q254" s="319">
        <v>0</v>
      </c>
    </row>
    <row r="255" spans="1:17" x14ac:dyDescent="0.25">
      <c r="A255" s="318">
        <v>1734</v>
      </c>
      <c r="B255" s="318" t="s">
        <v>264</v>
      </c>
      <c r="C255" s="319">
        <v>47481</v>
      </c>
      <c r="D255" s="319">
        <v>11863</v>
      </c>
      <c r="E255" s="319">
        <v>2840.6</v>
      </c>
      <c r="F255" s="319">
        <v>1110</v>
      </c>
      <c r="G255" s="319">
        <v>13900</v>
      </c>
      <c r="H255" s="319">
        <v>598.58000000000004</v>
      </c>
      <c r="I255" s="319">
        <v>2238.4</v>
      </c>
      <c r="J255" s="319">
        <v>0</v>
      </c>
      <c r="K255" s="319">
        <v>290</v>
      </c>
      <c r="L255" s="319">
        <v>10913</v>
      </c>
      <c r="M255" s="319">
        <v>596</v>
      </c>
      <c r="N255" s="319">
        <v>15550.128000000001</v>
      </c>
      <c r="O255" s="319">
        <v>11</v>
      </c>
      <c r="P255" s="319">
        <v>0</v>
      </c>
      <c r="Q255" s="319">
        <v>0</v>
      </c>
    </row>
    <row r="256" spans="1:17" x14ac:dyDescent="0.25">
      <c r="A256" s="318">
        <v>590</v>
      </c>
      <c r="B256" s="318" t="s">
        <v>265</v>
      </c>
      <c r="C256" s="319">
        <v>32264</v>
      </c>
      <c r="D256" s="319">
        <v>7347</v>
      </c>
      <c r="E256" s="319">
        <v>2193.8000000000002</v>
      </c>
      <c r="F256" s="319">
        <v>1945</v>
      </c>
      <c r="G256" s="319">
        <v>12980</v>
      </c>
      <c r="H256" s="319">
        <v>277.2</v>
      </c>
      <c r="I256" s="319">
        <v>2764.8</v>
      </c>
      <c r="J256" s="319">
        <v>0</v>
      </c>
      <c r="K256" s="319">
        <v>29.499999999999499</v>
      </c>
      <c r="L256" s="319">
        <v>935</v>
      </c>
      <c r="M256" s="319">
        <v>144</v>
      </c>
      <c r="N256" s="319">
        <v>27335.544000000002</v>
      </c>
      <c r="O256" s="319">
        <v>1</v>
      </c>
      <c r="P256" s="319">
        <v>0</v>
      </c>
      <c r="Q256" s="319">
        <v>0</v>
      </c>
    </row>
    <row r="257" spans="1:17" x14ac:dyDescent="0.25">
      <c r="A257" s="318">
        <v>1894</v>
      </c>
      <c r="B257" s="318" t="s">
        <v>498</v>
      </c>
      <c r="C257" s="319">
        <v>43312</v>
      </c>
      <c r="D257" s="319">
        <v>8948</v>
      </c>
      <c r="E257" s="319">
        <v>3186.9</v>
      </c>
      <c r="F257" s="319">
        <v>1075</v>
      </c>
      <c r="G257" s="319">
        <v>16780</v>
      </c>
      <c r="H257" s="319">
        <v>57.42</v>
      </c>
      <c r="I257" s="319">
        <v>1297.5999999999999</v>
      </c>
      <c r="J257" s="319">
        <v>0</v>
      </c>
      <c r="K257" s="319">
        <v>0</v>
      </c>
      <c r="L257" s="319">
        <v>15933</v>
      </c>
      <c r="M257" s="319">
        <v>203</v>
      </c>
      <c r="N257" s="319">
        <v>10714.132</v>
      </c>
      <c r="O257" s="319">
        <v>18</v>
      </c>
      <c r="P257" s="319">
        <v>0</v>
      </c>
      <c r="Q257" s="319">
        <v>0</v>
      </c>
    </row>
    <row r="258" spans="1:17" x14ac:dyDescent="0.25">
      <c r="A258" s="318">
        <v>765</v>
      </c>
      <c r="B258" s="318" t="s">
        <v>266</v>
      </c>
      <c r="C258" s="319">
        <v>12245</v>
      </c>
      <c r="D258" s="319">
        <v>2580</v>
      </c>
      <c r="E258" s="319">
        <v>1684.2</v>
      </c>
      <c r="F258" s="319">
        <v>190</v>
      </c>
      <c r="G258" s="319">
        <v>8260</v>
      </c>
      <c r="H258" s="319">
        <v>0</v>
      </c>
      <c r="I258" s="319">
        <v>213.6</v>
      </c>
      <c r="J258" s="319">
        <v>0</v>
      </c>
      <c r="K258" s="319">
        <v>0</v>
      </c>
      <c r="L258" s="319">
        <v>4906</v>
      </c>
      <c r="M258" s="319">
        <v>114</v>
      </c>
      <c r="N258" s="319">
        <v>3068.576</v>
      </c>
      <c r="O258" s="319">
        <v>4</v>
      </c>
      <c r="P258" s="319">
        <v>0</v>
      </c>
      <c r="Q258" s="319">
        <v>0</v>
      </c>
    </row>
    <row r="259" spans="1:17" x14ac:dyDescent="0.25">
      <c r="A259" s="318">
        <v>1926</v>
      </c>
      <c r="B259" s="318" t="s">
        <v>267</v>
      </c>
      <c r="C259" s="319">
        <v>53634</v>
      </c>
      <c r="D259" s="319">
        <v>14871</v>
      </c>
      <c r="E259" s="319">
        <v>1919.4</v>
      </c>
      <c r="F259" s="319">
        <v>3910</v>
      </c>
      <c r="G259" s="319">
        <v>5660</v>
      </c>
      <c r="H259" s="319">
        <v>503.46</v>
      </c>
      <c r="I259" s="319">
        <v>1058.4000000000001</v>
      </c>
      <c r="J259" s="319">
        <v>341.099999999999</v>
      </c>
      <c r="K259" s="319">
        <v>301.10000000000002</v>
      </c>
      <c r="L259" s="319">
        <v>3698</v>
      </c>
      <c r="M259" s="319">
        <v>164</v>
      </c>
      <c r="N259" s="319">
        <v>31048.088</v>
      </c>
      <c r="O259" s="319">
        <v>8</v>
      </c>
      <c r="P259" s="319">
        <v>0</v>
      </c>
      <c r="Q259" s="319">
        <v>0</v>
      </c>
    </row>
    <row r="260" spans="1:17" x14ac:dyDescent="0.25">
      <c r="A260" s="318">
        <v>439</v>
      </c>
      <c r="B260" s="318" t="s">
        <v>268</v>
      </c>
      <c r="C260" s="319">
        <v>79983</v>
      </c>
      <c r="D260" s="319">
        <v>16996</v>
      </c>
      <c r="E260" s="319">
        <v>7452.6</v>
      </c>
      <c r="F260" s="319">
        <v>7745</v>
      </c>
      <c r="G260" s="319">
        <v>71390</v>
      </c>
      <c r="H260" s="319">
        <v>2149.98</v>
      </c>
      <c r="I260" s="319">
        <v>3411.2</v>
      </c>
      <c r="J260" s="319">
        <v>0</v>
      </c>
      <c r="K260" s="319">
        <v>0</v>
      </c>
      <c r="L260" s="319">
        <v>2292</v>
      </c>
      <c r="M260" s="319">
        <v>164</v>
      </c>
      <c r="N260" s="319">
        <v>78459.293999999994</v>
      </c>
      <c r="O260" s="319">
        <v>1</v>
      </c>
      <c r="P260" s="319">
        <v>0</v>
      </c>
      <c r="Q260" s="319">
        <v>0</v>
      </c>
    </row>
    <row r="261" spans="1:17" x14ac:dyDescent="0.25">
      <c r="A261" s="318">
        <v>273</v>
      </c>
      <c r="B261" s="318" t="s">
        <v>269</v>
      </c>
      <c r="C261" s="319">
        <v>24313</v>
      </c>
      <c r="D261" s="319">
        <v>5877</v>
      </c>
      <c r="E261" s="319">
        <v>1447.3</v>
      </c>
      <c r="F261" s="319">
        <v>420</v>
      </c>
      <c r="G261" s="319">
        <v>13090</v>
      </c>
      <c r="H261" s="319">
        <v>0</v>
      </c>
      <c r="I261" s="319">
        <v>344.8</v>
      </c>
      <c r="J261" s="319">
        <v>0</v>
      </c>
      <c r="K261" s="319">
        <v>74.599999999999994</v>
      </c>
      <c r="L261" s="319">
        <v>8519</v>
      </c>
      <c r="M261" s="319">
        <v>231</v>
      </c>
      <c r="N261" s="319">
        <v>10153.686</v>
      </c>
      <c r="O261" s="319">
        <v>6</v>
      </c>
      <c r="P261" s="319">
        <v>0</v>
      </c>
      <c r="Q261" s="319">
        <v>0</v>
      </c>
    </row>
    <row r="262" spans="1:17" x14ac:dyDescent="0.25">
      <c r="A262" s="318">
        <v>177</v>
      </c>
      <c r="B262" s="318" t="s">
        <v>270</v>
      </c>
      <c r="C262" s="319">
        <v>37158</v>
      </c>
      <c r="D262" s="319">
        <v>8336</v>
      </c>
      <c r="E262" s="319">
        <v>2780.4</v>
      </c>
      <c r="F262" s="319">
        <v>625</v>
      </c>
      <c r="G262" s="319">
        <v>21190</v>
      </c>
      <c r="H262" s="319">
        <v>866.26</v>
      </c>
      <c r="I262" s="319">
        <v>2227.1999999999998</v>
      </c>
      <c r="J262" s="319">
        <v>0</v>
      </c>
      <c r="K262" s="319">
        <v>0</v>
      </c>
      <c r="L262" s="319">
        <v>17096</v>
      </c>
      <c r="M262" s="319">
        <v>133</v>
      </c>
      <c r="N262" s="319">
        <v>10702.56</v>
      </c>
      <c r="O262" s="319">
        <v>15</v>
      </c>
      <c r="P262" s="319">
        <v>0</v>
      </c>
      <c r="Q262" s="319">
        <v>0</v>
      </c>
    </row>
    <row r="263" spans="1:17" x14ac:dyDescent="0.25">
      <c r="A263" s="318">
        <v>703</v>
      </c>
      <c r="B263" s="318" t="s">
        <v>271</v>
      </c>
      <c r="C263" s="319">
        <v>22555</v>
      </c>
      <c r="D263" s="319">
        <v>6273</v>
      </c>
      <c r="E263" s="319">
        <v>1679.1</v>
      </c>
      <c r="F263" s="319">
        <v>525</v>
      </c>
      <c r="G263" s="319">
        <v>5250</v>
      </c>
      <c r="H263" s="319">
        <v>114.84</v>
      </c>
      <c r="I263" s="319">
        <v>662.4</v>
      </c>
      <c r="J263" s="319">
        <v>0</v>
      </c>
      <c r="K263" s="319">
        <v>0</v>
      </c>
      <c r="L263" s="319">
        <v>10176</v>
      </c>
      <c r="M263" s="319">
        <v>1186</v>
      </c>
      <c r="N263" s="319">
        <v>4614.2139999999999</v>
      </c>
      <c r="O263" s="319">
        <v>12</v>
      </c>
      <c r="P263" s="319">
        <v>0</v>
      </c>
      <c r="Q263" s="319">
        <v>0</v>
      </c>
    </row>
    <row r="264" spans="1:17" x14ac:dyDescent="0.25">
      <c r="A264" s="318">
        <v>274</v>
      </c>
      <c r="B264" s="318" t="s">
        <v>272</v>
      </c>
      <c r="C264" s="319">
        <v>31338</v>
      </c>
      <c r="D264" s="319">
        <v>6358</v>
      </c>
      <c r="E264" s="319">
        <v>2682.5</v>
      </c>
      <c r="F264" s="319">
        <v>905</v>
      </c>
      <c r="G264" s="319">
        <v>9900</v>
      </c>
      <c r="H264" s="319">
        <v>1415.14</v>
      </c>
      <c r="I264" s="319">
        <v>922.4</v>
      </c>
      <c r="J264" s="319">
        <v>0</v>
      </c>
      <c r="K264" s="319">
        <v>0</v>
      </c>
      <c r="L264" s="319">
        <v>4594</v>
      </c>
      <c r="M264" s="319">
        <v>129</v>
      </c>
      <c r="N264" s="319">
        <v>13829.445</v>
      </c>
      <c r="O264" s="319">
        <v>5</v>
      </c>
      <c r="P264" s="319">
        <v>0</v>
      </c>
      <c r="Q264" s="319">
        <v>0</v>
      </c>
    </row>
    <row r="265" spans="1:17" x14ac:dyDescent="0.25">
      <c r="A265" s="318">
        <v>339</v>
      </c>
      <c r="B265" s="318" t="s">
        <v>273</v>
      </c>
      <c r="C265" s="319">
        <v>5175</v>
      </c>
      <c r="D265" s="319">
        <v>1483</v>
      </c>
      <c r="E265" s="319">
        <v>227.5</v>
      </c>
      <c r="F265" s="319">
        <v>60</v>
      </c>
      <c r="G265" s="319">
        <v>300</v>
      </c>
      <c r="H265" s="319">
        <v>0</v>
      </c>
      <c r="I265" s="319">
        <v>0</v>
      </c>
      <c r="J265" s="319">
        <v>0</v>
      </c>
      <c r="K265" s="319">
        <v>0</v>
      </c>
      <c r="L265" s="319">
        <v>1839</v>
      </c>
      <c r="M265" s="319">
        <v>12</v>
      </c>
      <c r="N265" s="319">
        <v>956.38499999999999</v>
      </c>
      <c r="O265" s="319">
        <v>1</v>
      </c>
      <c r="P265" s="319">
        <v>0</v>
      </c>
      <c r="Q265" s="319">
        <v>0</v>
      </c>
    </row>
    <row r="266" spans="1:17" x14ac:dyDescent="0.25">
      <c r="A266" s="318">
        <v>1667</v>
      </c>
      <c r="B266" s="318" t="s">
        <v>274</v>
      </c>
      <c r="C266" s="319">
        <v>13040</v>
      </c>
      <c r="D266" s="319">
        <v>2862</v>
      </c>
      <c r="E266" s="319">
        <v>783.8</v>
      </c>
      <c r="F266" s="319">
        <v>135</v>
      </c>
      <c r="G266" s="319">
        <v>2620</v>
      </c>
      <c r="H266" s="319">
        <v>0</v>
      </c>
      <c r="I266" s="319">
        <v>0</v>
      </c>
      <c r="J266" s="319">
        <v>0</v>
      </c>
      <c r="K266" s="319">
        <v>0</v>
      </c>
      <c r="L266" s="319">
        <v>7781</v>
      </c>
      <c r="M266" s="319">
        <v>85</v>
      </c>
      <c r="N266" s="319">
        <v>3131.3919999999998</v>
      </c>
      <c r="O266" s="319">
        <v>8</v>
      </c>
      <c r="P266" s="319">
        <v>0</v>
      </c>
      <c r="Q266" s="319">
        <v>0</v>
      </c>
    </row>
    <row r="267" spans="1:17" x14ac:dyDescent="0.25">
      <c r="A267" s="318">
        <v>275</v>
      </c>
      <c r="B267" s="318" t="s">
        <v>275</v>
      </c>
      <c r="C267" s="319">
        <v>43527</v>
      </c>
      <c r="D267" s="319">
        <v>8694</v>
      </c>
      <c r="E267" s="319">
        <v>4975.8</v>
      </c>
      <c r="F267" s="319">
        <v>2005</v>
      </c>
      <c r="G267" s="319">
        <v>15820</v>
      </c>
      <c r="H267" s="319">
        <v>477.18</v>
      </c>
      <c r="I267" s="319">
        <v>1348</v>
      </c>
      <c r="J267" s="319">
        <v>0</v>
      </c>
      <c r="K267" s="319">
        <v>330.9</v>
      </c>
      <c r="L267" s="319">
        <v>8175</v>
      </c>
      <c r="M267" s="319">
        <v>260</v>
      </c>
      <c r="N267" s="319">
        <v>31474.99</v>
      </c>
      <c r="O267" s="319">
        <v>8</v>
      </c>
      <c r="P267" s="319">
        <v>0</v>
      </c>
      <c r="Q267" s="319">
        <v>0</v>
      </c>
    </row>
    <row r="268" spans="1:17" x14ac:dyDescent="0.25">
      <c r="A268" s="318">
        <v>340</v>
      </c>
      <c r="B268" s="318" t="s">
        <v>276</v>
      </c>
      <c r="C268" s="319">
        <v>19816</v>
      </c>
      <c r="D268" s="319">
        <v>4884</v>
      </c>
      <c r="E268" s="319">
        <v>1375.8</v>
      </c>
      <c r="F268" s="319">
        <v>690</v>
      </c>
      <c r="G268" s="319">
        <v>4020</v>
      </c>
      <c r="H268" s="319">
        <v>0</v>
      </c>
      <c r="I268" s="319">
        <v>448.8</v>
      </c>
      <c r="J268" s="319">
        <v>0</v>
      </c>
      <c r="K268" s="319">
        <v>377.3</v>
      </c>
      <c r="L268" s="319">
        <v>4207</v>
      </c>
      <c r="M268" s="319">
        <v>169</v>
      </c>
      <c r="N268" s="319">
        <v>7422.48</v>
      </c>
      <c r="O268" s="319">
        <v>7</v>
      </c>
      <c r="P268" s="319">
        <v>0</v>
      </c>
      <c r="Q268" s="319">
        <v>0</v>
      </c>
    </row>
    <row r="269" spans="1:17" x14ac:dyDescent="0.25">
      <c r="A269" s="318">
        <v>597</v>
      </c>
      <c r="B269" s="318" t="s">
        <v>277</v>
      </c>
      <c r="C269" s="319">
        <v>45789</v>
      </c>
      <c r="D269" s="319">
        <v>9276</v>
      </c>
      <c r="E269" s="319">
        <v>4374.3999999999996</v>
      </c>
      <c r="F269" s="319">
        <v>3070</v>
      </c>
      <c r="G269" s="319">
        <v>19310</v>
      </c>
      <c r="H269" s="319">
        <v>556.38</v>
      </c>
      <c r="I269" s="319">
        <v>2016</v>
      </c>
      <c r="J269" s="319">
        <v>0</v>
      </c>
      <c r="K269" s="319">
        <v>0</v>
      </c>
      <c r="L269" s="319">
        <v>2362</v>
      </c>
      <c r="M269" s="319">
        <v>164</v>
      </c>
      <c r="N269" s="319">
        <v>36559.368000000002</v>
      </c>
      <c r="O269" s="319">
        <v>3</v>
      </c>
      <c r="P269" s="319">
        <v>0</v>
      </c>
      <c r="Q269" s="319">
        <v>0</v>
      </c>
    </row>
    <row r="270" spans="1:17" x14ac:dyDescent="0.25">
      <c r="A270" s="318">
        <v>1742</v>
      </c>
      <c r="B270" s="318" t="s">
        <v>280</v>
      </c>
      <c r="C270" s="319">
        <v>38097</v>
      </c>
      <c r="D270" s="319">
        <v>10432</v>
      </c>
      <c r="E270" s="319">
        <v>2250.6</v>
      </c>
      <c r="F270" s="319">
        <v>1355</v>
      </c>
      <c r="G270" s="319">
        <v>34790</v>
      </c>
      <c r="H270" s="319">
        <v>471.24</v>
      </c>
      <c r="I270" s="319">
        <v>3303.2</v>
      </c>
      <c r="J270" s="319">
        <v>0</v>
      </c>
      <c r="K270" s="319">
        <v>0</v>
      </c>
      <c r="L270" s="319">
        <v>9411</v>
      </c>
      <c r="M270" s="319">
        <v>27</v>
      </c>
      <c r="N270" s="319">
        <v>16835.712</v>
      </c>
      <c r="O270" s="319">
        <v>8</v>
      </c>
      <c r="P270" s="319">
        <v>0</v>
      </c>
      <c r="Q270" s="319">
        <v>0</v>
      </c>
    </row>
    <row r="271" spans="1:17" x14ac:dyDescent="0.25">
      <c r="A271" s="318">
        <v>603</v>
      </c>
      <c r="B271" s="318" t="s">
        <v>281</v>
      </c>
      <c r="C271" s="319">
        <v>52208</v>
      </c>
      <c r="D271" s="319">
        <v>10507</v>
      </c>
      <c r="E271" s="319">
        <v>6050.2</v>
      </c>
      <c r="F271" s="319">
        <v>6265</v>
      </c>
      <c r="G271" s="319">
        <v>10710</v>
      </c>
      <c r="H271" s="319">
        <v>1144.28</v>
      </c>
      <c r="I271" s="319">
        <v>1726.4</v>
      </c>
      <c r="J271" s="319">
        <v>1269.2</v>
      </c>
      <c r="K271" s="319">
        <v>0</v>
      </c>
      <c r="L271" s="319">
        <v>1397</v>
      </c>
      <c r="M271" s="319">
        <v>51</v>
      </c>
      <c r="N271" s="319">
        <v>83411.89</v>
      </c>
      <c r="O271" s="319">
        <v>2</v>
      </c>
      <c r="P271" s="319">
        <v>0</v>
      </c>
      <c r="Q271" s="319">
        <v>0</v>
      </c>
    </row>
    <row r="272" spans="1:17" x14ac:dyDescent="0.25">
      <c r="A272" s="318">
        <v>1669</v>
      </c>
      <c r="B272" s="318" t="s">
        <v>282</v>
      </c>
      <c r="C272" s="319">
        <v>20728</v>
      </c>
      <c r="D272" s="319">
        <v>3752</v>
      </c>
      <c r="E272" s="319">
        <v>1769.3</v>
      </c>
      <c r="F272" s="319">
        <v>320</v>
      </c>
      <c r="G272" s="319">
        <v>3460</v>
      </c>
      <c r="H272" s="319">
        <v>0</v>
      </c>
      <c r="I272" s="319">
        <v>0</v>
      </c>
      <c r="J272" s="319">
        <v>0</v>
      </c>
      <c r="K272" s="319">
        <v>0</v>
      </c>
      <c r="L272" s="319">
        <v>8825</v>
      </c>
      <c r="M272" s="319">
        <v>53</v>
      </c>
      <c r="N272" s="319">
        <v>3756.0810000000001</v>
      </c>
      <c r="O272" s="319">
        <v>11</v>
      </c>
      <c r="P272" s="319">
        <v>0</v>
      </c>
      <c r="Q272" s="319">
        <v>0</v>
      </c>
    </row>
    <row r="273" spans="1:17" x14ac:dyDescent="0.25">
      <c r="A273" s="318">
        <v>957</v>
      </c>
      <c r="B273" s="318" t="s">
        <v>283</v>
      </c>
      <c r="C273" s="319">
        <v>57761</v>
      </c>
      <c r="D273" s="319">
        <v>11687</v>
      </c>
      <c r="E273" s="319">
        <v>7477.1</v>
      </c>
      <c r="F273" s="319">
        <v>5580</v>
      </c>
      <c r="G273" s="319">
        <v>79100</v>
      </c>
      <c r="H273" s="319">
        <v>2082.84</v>
      </c>
      <c r="I273" s="319">
        <v>3506.4</v>
      </c>
      <c r="J273" s="319">
        <v>0</v>
      </c>
      <c r="K273" s="319">
        <v>0</v>
      </c>
      <c r="L273" s="319">
        <v>6077</v>
      </c>
      <c r="M273" s="319">
        <v>1028</v>
      </c>
      <c r="N273" s="319">
        <v>41221.000999999997</v>
      </c>
      <c r="O273" s="319">
        <v>9</v>
      </c>
      <c r="P273" s="319">
        <v>0</v>
      </c>
      <c r="Q273" s="319">
        <v>74.900000000000006</v>
      </c>
    </row>
    <row r="274" spans="1:17" x14ac:dyDescent="0.25">
      <c r="A274" s="318">
        <v>1674</v>
      </c>
      <c r="B274" s="318" t="s">
        <v>284</v>
      </c>
      <c r="C274" s="319">
        <v>77000</v>
      </c>
      <c r="D274" s="319">
        <v>16340</v>
      </c>
      <c r="E274" s="319">
        <v>7627.6</v>
      </c>
      <c r="F274" s="319">
        <v>7675</v>
      </c>
      <c r="G274" s="319">
        <v>85830</v>
      </c>
      <c r="H274" s="319">
        <v>2345.16</v>
      </c>
      <c r="I274" s="319">
        <v>3747.2</v>
      </c>
      <c r="J274" s="319">
        <v>0</v>
      </c>
      <c r="K274" s="319">
        <v>0</v>
      </c>
      <c r="L274" s="319">
        <v>10647</v>
      </c>
      <c r="M274" s="319">
        <v>69</v>
      </c>
      <c r="N274" s="319">
        <v>60789.712</v>
      </c>
      <c r="O274" s="319">
        <v>9</v>
      </c>
      <c r="P274" s="319">
        <v>0</v>
      </c>
      <c r="Q274" s="319">
        <v>0</v>
      </c>
    </row>
    <row r="275" spans="1:17" x14ac:dyDescent="0.25">
      <c r="A275" s="318">
        <v>599</v>
      </c>
      <c r="B275" s="318" t="s">
        <v>285</v>
      </c>
      <c r="C275" s="319">
        <v>638712</v>
      </c>
      <c r="D275" s="319">
        <v>138916</v>
      </c>
      <c r="E275" s="319">
        <v>90056.8</v>
      </c>
      <c r="F275" s="319">
        <v>176965</v>
      </c>
      <c r="G275" s="319">
        <v>1423420</v>
      </c>
      <c r="H275" s="319">
        <v>19582.148799999999</v>
      </c>
      <c r="I275" s="319">
        <v>25759.200000000001</v>
      </c>
      <c r="J275" s="319">
        <v>0</v>
      </c>
      <c r="K275" s="319">
        <v>0</v>
      </c>
      <c r="L275" s="319">
        <v>21901</v>
      </c>
      <c r="M275" s="319">
        <v>7564</v>
      </c>
      <c r="N275" s="319">
        <v>1256122.8119999999</v>
      </c>
      <c r="O275" s="319">
        <v>10</v>
      </c>
      <c r="P275" s="319">
        <v>49222.6</v>
      </c>
      <c r="Q275" s="319">
        <v>4891.8999999999996</v>
      </c>
    </row>
    <row r="276" spans="1:17" x14ac:dyDescent="0.25">
      <c r="A276" s="318">
        <v>277</v>
      </c>
      <c r="B276" s="318" t="s">
        <v>286</v>
      </c>
      <c r="C276" s="319">
        <v>1575</v>
      </c>
      <c r="D276" s="319">
        <v>386</v>
      </c>
      <c r="E276" s="319">
        <v>36.4</v>
      </c>
      <c r="F276" s="319">
        <v>35</v>
      </c>
      <c r="G276" s="319">
        <v>30</v>
      </c>
      <c r="H276" s="319">
        <v>0</v>
      </c>
      <c r="I276" s="319">
        <v>710.4</v>
      </c>
      <c r="J276" s="319">
        <v>0</v>
      </c>
      <c r="K276" s="319">
        <v>114.7</v>
      </c>
      <c r="L276" s="319">
        <v>2791</v>
      </c>
      <c r="M276" s="319">
        <v>1</v>
      </c>
      <c r="N276" s="319">
        <v>608.72400000000005</v>
      </c>
      <c r="O276" s="319">
        <v>1</v>
      </c>
      <c r="P276" s="319">
        <v>0</v>
      </c>
      <c r="Q276" s="319">
        <v>0</v>
      </c>
    </row>
    <row r="277" spans="1:17" x14ac:dyDescent="0.25">
      <c r="A277" s="318">
        <v>840</v>
      </c>
      <c r="B277" s="318" t="s">
        <v>287</v>
      </c>
      <c r="C277" s="319">
        <v>22401</v>
      </c>
      <c r="D277" s="319">
        <v>4031</v>
      </c>
      <c r="E277" s="319">
        <v>1874.4</v>
      </c>
      <c r="F277" s="319">
        <v>355</v>
      </c>
      <c r="G277" s="319">
        <v>8990</v>
      </c>
      <c r="H277" s="319">
        <v>0</v>
      </c>
      <c r="I277" s="319">
        <v>297.60000000000002</v>
      </c>
      <c r="J277" s="319">
        <v>0</v>
      </c>
      <c r="K277" s="319">
        <v>61.8</v>
      </c>
      <c r="L277" s="319">
        <v>6439</v>
      </c>
      <c r="M277" s="319">
        <v>9</v>
      </c>
      <c r="N277" s="319">
        <v>6422.8320000000003</v>
      </c>
      <c r="O277" s="319">
        <v>6</v>
      </c>
      <c r="P277" s="319">
        <v>0</v>
      </c>
      <c r="Q277" s="319">
        <v>0</v>
      </c>
    </row>
    <row r="278" spans="1:17" x14ac:dyDescent="0.25">
      <c r="A278" s="318">
        <v>441</v>
      </c>
      <c r="B278" s="318" t="s">
        <v>288</v>
      </c>
      <c r="C278" s="319">
        <v>46379</v>
      </c>
      <c r="D278" s="319">
        <v>10144</v>
      </c>
      <c r="E278" s="319">
        <v>3333</v>
      </c>
      <c r="F278" s="319">
        <v>805</v>
      </c>
      <c r="G278" s="319">
        <v>14140</v>
      </c>
      <c r="H278" s="319">
        <v>1432.12</v>
      </c>
      <c r="I278" s="319">
        <v>2520</v>
      </c>
      <c r="J278" s="319">
        <v>0</v>
      </c>
      <c r="K278" s="319">
        <v>0</v>
      </c>
      <c r="L278" s="319">
        <v>16797</v>
      </c>
      <c r="M278" s="319">
        <v>401</v>
      </c>
      <c r="N278" s="319">
        <v>17262.25</v>
      </c>
      <c r="O278" s="319">
        <v>23</v>
      </c>
      <c r="P278" s="319">
        <v>0</v>
      </c>
      <c r="Q278" s="319">
        <v>0</v>
      </c>
    </row>
    <row r="279" spans="1:17" x14ac:dyDescent="0.25">
      <c r="A279" s="318">
        <v>279</v>
      </c>
      <c r="B279" s="318" t="s">
        <v>290</v>
      </c>
      <c r="C279" s="319">
        <v>9751</v>
      </c>
      <c r="D279" s="319">
        <v>2592</v>
      </c>
      <c r="E279" s="319">
        <v>637.5</v>
      </c>
      <c r="F279" s="319">
        <v>165</v>
      </c>
      <c r="G279" s="319">
        <v>1400</v>
      </c>
      <c r="H279" s="319">
        <v>0</v>
      </c>
      <c r="I279" s="319">
        <v>0</v>
      </c>
      <c r="J279" s="319">
        <v>0</v>
      </c>
      <c r="K279" s="319">
        <v>0</v>
      </c>
      <c r="L279" s="319">
        <v>1379</v>
      </c>
      <c r="M279" s="319">
        <v>3</v>
      </c>
      <c r="N279" s="319">
        <v>3637.335</v>
      </c>
      <c r="O279" s="319">
        <v>2</v>
      </c>
      <c r="P279" s="319">
        <v>0</v>
      </c>
      <c r="Q279" s="319">
        <v>0</v>
      </c>
    </row>
    <row r="280" spans="1:17" x14ac:dyDescent="0.25">
      <c r="A280" s="318">
        <v>606</v>
      </c>
      <c r="B280" s="318" t="s">
        <v>291</v>
      </c>
      <c r="C280" s="319">
        <v>77907</v>
      </c>
      <c r="D280" s="319">
        <v>16961</v>
      </c>
      <c r="E280" s="319">
        <v>9772.2000000000007</v>
      </c>
      <c r="F280" s="319">
        <v>16325</v>
      </c>
      <c r="G280" s="319">
        <v>51580</v>
      </c>
      <c r="H280" s="319">
        <v>1629.6</v>
      </c>
      <c r="I280" s="319">
        <v>3440.8</v>
      </c>
      <c r="J280" s="319">
        <v>0</v>
      </c>
      <c r="K280" s="319">
        <v>532.4</v>
      </c>
      <c r="L280" s="319">
        <v>1787</v>
      </c>
      <c r="M280" s="319">
        <v>199</v>
      </c>
      <c r="N280" s="319">
        <v>122407.548</v>
      </c>
      <c r="O280" s="319">
        <v>2</v>
      </c>
      <c r="P280" s="319">
        <v>743.599999999999</v>
      </c>
      <c r="Q280" s="319">
        <v>347.3</v>
      </c>
    </row>
    <row r="281" spans="1:17" x14ac:dyDescent="0.25">
      <c r="A281" s="318">
        <v>88</v>
      </c>
      <c r="B281" s="318" t="s">
        <v>292</v>
      </c>
      <c r="C281" s="319">
        <v>932</v>
      </c>
      <c r="D281" s="319">
        <v>140</v>
      </c>
      <c r="E281" s="319">
        <v>72.900000000000006</v>
      </c>
      <c r="F281" s="319">
        <v>0</v>
      </c>
      <c r="G281" s="319">
        <v>20</v>
      </c>
      <c r="H281" s="319">
        <v>0</v>
      </c>
      <c r="I281" s="319">
        <v>26.4</v>
      </c>
      <c r="J281" s="319">
        <v>0</v>
      </c>
      <c r="K281" s="319">
        <v>0</v>
      </c>
      <c r="L281" s="319">
        <v>4048</v>
      </c>
      <c r="M281" s="319">
        <v>43</v>
      </c>
      <c r="N281" s="319">
        <v>414.36900000000003</v>
      </c>
      <c r="O281" s="319">
        <v>1</v>
      </c>
      <c r="P281" s="319">
        <v>0</v>
      </c>
      <c r="Q281" s="319">
        <v>0</v>
      </c>
    </row>
    <row r="282" spans="1:17" x14ac:dyDescent="0.25">
      <c r="A282" s="318">
        <v>962</v>
      </c>
      <c r="B282" s="318" t="s">
        <v>294</v>
      </c>
      <c r="C282" s="319">
        <v>12911</v>
      </c>
      <c r="D282" s="319">
        <v>2471</v>
      </c>
      <c r="E282" s="319">
        <v>1002.1</v>
      </c>
      <c r="F282" s="319">
        <v>255</v>
      </c>
      <c r="G282" s="319">
        <v>2050</v>
      </c>
      <c r="H282" s="319">
        <v>0</v>
      </c>
      <c r="I282" s="319">
        <v>0</v>
      </c>
      <c r="J282" s="319">
        <v>0</v>
      </c>
      <c r="K282" s="319">
        <v>0</v>
      </c>
      <c r="L282" s="319">
        <v>2405</v>
      </c>
      <c r="M282" s="319">
        <v>7</v>
      </c>
      <c r="N282" s="319">
        <v>2828.067</v>
      </c>
      <c r="O282" s="319">
        <v>3</v>
      </c>
      <c r="P282" s="319">
        <v>0</v>
      </c>
      <c r="Q282" s="319">
        <v>0</v>
      </c>
    </row>
    <row r="283" spans="1:17" x14ac:dyDescent="0.25">
      <c r="A283" s="318">
        <v>1676</v>
      </c>
      <c r="B283" s="318" t="s">
        <v>296</v>
      </c>
      <c r="C283" s="319">
        <v>33687</v>
      </c>
      <c r="D283" s="319">
        <v>6731</v>
      </c>
      <c r="E283" s="319">
        <v>2527.6</v>
      </c>
      <c r="F283" s="319">
        <v>480</v>
      </c>
      <c r="G283" s="319">
        <v>5640</v>
      </c>
      <c r="H283" s="319">
        <v>228.16</v>
      </c>
      <c r="I283" s="319">
        <v>831.2</v>
      </c>
      <c r="J283" s="319">
        <v>0</v>
      </c>
      <c r="K283" s="319">
        <v>0</v>
      </c>
      <c r="L283" s="319">
        <v>22945</v>
      </c>
      <c r="M283" s="319">
        <v>7308</v>
      </c>
      <c r="N283" s="319">
        <v>10350.144</v>
      </c>
      <c r="O283" s="319">
        <v>23</v>
      </c>
      <c r="P283" s="319">
        <v>0</v>
      </c>
      <c r="Q283" s="319">
        <v>0</v>
      </c>
    </row>
    <row r="284" spans="1:17" x14ac:dyDescent="0.25">
      <c r="A284" s="318">
        <v>518</v>
      </c>
      <c r="B284" s="318" t="s">
        <v>297</v>
      </c>
      <c r="C284" s="319">
        <v>532561</v>
      </c>
      <c r="D284" s="319">
        <v>122564</v>
      </c>
      <c r="E284" s="319">
        <v>62944.1</v>
      </c>
      <c r="F284" s="319">
        <v>137165</v>
      </c>
      <c r="G284" s="319">
        <v>983980</v>
      </c>
      <c r="H284" s="319">
        <v>11040.46</v>
      </c>
      <c r="I284" s="319">
        <v>19953.599999999999</v>
      </c>
      <c r="J284" s="319">
        <v>1618.99999999999</v>
      </c>
      <c r="K284" s="319">
        <v>2075.1999999999998</v>
      </c>
      <c r="L284" s="319">
        <v>8259</v>
      </c>
      <c r="M284" s="319">
        <v>354</v>
      </c>
      <c r="N284" s="319">
        <v>1273481.1440000001</v>
      </c>
      <c r="O284" s="319">
        <v>3</v>
      </c>
      <c r="P284" s="319">
        <v>30652.799999999999</v>
      </c>
      <c r="Q284" s="319">
        <v>3337.5</v>
      </c>
    </row>
    <row r="285" spans="1:17" x14ac:dyDescent="0.25">
      <c r="A285" s="318">
        <v>796</v>
      </c>
      <c r="B285" s="318" t="s">
        <v>298</v>
      </c>
      <c r="C285" s="319">
        <v>153434</v>
      </c>
      <c r="D285" s="319">
        <v>32847</v>
      </c>
      <c r="E285" s="319">
        <v>14195.8</v>
      </c>
      <c r="F285" s="319">
        <v>11950</v>
      </c>
      <c r="G285" s="319">
        <v>261670</v>
      </c>
      <c r="H285" s="319">
        <v>4839.6400000000003</v>
      </c>
      <c r="I285" s="319">
        <v>7270.4</v>
      </c>
      <c r="J285" s="319">
        <v>0</v>
      </c>
      <c r="K285" s="319">
        <v>0</v>
      </c>
      <c r="L285" s="319">
        <v>10975</v>
      </c>
      <c r="M285" s="319">
        <v>833</v>
      </c>
      <c r="N285" s="319">
        <v>141791.416</v>
      </c>
      <c r="O285" s="319">
        <v>9</v>
      </c>
      <c r="P285" s="319">
        <v>0</v>
      </c>
      <c r="Q285" s="319">
        <v>0</v>
      </c>
    </row>
    <row r="286" spans="1:17" x14ac:dyDescent="0.25">
      <c r="A286" s="318">
        <v>965</v>
      </c>
      <c r="B286" s="318" t="s">
        <v>299</v>
      </c>
      <c r="C286" s="319">
        <v>10561</v>
      </c>
      <c r="D286" s="319">
        <v>1941</v>
      </c>
      <c r="E286" s="319">
        <v>1038.8</v>
      </c>
      <c r="F286" s="319">
        <v>105</v>
      </c>
      <c r="G286" s="319">
        <v>1590</v>
      </c>
      <c r="H286" s="319">
        <v>0</v>
      </c>
      <c r="I286" s="319">
        <v>0</v>
      </c>
      <c r="J286" s="319">
        <v>0</v>
      </c>
      <c r="K286" s="319">
        <v>0</v>
      </c>
      <c r="L286" s="319">
        <v>1603</v>
      </c>
      <c r="M286" s="319">
        <v>0</v>
      </c>
      <c r="N286" s="319">
        <v>3529.7640000000001</v>
      </c>
      <c r="O286" s="319">
        <v>3</v>
      </c>
      <c r="P286" s="319">
        <v>0</v>
      </c>
      <c r="Q286" s="319">
        <v>0</v>
      </c>
    </row>
    <row r="287" spans="1:17" x14ac:dyDescent="0.25">
      <c r="A287" s="318">
        <v>1702</v>
      </c>
      <c r="B287" s="318" t="s">
        <v>300</v>
      </c>
      <c r="C287" s="319">
        <v>11577</v>
      </c>
      <c r="D287" s="319">
        <v>2532</v>
      </c>
      <c r="E287" s="319">
        <v>708.8</v>
      </c>
      <c r="F287" s="319">
        <v>125</v>
      </c>
      <c r="G287" s="319">
        <v>1140</v>
      </c>
      <c r="H287" s="319">
        <v>290.64</v>
      </c>
      <c r="I287" s="319">
        <v>1041.5999999999999</v>
      </c>
      <c r="J287" s="319">
        <v>0</v>
      </c>
      <c r="K287" s="319">
        <v>0</v>
      </c>
      <c r="L287" s="319">
        <v>9925</v>
      </c>
      <c r="M287" s="319">
        <v>50</v>
      </c>
      <c r="N287" s="319">
        <v>1332.4960000000001</v>
      </c>
      <c r="O287" s="319">
        <v>7</v>
      </c>
      <c r="P287" s="319">
        <v>0</v>
      </c>
      <c r="Q287" s="319">
        <v>0</v>
      </c>
    </row>
    <row r="288" spans="1:17" x14ac:dyDescent="0.25">
      <c r="A288" s="318">
        <v>845</v>
      </c>
      <c r="B288" s="318" t="s">
        <v>301</v>
      </c>
      <c r="C288" s="319">
        <v>28673</v>
      </c>
      <c r="D288" s="319">
        <v>6685</v>
      </c>
      <c r="E288" s="319">
        <v>1634.1</v>
      </c>
      <c r="F288" s="319">
        <v>445</v>
      </c>
      <c r="G288" s="319">
        <v>4480</v>
      </c>
      <c r="H288" s="319">
        <v>1618.6572000000001</v>
      </c>
      <c r="I288" s="319">
        <v>1018.4</v>
      </c>
      <c r="J288" s="319">
        <v>0</v>
      </c>
      <c r="K288" s="319">
        <v>41</v>
      </c>
      <c r="L288" s="319">
        <v>5834</v>
      </c>
      <c r="M288" s="319">
        <v>99</v>
      </c>
      <c r="N288" s="319">
        <v>7446.5730000000003</v>
      </c>
      <c r="O288" s="319">
        <v>6</v>
      </c>
      <c r="P288" s="319">
        <v>0</v>
      </c>
      <c r="Q288" s="319">
        <v>0</v>
      </c>
    </row>
    <row r="289" spans="1:17" x14ac:dyDescent="0.25">
      <c r="A289" s="318">
        <v>1883</v>
      </c>
      <c r="B289" s="318" t="s">
        <v>303</v>
      </c>
      <c r="C289" s="319">
        <v>92956</v>
      </c>
      <c r="D289" s="319">
        <v>16912</v>
      </c>
      <c r="E289" s="319">
        <v>11459.4</v>
      </c>
      <c r="F289" s="319">
        <v>3775</v>
      </c>
      <c r="G289" s="319">
        <v>135320</v>
      </c>
      <c r="H289" s="319">
        <v>2474.6799999999998</v>
      </c>
      <c r="I289" s="319">
        <v>5064.8</v>
      </c>
      <c r="J289" s="319">
        <v>0</v>
      </c>
      <c r="K289" s="319">
        <v>0</v>
      </c>
      <c r="L289" s="319">
        <v>7895</v>
      </c>
      <c r="M289" s="319">
        <v>164</v>
      </c>
      <c r="N289" s="319">
        <v>69845.240000000005</v>
      </c>
      <c r="O289" s="319">
        <v>7</v>
      </c>
      <c r="P289" s="319">
        <v>0</v>
      </c>
      <c r="Q289" s="319">
        <v>0</v>
      </c>
    </row>
    <row r="290" spans="1:17" x14ac:dyDescent="0.25">
      <c r="A290" s="318">
        <v>610</v>
      </c>
      <c r="B290" s="318" t="s">
        <v>304</v>
      </c>
      <c r="C290" s="319">
        <v>25020</v>
      </c>
      <c r="D290" s="319">
        <v>6100</v>
      </c>
      <c r="E290" s="319">
        <v>2181.3000000000002</v>
      </c>
      <c r="F290" s="319">
        <v>1340</v>
      </c>
      <c r="G290" s="319">
        <v>9400</v>
      </c>
      <c r="H290" s="319">
        <v>970.48</v>
      </c>
      <c r="I290" s="319">
        <v>277.60000000000002</v>
      </c>
      <c r="J290" s="319">
        <v>0</v>
      </c>
      <c r="K290" s="319">
        <v>0</v>
      </c>
      <c r="L290" s="319">
        <v>1282</v>
      </c>
      <c r="M290" s="319">
        <v>119</v>
      </c>
      <c r="N290" s="319">
        <v>18670.057000000001</v>
      </c>
      <c r="O290" s="319">
        <v>1</v>
      </c>
      <c r="P290" s="319">
        <v>0</v>
      </c>
      <c r="Q290" s="319">
        <v>0</v>
      </c>
    </row>
    <row r="291" spans="1:17" x14ac:dyDescent="0.25">
      <c r="A291" s="318">
        <v>1714</v>
      </c>
      <c r="B291" s="318" t="s">
        <v>306</v>
      </c>
      <c r="C291" s="319">
        <v>23526</v>
      </c>
      <c r="D291" s="319">
        <v>4181</v>
      </c>
      <c r="E291" s="319">
        <v>2073.3000000000002</v>
      </c>
      <c r="F291" s="319">
        <v>400</v>
      </c>
      <c r="G291" s="319">
        <v>8450</v>
      </c>
      <c r="H291" s="319">
        <v>0</v>
      </c>
      <c r="I291" s="319">
        <v>738.4</v>
      </c>
      <c r="J291" s="319">
        <v>0</v>
      </c>
      <c r="K291" s="319">
        <v>0</v>
      </c>
      <c r="L291" s="319">
        <v>27877</v>
      </c>
      <c r="M291" s="319">
        <v>479</v>
      </c>
      <c r="N291" s="319">
        <v>7298.8770000000004</v>
      </c>
      <c r="O291" s="319">
        <v>23</v>
      </c>
      <c r="P291" s="319">
        <v>0</v>
      </c>
      <c r="Q291" s="319">
        <v>0</v>
      </c>
    </row>
    <row r="292" spans="1:17" x14ac:dyDescent="0.25">
      <c r="A292" s="318">
        <v>90</v>
      </c>
      <c r="B292" s="318" t="s">
        <v>307</v>
      </c>
      <c r="C292" s="319">
        <v>55889</v>
      </c>
      <c r="D292" s="319">
        <v>13028</v>
      </c>
      <c r="E292" s="319">
        <v>6203.6</v>
      </c>
      <c r="F292" s="319">
        <v>1460</v>
      </c>
      <c r="G292" s="319">
        <v>82050</v>
      </c>
      <c r="H292" s="319">
        <v>4162.5</v>
      </c>
      <c r="I292" s="319">
        <v>4006.4</v>
      </c>
      <c r="J292" s="319">
        <v>0</v>
      </c>
      <c r="K292" s="319">
        <v>122.9</v>
      </c>
      <c r="L292" s="319">
        <v>11713</v>
      </c>
      <c r="M292" s="319">
        <v>905</v>
      </c>
      <c r="N292" s="319">
        <v>34478.92</v>
      </c>
      <c r="O292" s="319">
        <v>10</v>
      </c>
      <c r="P292" s="319">
        <v>0</v>
      </c>
      <c r="Q292" s="319">
        <v>0</v>
      </c>
    </row>
    <row r="293" spans="1:17" x14ac:dyDescent="0.25">
      <c r="A293" s="318">
        <v>342</v>
      </c>
      <c r="B293" s="318" t="s">
        <v>308</v>
      </c>
      <c r="C293" s="319">
        <v>46089</v>
      </c>
      <c r="D293" s="319">
        <v>10660</v>
      </c>
      <c r="E293" s="319">
        <v>3470.9</v>
      </c>
      <c r="F293" s="319">
        <v>4045</v>
      </c>
      <c r="G293" s="319">
        <v>23650</v>
      </c>
      <c r="H293" s="319">
        <v>702.38</v>
      </c>
      <c r="I293" s="319">
        <v>1188</v>
      </c>
      <c r="J293" s="319">
        <v>0</v>
      </c>
      <c r="K293" s="319">
        <v>0</v>
      </c>
      <c r="L293" s="319">
        <v>4625</v>
      </c>
      <c r="M293" s="319">
        <v>18</v>
      </c>
      <c r="N293" s="319">
        <v>30636.27</v>
      </c>
      <c r="O293" s="319">
        <v>4</v>
      </c>
      <c r="P293" s="319">
        <v>0</v>
      </c>
      <c r="Q293" s="319">
        <v>0</v>
      </c>
    </row>
    <row r="294" spans="1:17" x14ac:dyDescent="0.25">
      <c r="A294" s="318">
        <v>847</v>
      </c>
      <c r="B294" s="318" t="s">
        <v>309</v>
      </c>
      <c r="C294" s="319">
        <v>19120</v>
      </c>
      <c r="D294" s="319">
        <v>3990</v>
      </c>
      <c r="E294" s="319">
        <v>1488.6</v>
      </c>
      <c r="F294" s="319">
        <v>230</v>
      </c>
      <c r="G294" s="319">
        <v>6160</v>
      </c>
      <c r="H294" s="319">
        <v>384.12</v>
      </c>
      <c r="I294" s="319">
        <v>661.6</v>
      </c>
      <c r="J294" s="319">
        <v>0</v>
      </c>
      <c r="K294" s="319">
        <v>0</v>
      </c>
      <c r="L294" s="319">
        <v>8019</v>
      </c>
      <c r="M294" s="319">
        <v>131</v>
      </c>
      <c r="N294" s="319">
        <v>5777.28</v>
      </c>
      <c r="O294" s="319">
        <v>5</v>
      </c>
      <c r="P294" s="319">
        <v>0</v>
      </c>
      <c r="Q294" s="319">
        <v>0</v>
      </c>
    </row>
    <row r="295" spans="1:17" x14ac:dyDescent="0.25">
      <c r="A295" s="318">
        <v>848</v>
      </c>
      <c r="B295" s="318" t="s">
        <v>310</v>
      </c>
      <c r="C295" s="319">
        <v>16753</v>
      </c>
      <c r="D295" s="319">
        <v>3957</v>
      </c>
      <c r="E295" s="319">
        <v>824.6</v>
      </c>
      <c r="F295" s="319">
        <v>310</v>
      </c>
      <c r="G295" s="319">
        <v>5100</v>
      </c>
      <c r="H295" s="319">
        <v>449.8</v>
      </c>
      <c r="I295" s="319">
        <v>0</v>
      </c>
      <c r="J295" s="319">
        <v>0</v>
      </c>
      <c r="K295" s="319">
        <v>0</v>
      </c>
      <c r="L295" s="319">
        <v>2594</v>
      </c>
      <c r="M295" s="319">
        <v>57</v>
      </c>
      <c r="N295" s="319">
        <v>4858.5680000000002</v>
      </c>
      <c r="O295" s="319">
        <v>2</v>
      </c>
      <c r="P295" s="319">
        <v>0</v>
      </c>
      <c r="Q295" s="319">
        <v>0</v>
      </c>
    </row>
    <row r="296" spans="1:17" x14ac:dyDescent="0.25">
      <c r="A296" s="318">
        <v>37</v>
      </c>
      <c r="B296" s="318" t="s">
        <v>312</v>
      </c>
      <c r="C296" s="319">
        <v>32258</v>
      </c>
      <c r="D296" s="319">
        <v>6698</v>
      </c>
      <c r="E296" s="319">
        <v>4334.8999999999996</v>
      </c>
      <c r="F296" s="319">
        <v>570</v>
      </c>
      <c r="G296" s="319">
        <v>30870</v>
      </c>
      <c r="H296" s="319">
        <v>1183.44</v>
      </c>
      <c r="I296" s="319">
        <v>1864</v>
      </c>
      <c r="J296" s="319">
        <v>0</v>
      </c>
      <c r="K296" s="319">
        <v>550.20000000000005</v>
      </c>
      <c r="L296" s="319">
        <v>11769</v>
      </c>
      <c r="M296" s="319">
        <v>226</v>
      </c>
      <c r="N296" s="319">
        <v>13005.339</v>
      </c>
      <c r="O296" s="319">
        <v>13</v>
      </c>
      <c r="P296" s="319">
        <v>0</v>
      </c>
      <c r="Q296" s="319">
        <v>0</v>
      </c>
    </row>
    <row r="297" spans="1:17" x14ac:dyDescent="0.25">
      <c r="A297" s="318">
        <v>180</v>
      </c>
      <c r="B297" s="318" t="s">
        <v>313</v>
      </c>
      <c r="C297" s="319">
        <v>16797</v>
      </c>
      <c r="D297" s="319">
        <v>5210</v>
      </c>
      <c r="E297" s="319">
        <v>738.9</v>
      </c>
      <c r="F297" s="319">
        <v>145</v>
      </c>
      <c r="G297" s="319">
        <v>10120</v>
      </c>
      <c r="H297" s="319">
        <v>0</v>
      </c>
      <c r="I297" s="319">
        <v>356.8</v>
      </c>
      <c r="J297" s="319">
        <v>0</v>
      </c>
      <c r="K297" s="319">
        <v>5.9999999999999396</v>
      </c>
      <c r="L297" s="319">
        <v>13398</v>
      </c>
      <c r="M297" s="319">
        <v>171</v>
      </c>
      <c r="N297" s="319">
        <v>2170.3739999999998</v>
      </c>
      <c r="O297" s="319">
        <v>6</v>
      </c>
      <c r="P297" s="319">
        <v>0</v>
      </c>
      <c r="Q297" s="319">
        <v>0</v>
      </c>
    </row>
    <row r="298" spans="1:17" x14ac:dyDescent="0.25">
      <c r="A298" s="318">
        <v>532</v>
      </c>
      <c r="B298" s="318" t="s">
        <v>314</v>
      </c>
      <c r="C298" s="319">
        <v>21670</v>
      </c>
      <c r="D298" s="319">
        <v>5076</v>
      </c>
      <c r="E298" s="319">
        <v>1633.1</v>
      </c>
      <c r="F298" s="319">
        <v>530</v>
      </c>
      <c r="G298" s="319">
        <v>13950</v>
      </c>
      <c r="H298" s="319">
        <v>845.46</v>
      </c>
      <c r="I298" s="319">
        <v>1636</v>
      </c>
      <c r="J298" s="319">
        <v>0</v>
      </c>
      <c r="K298" s="319">
        <v>0</v>
      </c>
      <c r="L298" s="319">
        <v>1445</v>
      </c>
      <c r="M298" s="319">
        <v>112</v>
      </c>
      <c r="N298" s="319">
        <v>10294.716</v>
      </c>
      <c r="O298" s="319">
        <v>1</v>
      </c>
      <c r="P298" s="319">
        <v>0</v>
      </c>
      <c r="Q298" s="319">
        <v>0</v>
      </c>
    </row>
    <row r="299" spans="1:17" x14ac:dyDescent="0.25">
      <c r="A299" s="318">
        <v>851</v>
      </c>
      <c r="B299" s="318" t="s">
        <v>315</v>
      </c>
      <c r="C299" s="319">
        <v>24781</v>
      </c>
      <c r="D299" s="319">
        <v>4773</v>
      </c>
      <c r="E299" s="319">
        <v>2596.4</v>
      </c>
      <c r="F299" s="319">
        <v>450</v>
      </c>
      <c r="G299" s="319">
        <v>5540</v>
      </c>
      <c r="H299" s="319">
        <v>0</v>
      </c>
      <c r="I299" s="319">
        <v>494.4</v>
      </c>
      <c r="J299" s="319">
        <v>0</v>
      </c>
      <c r="K299" s="319">
        <v>97.699999999999903</v>
      </c>
      <c r="L299" s="319">
        <v>14636</v>
      </c>
      <c r="M299" s="319">
        <v>1278</v>
      </c>
      <c r="N299" s="319">
        <v>7398.0879999999997</v>
      </c>
      <c r="O299" s="319">
        <v>8</v>
      </c>
      <c r="P299" s="319">
        <v>0</v>
      </c>
      <c r="Q299" s="319">
        <v>0</v>
      </c>
    </row>
    <row r="300" spans="1:17" x14ac:dyDescent="0.25">
      <c r="A300" s="318">
        <v>1708</v>
      </c>
      <c r="B300" s="318" t="s">
        <v>316</v>
      </c>
      <c r="C300" s="319">
        <v>43768</v>
      </c>
      <c r="D300" s="319">
        <v>9936</v>
      </c>
      <c r="E300" s="319">
        <v>4173.3</v>
      </c>
      <c r="F300" s="319">
        <v>955</v>
      </c>
      <c r="G300" s="319">
        <v>28580</v>
      </c>
      <c r="H300" s="319">
        <v>934.28</v>
      </c>
      <c r="I300" s="319">
        <v>1610.4</v>
      </c>
      <c r="J300" s="319">
        <v>0</v>
      </c>
      <c r="K300" s="319">
        <v>83.599999999999895</v>
      </c>
      <c r="L300" s="319">
        <v>28814</v>
      </c>
      <c r="M300" s="319">
        <v>3345</v>
      </c>
      <c r="N300" s="319">
        <v>12332.565000000001</v>
      </c>
      <c r="O300" s="319">
        <v>34</v>
      </c>
      <c r="P300" s="319">
        <v>0</v>
      </c>
      <c r="Q300" s="319">
        <v>0</v>
      </c>
    </row>
    <row r="301" spans="1:17" x14ac:dyDescent="0.25">
      <c r="A301" s="318">
        <v>971</v>
      </c>
      <c r="B301" s="318" t="s">
        <v>317</v>
      </c>
      <c r="C301" s="319">
        <v>24987</v>
      </c>
      <c r="D301" s="319">
        <v>4468</v>
      </c>
      <c r="E301" s="319">
        <v>2284.5</v>
      </c>
      <c r="F301" s="319">
        <v>445</v>
      </c>
      <c r="G301" s="319">
        <v>14540</v>
      </c>
      <c r="H301" s="319">
        <v>0</v>
      </c>
      <c r="I301" s="319">
        <v>1160</v>
      </c>
      <c r="J301" s="319">
        <v>0</v>
      </c>
      <c r="K301" s="319">
        <v>144.30000000000001</v>
      </c>
      <c r="L301" s="319">
        <v>2097</v>
      </c>
      <c r="M301" s="319">
        <v>183</v>
      </c>
      <c r="N301" s="319">
        <v>10484.924999999999</v>
      </c>
      <c r="O301" s="319">
        <v>3</v>
      </c>
      <c r="P301" s="319">
        <v>0</v>
      </c>
      <c r="Q301" s="319">
        <v>0</v>
      </c>
    </row>
    <row r="302" spans="1:17" x14ac:dyDescent="0.25">
      <c r="A302" s="318">
        <v>1904</v>
      </c>
      <c r="B302" s="318" t="s">
        <v>530</v>
      </c>
      <c r="C302" s="319">
        <v>64513</v>
      </c>
      <c r="D302" s="319">
        <v>14951</v>
      </c>
      <c r="E302" s="319">
        <v>3855.8</v>
      </c>
      <c r="F302" s="319">
        <v>3455</v>
      </c>
      <c r="G302" s="319">
        <v>16070</v>
      </c>
      <c r="H302" s="319">
        <v>201.96</v>
      </c>
      <c r="I302" s="319">
        <v>3364.8</v>
      </c>
      <c r="J302" s="319">
        <v>0</v>
      </c>
      <c r="K302" s="319">
        <v>89.799999999999301</v>
      </c>
      <c r="L302" s="319">
        <v>9619</v>
      </c>
      <c r="M302" s="319">
        <v>1063</v>
      </c>
      <c r="N302" s="319">
        <v>33536.85</v>
      </c>
      <c r="O302" s="319">
        <v>19</v>
      </c>
      <c r="P302" s="319">
        <v>0</v>
      </c>
      <c r="Q302" s="319">
        <v>0</v>
      </c>
    </row>
    <row r="303" spans="1:17" x14ac:dyDescent="0.25">
      <c r="A303" s="318">
        <v>617</v>
      </c>
      <c r="B303" s="318" t="s">
        <v>318</v>
      </c>
      <c r="C303" s="319">
        <v>8793</v>
      </c>
      <c r="D303" s="319">
        <v>1730</v>
      </c>
      <c r="E303" s="319">
        <v>628.6</v>
      </c>
      <c r="F303" s="319">
        <v>165</v>
      </c>
      <c r="G303" s="319">
        <v>510</v>
      </c>
      <c r="H303" s="319">
        <v>0</v>
      </c>
      <c r="I303" s="319">
        <v>0</v>
      </c>
      <c r="J303" s="319">
        <v>0</v>
      </c>
      <c r="K303" s="319">
        <v>0</v>
      </c>
      <c r="L303" s="319">
        <v>5039</v>
      </c>
      <c r="M303" s="319">
        <v>731</v>
      </c>
      <c r="N303" s="319">
        <v>2441.8240000000001</v>
      </c>
      <c r="O303" s="319">
        <v>4</v>
      </c>
      <c r="P303" s="319">
        <v>0</v>
      </c>
      <c r="Q303" s="319">
        <v>0</v>
      </c>
    </row>
    <row r="304" spans="1:17" x14ac:dyDescent="0.25">
      <c r="A304" s="318">
        <v>1900</v>
      </c>
      <c r="B304" s="318" t="s">
        <v>529</v>
      </c>
      <c r="C304" s="319">
        <v>89594</v>
      </c>
      <c r="D304" s="319">
        <v>20963</v>
      </c>
      <c r="E304" s="319">
        <v>9012.5</v>
      </c>
      <c r="F304" s="319">
        <v>1735</v>
      </c>
      <c r="G304" s="319">
        <v>76880</v>
      </c>
      <c r="H304" s="319">
        <v>2046.66</v>
      </c>
      <c r="I304" s="319">
        <v>4676.8</v>
      </c>
      <c r="J304" s="319">
        <v>0</v>
      </c>
      <c r="K304" s="319">
        <v>0</v>
      </c>
      <c r="L304" s="319">
        <v>52232</v>
      </c>
      <c r="M304" s="319">
        <v>5261</v>
      </c>
      <c r="N304" s="319">
        <v>35624.699999999997</v>
      </c>
      <c r="O304" s="319">
        <v>65</v>
      </c>
      <c r="P304" s="319">
        <v>0</v>
      </c>
      <c r="Q304" s="319">
        <v>0</v>
      </c>
    </row>
    <row r="305" spans="1:17" x14ac:dyDescent="0.25">
      <c r="A305" s="318">
        <v>9</v>
      </c>
      <c r="B305" s="318" t="s">
        <v>319</v>
      </c>
      <c r="C305" s="319">
        <v>7292</v>
      </c>
      <c r="D305" s="319">
        <v>1829</v>
      </c>
      <c r="E305" s="319">
        <v>587.79999999999995</v>
      </c>
      <c r="F305" s="319">
        <v>100</v>
      </c>
      <c r="G305" s="319">
        <v>530</v>
      </c>
      <c r="H305" s="319">
        <v>0</v>
      </c>
      <c r="I305" s="319">
        <v>0</v>
      </c>
      <c r="J305" s="319">
        <v>0</v>
      </c>
      <c r="K305" s="319">
        <v>0</v>
      </c>
      <c r="L305" s="319">
        <v>4531</v>
      </c>
      <c r="M305" s="319">
        <v>41</v>
      </c>
      <c r="N305" s="319">
        <v>1172.5440000000001</v>
      </c>
      <c r="O305" s="319">
        <v>9</v>
      </c>
      <c r="P305" s="319">
        <v>0</v>
      </c>
      <c r="Q305" s="319">
        <v>0</v>
      </c>
    </row>
    <row r="306" spans="1:17" x14ac:dyDescent="0.25">
      <c r="A306" s="318">
        <v>715</v>
      </c>
      <c r="B306" s="318" t="s">
        <v>320</v>
      </c>
      <c r="C306" s="319">
        <v>54440</v>
      </c>
      <c r="D306" s="319">
        <v>10911</v>
      </c>
      <c r="E306" s="319">
        <v>5655.6</v>
      </c>
      <c r="F306" s="319">
        <v>2750</v>
      </c>
      <c r="G306" s="319">
        <v>50750</v>
      </c>
      <c r="H306" s="319">
        <v>1280.3800000000001</v>
      </c>
      <c r="I306" s="319">
        <v>2002.4</v>
      </c>
      <c r="J306" s="319">
        <v>0</v>
      </c>
      <c r="K306" s="319">
        <v>0</v>
      </c>
      <c r="L306" s="319">
        <v>25009</v>
      </c>
      <c r="M306" s="319">
        <v>1275</v>
      </c>
      <c r="N306" s="319">
        <v>23153.486000000001</v>
      </c>
      <c r="O306" s="319">
        <v>25</v>
      </c>
      <c r="P306" s="319">
        <v>0</v>
      </c>
      <c r="Q306" s="319">
        <v>0</v>
      </c>
    </row>
    <row r="307" spans="1:17" x14ac:dyDescent="0.25">
      <c r="A307" s="318">
        <v>93</v>
      </c>
      <c r="B307" s="318" t="s">
        <v>321</v>
      </c>
      <c r="C307" s="319">
        <v>4906</v>
      </c>
      <c r="D307" s="319">
        <v>929</v>
      </c>
      <c r="E307" s="319">
        <v>206.5</v>
      </c>
      <c r="F307" s="319">
        <v>30</v>
      </c>
      <c r="G307" s="319">
        <v>1610</v>
      </c>
      <c r="H307" s="319">
        <v>0</v>
      </c>
      <c r="I307" s="319">
        <v>100.8</v>
      </c>
      <c r="J307" s="319">
        <v>0</v>
      </c>
      <c r="K307" s="319">
        <v>0</v>
      </c>
      <c r="L307" s="319">
        <v>8523</v>
      </c>
      <c r="M307" s="319">
        <v>187</v>
      </c>
      <c r="N307" s="319">
        <v>940.95</v>
      </c>
      <c r="O307" s="319">
        <v>10</v>
      </c>
      <c r="P307" s="319">
        <v>0</v>
      </c>
      <c r="Q307" s="319">
        <v>0</v>
      </c>
    </row>
    <row r="308" spans="1:17" x14ac:dyDescent="0.25">
      <c r="A308" s="318">
        <v>448</v>
      </c>
      <c r="B308" s="318" t="s">
        <v>322</v>
      </c>
      <c r="C308" s="319">
        <v>13584</v>
      </c>
      <c r="D308" s="319">
        <v>2658</v>
      </c>
      <c r="E308" s="319">
        <v>973.5</v>
      </c>
      <c r="F308" s="319">
        <v>175</v>
      </c>
      <c r="G308" s="319">
        <v>6360</v>
      </c>
      <c r="H308" s="319">
        <v>45.54</v>
      </c>
      <c r="I308" s="319">
        <v>706.4</v>
      </c>
      <c r="J308" s="319">
        <v>0</v>
      </c>
      <c r="K308" s="319">
        <v>0</v>
      </c>
      <c r="L308" s="319">
        <v>16202</v>
      </c>
      <c r="M308" s="319">
        <v>288</v>
      </c>
      <c r="N308" s="319">
        <v>4983.87</v>
      </c>
      <c r="O308" s="319">
        <v>22</v>
      </c>
      <c r="P308" s="319">
        <v>0</v>
      </c>
      <c r="Q308" s="319">
        <v>0</v>
      </c>
    </row>
    <row r="309" spans="1:17" x14ac:dyDescent="0.25">
      <c r="A309" s="318">
        <v>1525</v>
      </c>
      <c r="B309" s="318" t="s">
        <v>323</v>
      </c>
      <c r="C309" s="319">
        <v>36584</v>
      </c>
      <c r="D309" s="319">
        <v>8641</v>
      </c>
      <c r="E309" s="319">
        <v>2221.4</v>
      </c>
      <c r="F309" s="319">
        <v>1105</v>
      </c>
      <c r="G309" s="319">
        <v>12660</v>
      </c>
      <c r="H309" s="319">
        <v>692</v>
      </c>
      <c r="I309" s="319">
        <v>1828.8</v>
      </c>
      <c r="J309" s="319">
        <v>0</v>
      </c>
      <c r="K309" s="319">
        <v>109.1</v>
      </c>
      <c r="L309" s="319">
        <v>2837</v>
      </c>
      <c r="M309" s="319">
        <v>511</v>
      </c>
      <c r="N309" s="319">
        <v>21635.004000000001</v>
      </c>
      <c r="O309" s="319">
        <v>7</v>
      </c>
      <c r="P309" s="319">
        <v>0</v>
      </c>
      <c r="Q309" s="319">
        <v>0</v>
      </c>
    </row>
    <row r="310" spans="1:17" x14ac:dyDescent="0.25">
      <c r="A310" s="318">
        <v>716</v>
      </c>
      <c r="B310" s="318" t="s">
        <v>324</v>
      </c>
      <c r="C310" s="319">
        <v>25583</v>
      </c>
      <c r="D310" s="319">
        <v>6443</v>
      </c>
      <c r="E310" s="319">
        <v>2032.6</v>
      </c>
      <c r="F310" s="319">
        <v>515</v>
      </c>
      <c r="G310" s="319">
        <v>2650</v>
      </c>
      <c r="H310" s="319">
        <v>100.94</v>
      </c>
      <c r="I310" s="319">
        <v>243.2</v>
      </c>
      <c r="J310" s="319">
        <v>0</v>
      </c>
      <c r="K310" s="319">
        <v>0</v>
      </c>
      <c r="L310" s="319">
        <v>14687</v>
      </c>
      <c r="M310" s="319">
        <v>1547</v>
      </c>
      <c r="N310" s="319">
        <v>5245.2960000000003</v>
      </c>
      <c r="O310" s="319">
        <v>11</v>
      </c>
      <c r="P310" s="319">
        <v>0</v>
      </c>
      <c r="Q310" s="319">
        <v>0</v>
      </c>
    </row>
    <row r="311" spans="1:17" x14ac:dyDescent="0.25">
      <c r="A311" s="318">
        <v>281</v>
      </c>
      <c r="B311" s="318" t="s">
        <v>325</v>
      </c>
      <c r="C311" s="319">
        <v>41465</v>
      </c>
      <c r="D311" s="319">
        <v>9636</v>
      </c>
      <c r="E311" s="319">
        <v>3912.1</v>
      </c>
      <c r="F311" s="319">
        <v>5290</v>
      </c>
      <c r="G311" s="319">
        <v>41540</v>
      </c>
      <c r="H311" s="319">
        <v>2078.4</v>
      </c>
      <c r="I311" s="319">
        <v>2293.6</v>
      </c>
      <c r="J311" s="319">
        <v>0</v>
      </c>
      <c r="K311" s="319">
        <v>16.899999999999601</v>
      </c>
      <c r="L311" s="319">
        <v>3284</v>
      </c>
      <c r="M311" s="319">
        <v>267</v>
      </c>
      <c r="N311" s="319">
        <v>25567.634999999998</v>
      </c>
      <c r="O311" s="319">
        <v>3</v>
      </c>
      <c r="P311" s="319">
        <v>0</v>
      </c>
      <c r="Q311" s="319">
        <v>0</v>
      </c>
    </row>
    <row r="312" spans="1:17" x14ac:dyDescent="0.25">
      <c r="A312" s="318">
        <v>855</v>
      </c>
      <c r="B312" s="318" t="s">
        <v>326</v>
      </c>
      <c r="C312" s="319">
        <v>215521</v>
      </c>
      <c r="D312" s="319">
        <v>45802</v>
      </c>
      <c r="E312" s="319">
        <v>24130.2</v>
      </c>
      <c r="F312" s="319">
        <v>24465</v>
      </c>
      <c r="G312" s="319">
        <v>357130</v>
      </c>
      <c r="H312" s="319">
        <v>4690.74</v>
      </c>
      <c r="I312" s="319">
        <v>9584.7999999999993</v>
      </c>
      <c r="J312" s="319">
        <v>0</v>
      </c>
      <c r="K312" s="319">
        <v>0</v>
      </c>
      <c r="L312" s="319">
        <v>11698</v>
      </c>
      <c r="M312" s="319">
        <v>218</v>
      </c>
      <c r="N312" s="319">
        <v>276746.136</v>
      </c>
      <c r="O312" s="319">
        <v>4</v>
      </c>
      <c r="P312" s="319">
        <v>0</v>
      </c>
      <c r="Q312" s="319">
        <v>0</v>
      </c>
    </row>
    <row r="313" spans="1:17" x14ac:dyDescent="0.25">
      <c r="A313" s="318">
        <v>183</v>
      </c>
      <c r="B313" s="318" t="s">
        <v>327</v>
      </c>
      <c r="C313" s="319">
        <v>21213</v>
      </c>
      <c r="D313" s="319">
        <v>5282</v>
      </c>
      <c r="E313" s="319">
        <v>1190.9000000000001</v>
      </c>
      <c r="F313" s="319">
        <v>135</v>
      </c>
      <c r="G313" s="319">
        <v>3060</v>
      </c>
      <c r="H313" s="319">
        <v>0</v>
      </c>
      <c r="I313" s="319">
        <v>676.8</v>
      </c>
      <c r="J313" s="319">
        <v>0</v>
      </c>
      <c r="K313" s="319">
        <v>0</v>
      </c>
      <c r="L313" s="319">
        <v>14702</v>
      </c>
      <c r="M313" s="319">
        <v>42</v>
      </c>
      <c r="N313" s="319">
        <v>2422.5010000000002</v>
      </c>
      <c r="O313" s="319">
        <v>11</v>
      </c>
      <c r="P313" s="319">
        <v>0</v>
      </c>
      <c r="Q313" s="319">
        <v>0</v>
      </c>
    </row>
    <row r="314" spans="1:17" x14ac:dyDescent="0.25">
      <c r="A314" s="318">
        <v>1700</v>
      </c>
      <c r="B314" s="318" t="s">
        <v>328</v>
      </c>
      <c r="C314" s="319">
        <v>33903</v>
      </c>
      <c r="D314" s="319">
        <v>8795</v>
      </c>
      <c r="E314" s="319">
        <v>2654.4</v>
      </c>
      <c r="F314" s="319">
        <v>310</v>
      </c>
      <c r="G314" s="319">
        <v>14800</v>
      </c>
      <c r="H314" s="319">
        <v>201.96</v>
      </c>
      <c r="I314" s="319">
        <v>972.8</v>
      </c>
      <c r="J314" s="319">
        <v>0</v>
      </c>
      <c r="K314" s="319">
        <v>121.5</v>
      </c>
      <c r="L314" s="319">
        <v>10616</v>
      </c>
      <c r="M314" s="319">
        <v>198</v>
      </c>
      <c r="N314" s="319">
        <v>8177.076</v>
      </c>
      <c r="O314" s="319">
        <v>9</v>
      </c>
      <c r="P314" s="319">
        <v>0</v>
      </c>
      <c r="Q314" s="319">
        <v>0</v>
      </c>
    </row>
    <row r="315" spans="1:17" x14ac:dyDescent="0.25">
      <c r="A315" s="318">
        <v>1730</v>
      </c>
      <c r="B315" s="318" t="s">
        <v>329</v>
      </c>
      <c r="C315" s="319">
        <v>33462</v>
      </c>
      <c r="D315" s="319">
        <v>7828</v>
      </c>
      <c r="E315" s="319">
        <v>2150.4</v>
      </c>
      <c r="F315" s="319">
        <v>525</v>
      </c>
      <c r="G315" s="319">
        <v>10700</v>
      </c>
      <c r="H315" s="319">
        <v>139.02279999999999</v>
      </c>
      <c r="I315" s="319">
        <v>304</v>
      </c>
      <c r="J315" s="319">
        <v>0</v>
      </c>
      <c r="K315" s="319">
        <v>0</v>
      </c>
      <c r="L315" s="319">
        <v>14298</v>
      </c>
      <c r="M315" s="319">
        <v>472</v>
      </c>
      <c r="N315" s="319">
        <v>7814.6080000000002</v>
      </c>
      <c r="O315" s="319">
        <v>18</v>
      </c>
      <c r="P315" s="319">
        <v>0</v>
      </c>
      <c r="Q315" s="319">
        <v>0</v>
      </c>
    </row>
    <row r="316" spans="1:17" x14ac:dyDescent="0.25">
      <c r="A316" s="318">
        <v>737</v>
      </c>
      <c r="B316" s="318" t="s">
        <v>330</v>
      </c>
      <c r="C316" s="319">
        <v>31870</v>
      </c>
      <c r="D316" s="319">
        <v>7406</v>
      </c>
      <c r="E316" s="319">
        <v>2704.2</v>
      </c>
      <c r="F316" s="319">
        <v>355</v>
      </c>
      <c r="G316" s="319">
        <v>11520</v>
      </c>
      <c r="H316" s="319">
        <v>0</v>
      </c>
      <c r="I316" s="319">
        <v>1120</v>
      </c>
      <c r="J316" s="319">
        <v>0</v>
      </c>
      <c r="K316" s="319">
        <v>525.5</v>
      </c>
      <c r="L316" s="319">
        <v>14877</v>
      </c>
      <c r="M316" s="319">
        <v>1264</v>
      </c>
      <c r="N316" s="319">
        <v>6750.87</v>
      </c>
      <c r="O316" s="319">
        <v>24</v>
      </c>
      <c r="P316" s="319">
        <v>0</v>
      </c>
      <c r="Q316" s="319">
        <v>0</v>
      </c>
    </row>
    <row r="317" spans="1:17" x14ac:dyDescent="0.25">
      <c r="A317" s="318">
        <v>856</v>
      </c>
      <c r="B317" s="318" t="s">
        <v>332</v>
      </c>
      <c r="C317" s="319">
        <v>41725</v>
      </c>
      <c r="D317" s="319">
        <v>9249</v>
      </c>
      <c r="E317" s="319">
        <v>3604.5</v>
      </c>
      <c r="F317" s="319">
        <v>2250</v>
      </c>
      <c r="G317" s="319">
        <v>43990</v>
      </c>
      <c r="H317" s="319">
        <v>440.16</v>
      </c>
      <c r="I317" s="319">
        <v>2339.1999999999998</v>
      </c>
      <c r="J317" s="319">
        <v>0</v>
      </c>
      <c r="K317" s="319">
        <v>166.3</v>
      </c>
      <c r="L317" s="319">
        <v>6700</v>
      </c>
      <c r="M317" s="319">
        <v>53</v>
      </c>
      <c r="N317" s="319">
        <v>25313.03</v>
      </c>
      <c r="O317" s="319">
        <v>7</v>
      </c>
      <c r="P317" s="319">
        <v>0</v>
      </c>
      <c r="Q317" s="319">
        <v>0</v>
      </c>
    </row>
    <row r="318" spans="1:17" x14ac:dyDescent="0.25">
      <c r="A318" s="318">
        <v>450</v>
      </c>
      <c r="B318" s="318" t="s">
        <v>333</v>
      </c>
      <c r="C318" s="319">
        <v>13520</v>
      </c>
      <c r="D318" s="319">
        <v>3254</v>
      </c>
      <c r="E318" s="319">
        <v>657</v>
      </c>
      <c r="F318" s="319">
        <v>310</v>
      </c>
      <c r="G318" s="319">
        <v>1760</v>
      </c>
      <c r="H318" s="319">
        <v>0</v>
      </c>
      <c r="I318" s="319">
        <v>0</v>
      </c>
      <c r="J318" s="319">
        <v>0</v>
      </c>
      <c r="K318" s="319">
        <v>0</v>
      </c>
      <c r="L318" s="319">
        <v>1912</v>
      </c>
      <c r="M318" s="319">
        <v>317</v>
      </c>
      <c r="N318" s="319">
        <v>6289.92</v>
      </c>
      <c r="O318" s="319">
        <v>1</v>
      </c>
      <c r="P318" s="319">
        <v>0</v>
      </c>
      <c r="Q318" s="319">
        <v>0</v>
      </c>
    </row>
    <row r="319" spans="1:17" x14ac:dyDescent="0.25">
      <c r="A319" s="318">
        <v>451</v>
      </c>
      <c r="B319" s="318" t="s">
        <v>334</v>
      </c>
      <c r="C319" s="319">
        <v>29445</v>
      </c>
      <c r="D319" s="319">
        <v>6889</v>
      </c>
      <c r="E319" s="319">
        <v>2079.5</v>
      </c>
      <c r="F319" s="319">
        <v>1960</v>
      </c>
      <c r="G319" s="319">
        <v>7590</v>
      </c>
      <c r="H319" s="319">
        <v>716.76</v>
      </c>
      <c r="I319" s="319">
        <v>1956.8</v>
      </c>
      <c r="J319" s="319">
        <v>0</v>
      </c>
      <c r="K319" s="319">
        <v>0</v>
      </c>
      <c r="L319" s="319">
        <v>1816</v>
      </c>
      <c r="M319" s="319">
        <v>126</v>
      </c>
      <c r="N319" s="319">
        <v>18672.43</v>
      </c>
      <c r="O319" s="319">
        <v>2</v>
      </c>
      <c r="P319" s="319">
        <v>0</v>
      </c>
      <c r="Q319" s="319">
        <v>0</v>
      </c>
    </row>
    <row r="320" spans="1:17" x14ac:dyDescent="0.25">
      <c r="A320" s="318">
        <v>184</v>
      </c>
      <c r="B320" s="318" t="s">
        <v>335</v>
      </c>
      <c r="C320" s="319">
        <v>20524</v>
      </c>
      <c r="D320" s="319">
        <v>7648</v>
      </c>
      <c r="E320" s="319">
        <v>722.7</v>
      </c>
      <c r="F320" s="319">
        <v>290</v>
      </c>
      <c r="G320" s="319">
        <v>14640</v>
      </c>
      <c r="H320" s="319">
        <v>0</v>
      </c>
      <c r="I320" s="319">
        <v>762.4</v>
      </c>
      <c r="J320" s="319">
        <v>0</v>
      </c>
      <c r="K320" s="319">
        <v>524</v>
      </c>
      <c r="L320" s="319">
        <v>1150</v>
      </c>
      <c r="M320" s="319">
        <v>38</v>
      </c>
      <c r="N320" s="319">
        <v>6791.3670000000002</v>
      </c>
      <c r="O320" s="319">
        <v>1</v>
      </c>
      <c r="P320" s="319">
        <v>0</v>
      </c>
      <c r="Q320" s="319">
        <v>0</v>
      </c>
    </row>
    <row r="321" spans="1:17" x14ac:dyDescent="0.25">
      <c r="A321" s="318">
        <v>344</v>
      </c>
      <c r="B321" s="318" t="s">
        <v>336</v>
      </c>
      <c r="C321" s="319">
        <v>347483</v>
      </c>
      <c r="D321" s="319">
        <v>77273</v>
      </c>
      <c r="E321" s="319">
        <v>31659</v>
      </c>
      <c r="F321" s="319">
        <v>58790</v>
      </c>
      <c r="G321" s="319">
        <v>707830</v>
      </c>
      <c r="H321" s="319">
        <v>8381.4048000000003</v>
      </c>
      <c r="I321" s="319">
        <v>10508.8</v>
      </c>
      <c r="J321" s="319">
        <v>6221.7999999999902</v>
      </c>
      <c r="K321" s="319">
        <v>1928.1</v>
      </c>
      <c r="L321" s="319">
        <v>9375</v>
      </c>
      <c r="M321" s="319">
        <v>546</v>
      </c>
      <c r="N321" s="319">
        <v>528558.24</v>
      </c>
      <c r="O321" s="319">
        <v>5</v>
      </c>
      <c r="P321" s="319">
        <v>0</v>
      </c>
      <c r="Q321" s="319">
        <v>1077.7</v>
      </c>
    </row>
    <row r="322" spans="1:17" x14ac:dyDescent="0.25">
      <c r="A322" s="318">
        <v>1581</v>
      </c>
      <c r="B322" s="318" t="s">
        <v>337</v>
      </c>
      <c r="C322" s="319">
        <v>49314</v>
      </c>
      <c r="D322" s="319">
        <v>11270</v>
      </c>
      <c r="E322" s="319">
        <v>2925.9</v>
      </c>
      <c r="F322" s="319">
        <v>2050</v>
      </c>
      <c r="G322" s="319">
        <v>8150</v>
      </c>
      <c r="H322" s="319">
        <v>1078.309</v>
      </c>
      <c r="I322" s="319">
        <v>1832</v>
      </c>
      <c r="J322" s="319">
        <v>0</v>
      </c>
      <c r="K322" s="319">
        <v>0</v>
      </c>
      <c r="L322" s="319">
        <v>13205</v>
      </c>
      <c r="M322" s="319">
        <v>189</v>
      </c>
      <c r="N322" s="319">
        <v>19131.797999999999</v>
      </c>
      <c r="O322" s="319">
        <v>18</v>
      </c>
      <c r="P322" s="319">
        <v>0</v>
      </c>
      <c r="Q322" s="319">
        <v>0</v>
      </c>
    </row>
    <row r="323" spans="1:17" x14ac:dyDescent="0.25">
      <c r="A323" s="318">
        <v>981</v>
      </c>
      <c r="B323" s="318" t="s">
        <v>338</v>
      </c>
      <c r="C323" s="319">
        <v>9874</v>
      </c>
      <c r="D323" s="319">
        <v>1569</v>
      </c>
      <c r="E323" s="319">
        <v>1415.2</v>
      </c>
      <c r="F323" s="319">
        <v>215</v>
      </c>
      <c r="G323" s="319">
        <v>3290</v>
      </c>
      <c r="H323" s="319">
        <v>0</v>
      </c>
      <c r="I323" s="319">
        <v>0</v>
      </c>
      <c r="J323" s="319">
        <v>0</v>
      </c>
      <c r="K323" s="319">
        <v>0</v>
      </c>
      <c r="L323" s="319">
        <v>2389</v>
      </c>
      <c r="M323" s="319">
        <v>1</v>
      </c>
      <c r="N323" s="319">
        <v>6008</v>
      </c>
      <c r="O323" s="319">
        <v>6</v>
      </c>
      <c r="P323" s="319">
        <v>0</v>
      </c>
      <c r="Q323" s="319">
        <v>0</v>
      </c>
    </row>
    <row r="324" spans="1:17" x14ac:dyDescent="0.25">
      <c r="A324" s="318">
        <v>994</v>
      </c>
      <c r="B324" s="318" t="s">
        <v>339</v>
      </c>
      <c r="C324" s="319">
        <v>16431</v>
      </c>
      <c r="D324" s="319">
        <v>2734</v>
      </c>
      <c r="E324" s="319">
        <v>1789.5</v>
      </c>
      <c r="F324" s="319">
        <v>260</v>
      </c>
      <c r="G324" s="319">
        <v>3350</v>
      </c>
      <c r="H324" s="319">
        <v>1103.74</v>
      </c>
      <c r="I324" s="319">
        <v>469.6</v>
      </c>
      <c r="J324" s="319">
        <v>0</v>
      </c>
      <c r="K324" s="319">
        <v>9.5</v>
      </c>
      <c r="L324" s="319">
        <v>3672</v>
      </c>
      <c r="M324" s="319">
        <v>20</v>
      </c>
      <c r="N324" s="319">
        <v>5883.4350000000004</v>
      </c>
      <c r="O324" s="319">
        <v>6</v>
      </c>
      <c r="P324" s="319">
        <v>0</v>
      </c>
      <c r="Q324" s="319">
        <v>0</v>
      </c>
    </row>
    <row r="325" spans="1:17" x14ac:dyDescent="0.25">
      <c r="A325" s="318">
        <v>858</v>
      </c>
      <c r="B325" s="318" t="s">
        <v>340</v>
      </c>
      <c r="C325" s="319">
        <v>30654</v>
      </c>
      <c r="D325" s="319">
        <v>5887</v>
      </c>
      <c r="E325" s="319">
        <v>3044.6</v>
      </c>
      <c r="F325" s="319">
        <v>580</v>
      </c>
      <c r="G325" s="319">
        <v>22410</v>
      </c>
      <c r="H325" s="319">
        <v>192.06</v>
      </c>
      <c r="I325" s="319">
        <v>2011.2</v>
      </c>
      <c r="J325" s="319">
        <v>0</v>
      </c>
      <c r="K325" s="319">
        <v>0</v>
      </c>
      <c r="L325" s="319">
        <v>5494</v>
      </c>
      <c r="M325" s="319">
        <v>156</v>
      </c>
      <c r="N325" s="319">
        <v>21292.632000000001</v>
      </c>
      <c r="O325" s="319">
        <v>3</v>
      </c>
      <c r="P325" s="319">
        <v>0</v>
      </c>
      <c r="Q325" s="319">
        <v>0</v>
      </c>
    </row>
    <row r="326" spans="1:17" x14ac:dyDescent="0.25">
      <c r="A326" s="318">
        <v>47</v>
      </c>
      <c r="B326" s="318" t="s">
        <v>341</v>
      </c>
      <c r="C326" s="319">
        <v>27508</v>
      </c>
      <c r="D326" s="319">
        <v>5890</v>
      </c>
      <c r="E326" s="319">
        <v>3467.4</v>
      </c>
      <c r="F326" s="319">
        <v>1530</v>
      </c>
      <c r="G326" s="319">
        <v>30620</v>
      </c>
      <c r="H326" s="319">
        <v>874.12</v>
      </c>
      <c r="I326" s="319">
        <v>1692</v>
      </c>
      <c r="J326" s="319">
        <v>0</v>
      </c>
      <c r="K326" s="319">
        <v>0</v>
      </c>
      <c r="L326" s="319">
        <v>7596</v>
      </c>
      <c r="M326" s="319">
        <v>272</v>
      </c>
      <c r="N326" s="319">
        <v>12800.348</v>
      </c>
      <c r="O326" s="319">
        <v>6</v>
      </c>
      <c r="P326" s="319">
        <v>0</v>
      </c>
      <c r="Q326" s="319">
        <v>0</v>
      </c>
    </row>
    <row r="327" spans="1:17" x14ac:dyDescent="0.25">
      <c r="A327" s="318">
        <v>345</v>
      </c>
      <c r="B327" s="318" t="s">
        <v>342</v>
      </c>
      <c r="C327" s="319">
        <v>64918</v>
      </c>
      <c r="D327" s="319">
        <v>16556</v>
      </c>
      <c r="E327" s="319">
        <v>5459.3</v>
      </c>
      <c r="F327" s="319">
        <v>5625</v>
      </c>
      <c r="G327" s="319">
        <v>78590</v>
      </c>
      <c r="H327" s="319">
        <v>1053.46</v>
      </c>
      <c r="I327" s="319">
        <v>4905.6000000000004</v>
      </c>
      <c r="J327" s="319">
        <v>0</v>
      </c>
      <c r="K327" s="319">
        <v>0</v>
      </c>
      <c r="L327" s="319">
        <v>1942</v>
      </c>
      <c r="M327" s="319">
        <v>30</v>
      </c>
      <c r="N327" s="319">
        <v>60442.118999999999</v>
      </c>
      <c r="O327" s="319">
        <v>2</v>
      </c>
      <c r="P327" s="319">
        <v>0</v>
      </c>
      <c r="Q327" s="319">
        <v>0</v>
      </c>
    </row>
    <row r="328" spans="1:17" x14ac:dyDescent="0.25">
      <c r="A328" s="318">
        <v>717</v>
      </c>
      <c r="B328" s="318" t="s">
        <v>343</v>
      </c>
      <c r="C328" s="319">
        <v>21867</v>
      </c>
      <c r="D328" s="319">
        <v>4683</v>
      </c>
      <c r="E328" s="319">
        <v>941.2</v>
      </c>
      <c r="F328" s="319">
        <v>230</v>
      </c>
      <c r="G328" s="319">
        <v>3270</v>
      </c>
      <c r="H328" s="319">
        <v>0</v>
      </c>
      <c r="I328" s="319">
        <v>0</v>
      </c>
      <c r="J328" s="319">
        <v>0</v>
      </c>
      <c r="K328" s="319">
        <v>0</v>
      </c>
      <c r="L328" s="319">
        <v>13239</v>
      </c>
      <c r="M328" s="319">
        <v>1198</v>
      </c>
      <c r="N328" s="319">
        <v>4933.0060000000003</v>
      </c>
      <c r="O328" s="319">
        <v>13</v>
      </c>
      <c r="P328" s="319">
        <v>0</v>
      </c>
      <c r="Q328" s="319">
        <v>0</v>
      </c>
    </row>
    <row r="329" spans="1:17" x14ac:dyDescent="0.25">
      <c r="A329" s="318">
        <v>861</v>
      </c>
      <c r="B329" s="318" t="s">
        <v>345</v>
      </c>
      <c r="C329" s="319">
        <v>44925</v>
      </c>
      <c r="D329" s="319">
        <v>9664</v>
      </c>
      <c r="E329" s="319">
        <v>3118.5</v>
      </c>
      <c r="F329" s="319">
        <v>1140</v>
      </c>
      <c r="G329" s="319">
        <v>34840</v>
      </c>
      <c r="H329" s="319">
        <v>999.64</v>
      </c>
      <c r="I329" s="319">
        <v>1759.2</v>
      </c>
      <c r="J329" s="319">
        <v>0</v>
      </c>
      <c r="K329" s="319">
        <v>0</v>
      </c>
      <c r="L329" s="319">
        <v>3167</v>
      </c>
      <c r="M329" s="319">
        <v>22</v>
      </c>
      <c r="N329" s="319">
        <v>33193.18</v>
      </c>
      <c r="O329" s="319">
        <v>5</v>
      </c>
      <c r="P329" s="319">
        <v>0</v>
      </c>
      <c r="Q329" s="319">
        <v>0</v>
      </c>
    </row>
    <row r="330" spans="1:17" x14ac:dyDescent="0.25">
      <c r="A330" s="318">
        <v>453</v>
      </c>
      <c r="B330" s="318" t="s">
        <v>346</v>
      </c>
      <c r="C330" s="319">
        <v>67831</v>
      </c>
      <c r="D330" s="319">
        <v>14859</v>
      </c>
      <c r="E330" s="319">
        <v>6151.9</v>
      </c>
      <c r="F330" s="319">
        <v>3370</v>
      </c>
      <c r="G330" s="319">
        <v>52090</v>
      </c>
      <c r="H330" s="319">
        <v>992.24</v>
      </c>
      <c r="I330" s="319">
        <v>3212.8</v>
      </c>
      <c r="J330" s="319">
        <v>0</v>
      </c>
      <c r="K330" s="319">
        <v>80.199999999999804</v>
      </c>
      <c r="L330" s="319">
        <v>4523</v>
      </c>
      <c r="M330" s="319">
        <v>841</v>
      </c>
      <c r="N330" s="319">
        <v>56170.696000000004</v>
      </c>
      <c r="O330" s="319">
        <v>5</v>
      </c>
      <c r="P330" s="319">
        <v>0</v>
      </c>
      <c r="Q330" s="319">
        <v>0</v>
      </c>
    </row>
    <row r="331" spans="1:17" x14ac:dyDescent="0.25">
      <c r="A331" s="318">
        <v>983</v>
      </c>
      <c r="B331" s="318" t="s">
        <v>347</v>
      </c>
      <c r="C331" s="319">
        <v>101192</v>
      </c>
      <c r="D331" s="319">
        <v>20488</v>
      </c>
      <c r="E331" s="319">
        <v>11925.7</v>
      </c>
      <c r="F331" s="319">
        <v>8875</v>
      </c>
      <c r="G331" s="319">
        <v>138320</v>
      </c>
      <c r="H331" s="319">
        <v>4403.08</v>
      </c>
      <c r="I331" s="319">
        <v>4884</v>
      </c>
      <c r="J331" s="319">
        <v>0</v>
      </c>
      <c r="K331" s="319">
        <v>0</v>
      </c>
      <c r="L331" s="319">
        <v>12405</v>
      </c>
      <c r="M331" s="319">
        <v>495</v>
      </c>
      <c r="N331" s="319">
        <v>77501.125</v>
      </c>
      <c r="O331" s="319">
        <v>15</v>
      </c>
      <c r="P331" s="319">
        <v>0</v>
      </c>
      <c r="Q331" s="319">
        <v>0</v>
      </c>
    </row>
    <row r="332" spans="1:17" x14ac:dyDescent="0.25">
      <c r="A332" s="318">
        <v>984</v>
      </c>
      <c r="B332" s="318" t="s">
        <v>348</v>
      </c>
      <c r="C332" s="319">
        <v>43341</v>
      </c>
      <c r="D332" s="319">
        <v>9397</v>
      </c>
      <c r="E332" s="319">
        <v>3809.5</v>
      </c>
      <c r="F332" s="319">
        <v>2725</v>
      </c>
      <c r="G332" s="319">
        <v>41920</v>
      </c>
      <c r="H332" s="319">
        <v>699.12</v>
      </c>
      <c r="I332" s="319">
        <v>1640.8</v>
      </c>
      <c r="J332" s="319">
        <v>0</v>
      </c>
      <c r="K332" s="319">
        <v>0</v>
      </c>
      <c r="L332" s="319">
        <v>16320</v>
      </c>
      <c r="M332" s="319">
        <v>180</v>
      </c>
      <c r="N332" s="319">
        <v>19099.025000000001</v>
      </c>
      <c r="O332" s="319">
        <v>14</v>
      </c>
      <c r="P332" s="319">
        <v>0</v>
      </c>
      <c r="Q332" s="319">
        <v>0</v>
      </c>
    </row>
    <row r="333" spans="1:17" x14ac:dyDescent="0.25">
      <c r="A333" s="318">
        <v>620</v>
      </c>
      <c r="B333" s="318" t="s">
        <v>349</v>
      </c>
      <c r="C333" s="319">
        <v>19967</v>
      </c>
      <c r="D333" s="319">
        <v>4630</v>
      </c>
      <c r="E333" s="319">
        <v>1407.2</v>
      </c>
      <c r="F333" s="319">
        <v>1480</v>
      </c>
      <c r="G333" s="319">
        <v>4030</v>
      </c>
      <c r="H333" s="319">
        <v>164.34</v>
      </c>
      <c r="I333" s="319">
        <v>578.4</v>
      </c>
      <c r="J333" s="319">
        <v>0</v>
      </c>
      <c r="K333" s="319">
        <v>56.4</v>
      </c>
      <c r="L333" s="319">
        <v>3914</v>
      </c>
      <c r="M333" s="319">
        <v>325</v>
      </c>
      <c r="N333" s="319">
        <v>7691.232</v>
      </c>
      <c r="O333" s="319">
        <v>4</v>
      </c>
      <c r="P333" s="319">
        <v>0</v>
      </c>
      <c r="Q333" s="319">
        <v>0</v>
      </c>
    </row>
    <row r="334" spans="1:17" x14ac:dyDescent="0.25">
      <c r="A334" s="318">
        <v>622</v>
      </c>
      <c r="B334" s="318" t="s">
        <v>350</v>
      </c>
      <c r="C334" s="319">
        <v>72050</v>
      </c>
      <c r="D334" s="319">
        <v>15375</v>
      </c>
      <c r="E334" s="319">
        <v>8764.7999999999993</v>
      </c>
      <c r="F334" s="319">
        <v>10765</v>
      </c>
      <c r="G334" s="319">
        <v>51680</v>
      </c>
      <c r="H334" s="319">
        <v>976.52</v>
      </c>
      <c r="I334" s="319">
        <v>3476</v>
      </c>
      <c r="J334" s="319">
        <v>0</v>
      </c>
      <c r="K334" s="319">
        <v>0</v>
      </c>
      <c r="L334" s="319">
        <v>2334</v>
      </c>
      <c r="M334" s="319">
        <v>335</v>
      </c>
      <c r="N334" s="319">
        <v>97872.267999999996</v>
      </c>
      <c r="O334" s="319">
        <v>1</v>
      </c>
      <c r="P334" s="319">
        <v>0</v>
      </c>
      <c r="Q334" s="319">
        <v>105</v>
      </c>
    </row>
    <row r="335" spans="1:17" x14ac:dyDescent="0.25">
      <c r="A335" s="318">
        <v>96</v>
      </c>
      <c r="B335" s="318" t="s">
        <v>352</v>
      </c>
      <c r="C335" s="319">
        <v>1132</v>
      </c>
      <c r="D335" s="319">
        <v>182</v>
      </c>
      <c r="E335" s="319">
        <v>102.5</v>
      </c>
      <c r="F335" s="319">
        <v>0</v>
      </c>
      <c r="G335" s="319">
        <v>190</v>
      </c>
      <c r="H335" s="319">
        <v>0</v>
      </c>
      <c r="I335" s="319">
        <v>27.2</v>
      </c>
      <c r="J335" s="319">
        <v>0</v>
      </c>
      <c r="K335" s="319">
        <v>0</v>
      </c>
      <c r="L335" s="319">
        <v>3917</v>
      </c>
      <c r="M335" s="319">
        <v>69</v>
      </c>
      <c r="N335" s="319">
        <v>215.91499999999999</v>
      </c>
      <c r="O335" s="319">
        <v>2</v>
      </c>
      <c r="P335" s="319">
        <v>0</v>
      </c>
      <c r="Q335" s="319">
        <v>0</v>
      </c>
    </row>
    <row r="336" spans="1:17" x14ac:dyDescent="0.25">
      <c r="A336" s="318">
        <v>718</v>
      </c>
      <c r="B336" s="318" t="s">
        <v>353</v>
      </c>
      <c r="C336" s="319">
        <v>44485</v>
      </c>
      <c r="D336" s="319">
        <v>8922</v>
      </c>
      <c r="E336" s="319">
        <v>5350.2</v>
      </c>
      <c r="F336" s="319">
        <v>3475</v>
      </c>
      <c r="G336" s="319">
        <v>67540</v>
      </c>
      <c r="H336" s="319">
        <v>180.18</v>
      </c>
      <c r="I336" s="319">
        <v>1120</v>
      </c>
      <c r="J336" s="319">
        <v>0</v>
      </c>
      <c r="K336" s="319">
        <v>0</v>
      </c>
      <c r="L336" s="319">
        <v>3432</v>
      </c>
      <c r="M336" s="319">
        <v>514</v>
      </c>
      <c r="N336" s="319">
        <v>45035.243999999999</v>
      </c>
      <c r="O336" s="319">
        <v>3</v>
      </c>
      <c r="P336" s="319">
        <v>0</v>
      </c>
      <c r="Q336" s="319">
        <v>0</v>
      </c>
    </row>
    <row r="337" spans="1:17" x14ac:dyDescent="0.25">
      <c r="A337" s="318">
        <v>986</v>
      </c>
      <c r="B337" s="318" t="s">
        <v>355</v>
      </c>
      <c r="C337" s="319">
        <v>12390</v>
      </c>
      <c r="D337" s="319">
        <v>2363</v>
      </c>
      <c r="E337" s="319">
        <v>835.8</v>
      </c>
      <c r="F337" s="319">
        <v>180</v>
      </c>
      <c r="G337" s="319">
        <v>1110</v>
      </c>
      <c r="H337" s="319">
        <v>0</v>
      </c>
      <c r="I337" s="319">
        <v>0</v>
      </c>
      <c r="J337" s="319">
        <v>0</v>
      </c>
      <c r="K337" s="319">
        <v>0</v>
      </c>
      <c r="L337" s="319">
        <v>3150</v>
      </c>
      <c r="M337" s="319">
        <v>2</v>
      </c>
      <c r="N337" s="319">
        <v>3171.7840000000001</v>
      </c>
      <c r="O337" s="319">
        <v>6</v>
      </c>
      <c r="P337" s="319">
        <v>0</v>
      </c>
      <c r="Q337" s="319">
        <v>0</v>
      </c>
    </row>
    <row r="338" spans="1:17" x14ac:dyDescent="0.25">
      <c r="A338" s="318">
        <v>626</v>
      </c>
      <c r="B338" s="318" t="s">
        <v>356</v>
      </c>
      <c r="C338" s="319">
        <v>25453</v>
      </c>
      <c r="D338" s="319">
        <v>6052</v>
      </c>
      <c r="E338" s="319">
        <v>1515.9</v>
      </c>
      <c r="F338" s="319">
        <v>1205</v>
      </c>
      <c r="G338" s="319">
        <v>4960</v>
      </c>
      <c r="H338" s="319">
        <v>0</v>
      </c>
      <c r="I338" s="319">
        <v>0</v>
      </c>
      <c r="J338" s="319">
        <v>0</v>
      </c>
      <c r="K338" s="319">
        <v>0</v>
      </c>
      <c r="L338" s="319">
        <v>1112</v>
      </c>
      <c r="M338" s="319">
        <v>44</v>
      </c>
      <c r="N338" s="319">
        <v>21207.844000000001</v>
      </c>
      <c r="O338" s="319">
        <v>1</v>
      </c>
      <c r="P338" s="319">
        <v>0</v>
      </c>
      <c r="Q338" s="319">
        <v>0</v>
      </c>
    </row>
    <row r="339" spans="1:17" x14ac:dyDescent="0.25">
      <c r="A339" s="318">
        <v>285</v>
      </c>
      <c r="B339" s="318" t="s">
        <v>357</v>
      </c>
      <c r="C339" s="319">
        <v>24310</v>
      </c>
      <c r="D339" s="319">
        <v>5341</v>
      </c>
      <c r="E339" s="319">
        <v>1660.4</v>
      </c>
      <c r="F339" s="319">
        <v>500</v>
      </c>
      <c r="G339" s="319">
        <v>5960</v>
      </c>
      <c r="H339" s="319">
        <v>1138.3399999999999</v>
      </c>
      <c r="I339" s="319">
        <v>268.8</v>
      </c>
      <c r="J339" s="319">
        <v>0</v>
      </c>
      <c r="K339" s="319">
        <v>24.7</v>
      </c>
      <c r="L339" s="319">
        <v>12292</v>
      </c>
      <c r="M339" s="319">
        <v>355</v>
      </c>
      <c r="N339" s="319">
        <v>6414.3559999999998</v>
      </c>
      <c r="O339" s="319">
        <v>17</v>
      </c>
      <c r="P339" s="319">
        <v>0</v>
      </c>
      <c r="Q339" s="319">
        <v>0</v>
      </c>
    </row>
    <row r="340" spans="1:17" x14ac:dyDescent="0.25">
      <c r="A340" s="318">
        <v>865</v>
      </c>
      <c r="B340" s="318" t="s">
        <v>358</v>
      </c>
      <c r="C340" s="319">
        <v>26418</v>
      </c>
      <c r="D340" s="319">
        <v>6110</v>
      </c>
      <c r="E340" s="319">
        <v>1956.6</v>
      </c>
      <c r="F340" s="319">
        <v>610</v>
      </c>
      <c r="G340" s="319">
        <v>13530</v>
      </c>
      <c r="H340" s="319">
        <v>1806.9988000000001</v>
      </c>
      <c r="I340" s="319">
        <v>1422.4</v>
      </c>
      <c r="J340" s="319">
        <v>0</v>
      </c>
      <c r="K340" s="319">
        <v>0</v>
      </c>
      <c r="L340" s="319">
        <v>3344</v>
      </c>
      <c r="M340" s="319">
        <v>100</v>
      </c>
      <c r="N340" s="319">
        <v>15331.366</v>
      </c>
      <c r="O340" s="319">
        <v>3</v>
      </c>
      <c r="P340" s="319">
        <v>0</v>
      </c>
      <c r="Q340" s="319">
        <v>0</v>
      </c>
    </row>
    <row r="341" spans="1:17" x14ac:dyDescent="0.25">
      <c r="A341" s="318">
        <v>1949</v>
      </c>
      <c r="B341" s="318" t="s">
        <v>733</v>
      </c>
      <c r="C341" s="319">
        <v>46101</v>
      </c>
      <c r="D341" s="319">
        <v>10528</v>
      </c>
      <c r="E341" s="319">
        <v>4638.8</v>
      </c>
      <c r="F341" s="319">
        <v>840</v>
      </c>
      <c r="G341" s="319">
        <v>18450</v>
      </c>
      <c r="H341" s="319">
        <v>261.8</v>
      </c>
      <c r="I341" s="319">
        <v>1550.4</v>
      </c>
      <c r="J341" s="319">
        <v>0</v>
      </c>
      <c r="K341" s="319">
        <v>0</v>
      </c>
      <c r="L341" s="319">
        <v>28567</v>
      </c>
      <c r="M341" s="319">
        <v>392</v>
      </c>
      <c r="N341" s="319">
        <v>9936.74</v>
      </c>
      <c r="O341" s="319">
        <v>34</v>
      </c>
      <c r="P341" s="319">
        <v>0</v>
      </c>
      <c r="Q341" s="319">
        <v>0</v>
      </c>
    </row>
    <row r="342" spans="1:17" x14ac:dyDescent="0.25">
      <c r="A342" s="318">
        <v>866</v>
      </c>
      <c r="B342" s="318" t="s">
        <v>359</v>
      </c>
      <c r="C342" s="319">
        <v>17075</v>
      </c>
      <c r="D342" s="319">
        <v>3926</v>
      </c>
      <c r="E342" s="319">
        <v>959.4</v>
      </c>
      <c r="F342" s="319">
        <v>390</v>
      </c>
      <c r="G342" s="319">
        <v>4230</v>
      </c>
      <c r="H342" s="319">
        <v>0</v>
      </c>
      <c r="I342" s="319">
        <v>0</v>
      </c>
      <c r="J342" s="319">
        <v>0</v>
      </c>
      <c r="K342" s="319">
        <v>0</v>
      </c>
      <c r="L342" s="319">
        <v>2240</v>
      </c>
      <c r="M342" s="319">
        <v>26</v>
      </c>
      <c r="N342" s="319">
        <v>6303.9660000000003</v>
      </c>
      <c r="O342" s="319">
        <v>1</v>
      </c>
      <c r="P342" s="319">
        <v>0</v>
      </c>
      <c r="Q342" s="319">
        <v>0</v>
      </c>
    </row>
    <row r="343" spans="1:17" x14ac:dyDescent="0.25">
      <c r="A343" s="318">
        <v>867</v>
      </c>
      <c r="B343" s="318" t="s">
        <v>360</v>
      </c>
      <c r="C343" s="319">
        <v>47725</v>
      </c>
      <c r="D343" s="319">
        <v>10149</v>
      </c>
      <c r="E343" s="319">
        <v>4674.6000000000004</v>
      </c>
      <c r="F343" s="319">
        <v>2865</v>
      </c>
      <c r="G343" s="319">
        <v>39730</v>
      </c>
      <c r="H343" s="319">
        <v>738.54</v>
      </c>
      <c r="I343" s="319">
        <v>3497.6</v>
      </c>
      <c r="J343" s="319">
        <v>0</v>
      </c>
      <c r="K343" s="319">
        <v>324</v>
      </c>
      <c r="L343" s="319">
        <v>6452</v>
      </c>
      <c r="M343" s="319">
        <v>313</v>
      </c>
      <c r="N343" s="319">
        <v>27640.32</v>
      </c>
      <c r="O343" s="319">
        <v>3</v>
      </c>
      <c r="P343" s="319">
        <v>0</v>
      </c>
      <c r="Q343" s="319">
        <v>0</v>
      </c>
    </row>
    <row r="344" spans="1:17" x14ac:dyDescent="0.25">
      <c r="A344" s="318">
        <v>627</v>
      </c>
      <c r="B344" s="318" t="s">
        <v>361</v>
      </c>
      <c r="C344" s="319">
        <v>27578</v>
      </c>
      <c r="D344" s="319">
        <v>6425</v>
      </c>
      <c r="E344" s="319">
        <v>1843.4</v>
      </c>
      <c r="F344" s="319">
        <v>1690</v>
      </c>
      <c r="G344" s="319">
        <v>7980</v>
      </c>
      <c r="H344" s="319">
        <v>0</v>
      </c>
      <c r="I344" s="319">
        <v>777.6</v>
      </c>
      <c r="J344" s="319">
        <v>0</v>
      </c>
      <c r="K344" s="319">
        <v>0</v>
      </c>
      <c r="L344" s="319">
        <v>2781</v>
      </c>
      <c r="M344" s="319">
        <v>159</v>
      </c>
      <c r="N344" s="319">
        <v>18174.011999999999</v>
      </c>
      <c r="O344" s="319">
        <v>2</v>
      </c>
      <c r="P344" s="319">
        <v>0</v>
      </c>
      <c r="Q344" s="319">
        <v>0</v>
      </c>
    </row>
    <row r="345" spans="1:17" x14ac:dyDescent="0.25">
      <c r="A345" s="318">
        <v>289</v>
      </c>
      <c r="B345" s="318" t="s">
        <v>362</v>
      </c>
      <c r="C345" s="319">
        <v>38412</v>
      </c>
      <c r="D345" s="319">
        <v>7238</v>
      </c>
      <c r="E345" s="319">
        <v>2999.7</v>
      </c>
      <c r="F345" s="319">
        <v>1280</v>
      </c>
      <c r="G345" s="319">
        <v>35500</v>
      </c>
      <c r="H345" s="319">
        <v>437.58</v>
      </c>
      <c r="I345" s="319">
        <v>1654.4</v>
      </c>
      <c r="J345" s="319">
        <v>0</v>
      </c>
      <c r="K345" s="319">
        <v>224.4</v>
      </c>
      <c r="L345" s="319">
        <v>3042</v>
      </c>
      <c r="M345" s="319">
        <v>194</v>
      </c>
      <c r="N345" s="319">
        <v>37827.175000000003</v>
      </c>
      <c r="O345" s="319">
        <v>3</v>
      </c>
      <c r="P345" s="319">
        <v>0</v>
      </c>
      <c r="Q345" s="319">
        <v>0</v>
      </c>
    </row>
    <row r="346" spans="1:17" x14ac:dyDescent="0.25">
      <c r="A346" s="318">
        <v>629</v>
      </c>
      <c r="B346" s="318" t="s">
        <v>363</v>
      </c>
      <c r="C346" s="319">
        <v>26084</v>
      </c>
      <c r="D346" s="319">
        <v>6374</v>
      </c>
      <c r="E346" s="319">
        <v>1494</v>
      </c>
      <c r="F346" s="319">
        <v>950</v>
      </c>
      <c r="G346" s="319">
        <v>4840</v>
      </c>
      <c r="H346" s="319">
        <v>0</v>
      </c>
      <c r="I346" s="319">
        <v>1596.8</v>
      </c>
      <c r="J346" s="319">
        <v>0</v>
      </c>
      <c r="K346" s="319">
        <v>0</v>
      </c>
      <c r="L346" s="319">
        <v>5120</v>
      </c>
      <c r="M346" s="319">
        <v>178</v>
      </c>
      <c r="N346" s="319">
        <v>17666.66</v>
      </c>
      <c r="O346" s="319">
        <v>2</v>
      </c>
      <c r="P346" s="319">
        <v>0</v>
      </c>
      <c r="Q346" s="319">
        <v>0</v>
      </c>
    </row>
    <row r="347" spans="1:17" x14ac:dyDescent="0.25">
      <c r="A347" s="318">
        <v>852</v>
      </c>
      <c r="B347" s="318" t="s">
        <v>364</v>
      </c>
      <c r="C347" s="319">
        <v>17259</v>
      </c>
      <c r="D347" s="319">
        <v>3766</v>
      </c>
      <c r="E347" s="319">
        <v>984.7</v>
      </c>
      <c r="F347" s="319">
        <v>410</v>
      </c>
      <c r="G347" s="319">
        <v>590</v>
      </c>
      <c r="H347" s="319">
        <v>0</v>
      </c>
      <c r="I347" s="319">
        <v>258.39999999999998</v>
      </c>
      <c r="J347" s="319">
        <v>0</v>
      </c>
      <c r="K347" s="319">
        <v>140.4</v>
      </c>
      <c r="L347" s="319">
        <v>5199</v>
      </c>
      <c r="M347" s="319">
        <v>410</v>
      </c>
      <c r="N347" s="319">
        <v>4821.3459999999995</v>
      </c>
      <c r="O347" s="319">
        <v>10</v>
      </c>
      <c r="P347" s="319">
        <v>0</v>
      </c>
      <c r="Q347" s="319">
        <v>0</v>
      </c>
    </row>
    <row r="348" spans="1:17" x14ac:dyDescent="0.25">
      <c r="A348" s="318">
        <v>988</v>
      </c>
      <c r="B348" s="318" t="s">
        <v>365</v>
      </c>
      <c r="C348" s="319">
        <v>49855</v>
      </c>
      <c r="D348" s="319">
        <v>10103</v>
      </c>
      <c r="E348" s="319">
        <v>4807.3</v>
      </c>
      <c r="F348" s="319">
        <v>3905</v>
      </c>
      <c r="G348" s="319">
        <v>55030</v>
      </c>
      <c r="H348" s="319">
        <v>987.78</v>
      </c>
      <c r="I348" s="319">
        <v>2857.6</v>
      </c>
      <c r="J348" s="319">
        <v>0</v>
      </c>
      <c r="K348" s="319">
        <v>0</v>
      </c>
      <c r="L348" s="319">
        <v>10419</v>
      </c>
      <c r="M348" s="319">
        <v>134</v>
      </c>
      <c r="N348" s="319">
        <v>30654.611000000001</v>
      </c>
      <c r="O348" s="319">
        <v>8</v>
      </c>
      <c r="P348" s="319">
        <v>0</v>
      </c>
      <c r="Q348" s="319">
        <v>0</v>
      </c>
    </row>
    <row r="349" spans="1:17" x14ac:dyDescent="0.25">
      <c r="A349" s="318">
        <v>457</v>
      </c>
      <c r="B349" s="318" t="s">
        <v>366</v>
      </c>
      <c r="C349" s="319">
        <v>19147</v>
      </c>
      <c r="D349" s="319">
        <v>4147</v>
      </c>
      <c r="E349" s="319">
        <v>1992.9</v>
      </c>
      <c r="F349" s="319">
        <v>2025</v>
      </c>
      <c r="G349" s="319">
        <v>2200</v>
      </c>
      <c r="H349" s="319">
        <v>0</v>
      </c>
      <c r="I349" s="319">
        <v>1272</v>
      </c>
      <c r="J349" s="319">
        <v>0</v>
      </c>
      <c r="K349" s="319">
        <v>142.4</v>
      </c>
      <c r="L349" s="319">
        <v>2277</v>
      </c>
      <c r="M349" s="319">
        <v>139</v>
      </c>
      <c r="N349" s="319">
        <v>15760.239</v>
      </c>
      <c r="O349" s="319">
        <v>4</v>
      </c>
      <c r="P349" s="319">
        <v>0</v>
      </c>
      <c r="Q349" s="319">
        <v>0</v>
      </c>
    </row>
    <row r="350" spans="1:17" x14ac:dyDescent="0.25">
      <c r="A350" s="318">
        <v>870</v>
      </c>
      <c r="B350" s="318" t="s">
        <v>367</v>
      </c>
      <c r="C350" s="319">
        <v>26979</v>
      </c>
      <c r="D350" s="319">
        <v>6578</v>
      </c>
      <c r="E350" s="319">
        <v>1598.7</v>
      </c>
      <c r="F350" s="319">
        <v>340</v>
      </c>
      <c r="G350" s="319">
        <v>2630</v>
      </c>
      <c r="H350" s="319">
        <v>87.12</v>
      </c>
      <c r="I350" s="319">
        <v>1323.2</v>
      </c>
      <c r="J350" s="319">
        <v>0</v>
      </c>
      <c r="K350" s="319">
        <v>7.2999999999999501</v>
      </c>
      <c r="L350" s="319">
        <v>10069</v>
      </c>
      <c r="M350" s="319">
        <v>2107</v>
      </c>
      <c r="N350" s="319">
        <v>6933.4669999999996</v>
      </c>
      <c r="O350" s="319">
        <v>10</v>
      </c>
      <c r="P350" s="319">
        <v>0</v>
      </c>
      <c r="Q350" s="319">
        <v>0</v>
      </c>
    </row>
    <row r="351" spans="1:17" x14ac:dyDescent="0.25">
      <c r="A351" s="318">
        <v>668</v>
      </c>
      <c r="B351" s="318" t="s">
        <v>368</v>
      </c>
      <c r="C351" s="319">
        <v>18891</v>
      </c>
      <c r="D351" s="319">
        <v>3975</v>
      </c>
      <c r="E351" s="319">
        <v>1563.9</v>
      </c>
      <c r="F351" s="319">
        <v>240</v>
      </c>
      <c r="G351" s="319">
        <v>2270</v>
      </c>
      <c r="H351" s="319">
        <v>0</v>
      </c>
      <c r="I351" s="319">
        <v>220.8</v>
      </c>
      <c r="J351" s="319">
        <v>0</v>
      </c>
      <c r="K351" s="319">
        <v>0</v>
      </c>
      <c r="L351" s="319">
        <v>7640</v>
      </c>
      <c r="M351" s="319">
        <v>881</v>
      </c>
      <c r="N351" s="319">
        <v>3321.489</v>
      </c>
      <c r="O351" s="319">
        <v>12</v>
      </c>
      <c r="P351" s="319">
        <v>0</v>
      </c>
      <c r="Q351" s="319">
        <v>0</v>
      </c>
    </row>
    <row r="352" spans="1:17" x14ac:dyDescent="0.25">
      <c r="A352" s="318">
        <v>1701</v>
      </c>
      <c r="B352" s="318" t="s">
        <v>369</v>
      </c>
      <c r="C352" s="319">
        <v>19152</v>
      </c>
      <c r="D352" s="319">
        <v>3723</v>
      </c>
      <c r="E352" s="319">
        <v>1569.4</v>
      </c>
      <c r="F352" s="319">
        <v>190</v>
      </c>
      <c r="G352" s="319">
        <v>2410</v>
      </c>
      <c r="H352" s="319">
        <v>0</v>
      </c>
      <c r="I352" s="319">
        <v>166.4</v>
      </c>
      <c r="J352" s="319">
        <v>0</v>
      </c>
      <c r="K352" s="319">
        <v>0</v>
      </c>
      <c r="L352" s="319">
        <v>27849</v>
      </c>
      <c r="M352" s="319">
        <v>425</v>
      </c>
      <c r="N352" s="319">
        <v>2082.36</v>
      </c>
      <c r="O352" s="319">
        <v>29</v>
      </c>
      <c r="P352" s="319">
        <v>0</v>
      </c>
      <c r="Q352" s="319">
        <v>0</v>
      </c>
    </row>
    <row r="353" spans="1:17" x14ac:dyDescent="0.25">
      <c r="A353" s="318">
        <v>293</v>
      </c>
      <c r="B353" s="318" t="s">
        <v>370</v>
      </c>
      <c r="C353" s="319">
        <v>15015</v>
      </c>
      <c r="D353" s="319">
        <v>3146</v>
      </c>
      <c r="E353" s="319">
        <v>1379.8</v>
      </c>
      <c r="F353" s="319">
        <v>690</v>
      </c>
      <c r="G353" s="319">
        <v>4380</v>
      </c>
      <c r="H353" s="319">
        <v>0</v>
      </c>
      <c r="I353" s="319">
        <v>0</v>
      </c>
      <c r="J353" s="319">
        <v>0</v>
      </c>
      <c r="K353" s="319">
        <v>0</v>
      </c>
      <c r="L353" s="319">
        <v>702</v>
      </c>
      <c r="M353" s="319">
        <v>82</v>
      </c>
      <c r="N353" s="319">
        <v>7682.4160000000002</v>
      </c>
      <c r="O353" s="319">
        <v>1</v>
      </c>
      <c r="P353" s="319">
        <v>0</v>
      </c>
      <c r="Q353" s="319">
        <v>0</v>
      </c>
    </row>
    <row r="354" spans="1:17" x14ac:dyDescent="0.25">
      <c r="A354" s="318">
        <v>1950</v>
      </c>
      <c r="B354" s="318" t="s">
        <v>734</v>
      </c>
      <c r="C354" s="319">
        <v>24684</v>
      </c>
      <c r="D354" s="319">
        <v>4770</v>
      </c>
      <c r="E354" s="319">
        <v>2890</v>
      </c>
      <c r="F354" s="319">
        <v>425</v>
      </c>
      <c r="G354" s="319">
        <v>9270</v>
      </c>
      <c r="H354" s="319">
        <v>0</v>
      </c>
      <c r="I354" s="319">
        <v>1088.8</v>
      </c>
      <c r="J354" s="319">
        <v>0</v>
      </c>
      <c r="K354" s="319">
        <v>127.9</v>
      </c>
      <c r="L354" s="319">
        <v>27576</v>
      </c>
      <c r="M354" s="319">
        <v>489</v>
      </c>
      <c r="N354" s="319">
        <v>3546.4</v>
      </c>
      <c r="O354" s="319">
        <v>29</v>
      </c>
      <c r="P354" s="319">
        <v>0</v>
      </c>
      <c r="Q354" s="319">
        <v>0</v>
      </c>
    </row>
    <row r="355" spans="1:17" x14ac:dyDescent="0.25">
      <c r="A355" s="318">
        <v>1783</v>
      </c>
      <c r="B355" s="318" t="s">
        <v>371</v>
      </c>
      <c r="C355" s="319">
        <v>107492</v>
      </c>
      <c r="D355" s="319">
        <v>24455</v>
      </c>
      <c r="E355" s="319">
        <v>7506.8</v>
      </c>
      <c r="F355" s="319">
        <v>4300</v>
      </c>
      <c r="G355" s="319">
        <v>95540</v>
      </c>
      <c r="H355" s="319">
        <v>1362.98</v>
      </c>
      <c r="I355" s="319">
        <v>3524.8</v>
      </c>
      <c r="J355" s="319">
        <v>0</v>
      </c>
      <c r="K355" s="319">
        <v>0</v>
      </c>
      <c r="L355" s="319">
        <v>8098</v>
      </c>
      <c r="M355" s="319">
        <v>232</v>
      </c>
      <c r="N355" s="319">
        <v>61989.408000000003</v>
      </c>
      <c r="O355" s="319">
        <v>5</v>
      </c>
      <c r="P355" s="319">
        <v>0</v>
      </c>
      <c r="Q355" s="319">
        <v>0</v>
      </c>
    </row>
    <row r="356" spans="1:17" x14ac:dyDescent="0.25">
      <c r="A356" s="318">
        <v>98</v>
      </c>
      <c r="B356" s="318" t="s">
        <v>372</v>
      </c>
      <c r="C356" s="319">
        <v>25720</v>
      </c>
      <c r="D356" s="319">
        <v>5533</v>
      </c>
      <c r="E356" s="319">
        <v>2776.9</v>
      </c>
      <c r="F356" s="319">
        <v>555</v>
      </c>
      <c r="G356" s="319">
        <v>17260</v>
      </c>
      <c r="H356" s="319">
        <v>154.44</v>
      </c>
      <c r="I356" s="319">
        <v>1053.5999999999999</v>
      </c>
      <c r="J356" s="319">
        <v>0</v>
      </c>
      <c r="K356" s="319">
        <v>0</v>
      </c>
      <c r="L356" s="319">
        <v>22019</v>
      </c>
      <c r="M356" s="319">
        <v>825</v>
      </c>
      <c r="N356" s="319">
        <v>8062.098</v>
      </c>
      <c r="O356" s="319">
        <v>19</v>
      </c>
      <c r="P356" s="319">
        <v>0</v>
      </c>
      <c r="Q356" s="319">
        <v>0</v>
      </c>
    </row>
    <row r="357" spans="1:17" x14ac:dyDescent="0.25">
      <c r="A357" s="318">
        <v>614</v>
      </c>
      <c r="B357" s="318" t="s">
        <v>373</v>
      </c>
      <c r="C357" s="319">
        <v>14508</v>
      </c>
      <c r="D357" s="319">
        <v>2806</v>
      </c>
      <c r="E357" s="319">
        <v>835.2</v>
      </c>
      <c r="F357" s="319">
        <v>315</v>
      </c>
      <c r="G357" s="319">
        <v>870</v>
      </c>
      <c r="H357" s="319">
        <v>546.67999999999995</v>
      </c>
      <c r="I357" s="319">
        <v>0</v>
      </c>
      <c r="J357" s="319">
        <v>0</v>
      </c>
      <c r="K357" s="319">
        <v>0</v>
      </c>
      <c r="L357" s="319">
        <v>5331</v>
      </c>
      <c r="M357" s="319">
        <v>521</v>
      </c>
      <c r="N357" s="319">
        <v>4284.2060000000001</v>
      </c>
      <c r="O357" s="319">
        <v>7</v>
      </c>
      <c r="P357" s="319">
        <v>0</v>
      </c>
      <c r="Q357" s="319">
        <v>0</v>
      </c>
    </row>
    <row r="358" spans="1:17" x14ac:dyDescent="0.25">
      <c r="A358" s="318">
        <v>189</v>
      </c>
      <c r="B358" s="318" t="s">
        <v>374</v>
      </c>
      <c r="C358" s="319">
        <v>24258</v>
      </c>
      <c r="D358" s="319">
        <v>5925</v>
      </c>
      <c r="E358" s="319">
        <v>1357.4</v>
      </c>
      <c r="F358" s="319">
        <v>350</v>
      </c>
      <c r="G358" s="319">
        <v>10520</v>
      </c>
      <c r="H358" s="319">
        <v>0</v>
      </c>
      <c r="I358" s="319">
        <v>494.4</v>
      </c>
      <c r="J358" s="319">
        <v>0</v>
      </c>
      <c r="K358" s="319">
        <v>618</v>
      </c>
      <c r="L358" s="319">
        <v>9460</v>
      </c>
      <c r="M358" s="319">
        <v>79</v>
      </c>
      <c r="N358" s="319">
        <v>7041.3239999999996</v>
      </c>
      <c r="O358" s="319">
        <v>9</v>
      </c>
      <c r="P358" s="319">
        <v>0</v>
      </c>
      <c r="Q358" s="319">
        <v>0</v>
      </c>
    </row>
    <row r="359" spans="1:17" x14ac:dyDescent="0.25">
      <c r="A359" s="318">
        <v>296</v>
      </c>
      <c r="B359" s="318" t="s">
        <v>375</v>
      </c>
      <c r="C359" s="319">
        <v>40847</v>
      </c>
      <c r="D359" s="319">
        <v>9233</v>
      </c>
      <c r="E359" s="319">
        <v>3286.9</v>
      </c>
      <c r="F359" s="319">
        <v>1215</v>
      </c>
      <c r="G359" s="319">
        <v>33140</v>
      </c>
      <c r="H359" s="319">
        <v>449.46</v>
      </c>
      <c r="I359" s="319">
        <v>2000.8</v>
      </c>
      <c r="J359" s="319">
        <v>0</v>
      </c>
      <c r="K359" s="319">
        <v>544.1</v>
      </c>
      <c r="L359" s="319">
        <v>6600</v>
      </c>
      <c r="M359" s="319">
        <v>356</v>
      </c>
      <c r="N359" s="319">
        <v>22086.359</v>
      </c>
      <c r="O359" s="319">
        <v>7</v>
      </c>
      <c r="P359" s="319">
        <v>0</v>
      </c>
      <c r="Q359" s="319">
        <v>0</v>
      </c>
    </row>
    <row r="360" spans="1:17" x14ac:dyDescent="0.25">
      <c r="A360" s="318">
        <v>1696</v>
      </c>
      <c r="B360" s="318" t="s">
        <v>376</v>
      </c>
      <c r="C360" s="319">
        <v>23659</v>
      </c>
      <c r="D360" s="319">
        <v>5160</v>
      </c>
      <c r="E360" s="319">
        <v>1371.7</v>
      </c>
      <c r="F360" s="319">
        <v>530</v>
      </c>
      <c r="G360" s="319">
        <v>890</v>
      </c>
      <c r="H360" s="319">
        <v>0</v>
      </c>
      <c r="I360" s="319">
        <v>0</v>
      </c>
      <c r="J360" s="319">
        <v>0</v>
      </c>
      <c r="K360" s="319">
        <v>0</v>
      </c>
      <c r="L360" s="319">
        <v>4763</v>
      </c>
      <c r="M360" s="319">
        <v>2873</v>
      </c>
      <c r="N360" s="319">
        <v>6740.7250000000004</v>
      </c>
      <c r="O360" s="319">
        <v>15</v>
      </c>
      <c r="P360" s="319">
        <v>0</v>
      </c>
      <c r="Q360" s="319">
        <v>0</v>
      </c>
    </row>
    <row r="361" spans="1:17" x14ac:dyDescent="0.25">
      <c r="A361" s="318">
        <v>352</v>
      </c>
      <c r="B361" s="318" t="s">
        <v>377</v>
      </c>
      <c r="C361" s="319">
        <v>23678</v>
      </c>
      <c r="D361" s="319">
        <v>5522</v>
      </c>
      <c r="E361" s="319">
        <v>1255.0999999999999</v>
      </c>
      <c r="F361" s="319">
        <v>690</v>
      </c>
      <c r="G361" s="319">
        <v>7120</v>
      </c>
      <c r="H361" s="319">
        <v>100.98</v>
      </c>
      <c r="I361" s="319">
        <v>660</v>
      </c>
      <c r="J361" s="319">
        <v>0</v>
      </c>
      <c r="K361" s="319">
        <v>0</v>
      </c>
      <c r="L361" s="319">
        <v>4764</v>
      </c>
      <c r="M361" s="319">
        <v>277</v>
      </c>
      <c r="N361" s="319">
        <v>11306.316000000001</v>
      </c>
      <c r="O361" s="319">
        <v>4</v>
      </c>
      <c r="P361" s="319">
        <v>0</v>
      </c>
      <c r="Q361" s="319">
        <v>0</v>
      </c>
    </row>
    <row r="362" spans="1:17" x14ac:dyDescent="0.25">
      <c r="A362" s="318">
        <v>53</v>
      </c>
      <c r="B362" s="318" t="s">
        <v>378</v>
      </c>
      <c r="C362" s="319">
        <v>13560</v>
      </c>
      <c r="D362" s="319">
        <v>3255</v>
      </c>
      <c r="E362" s="319">
        <v>1191.0999999999999</v>
      </c>
      <c r="F362" s="319">
        <v>200</v>
      </c>
      <c r="G362" s="319">
        <v>2030</v>
      </c>
      <c r="H362" s="319">
        <v>0</v>
      </c>
      <c r="I362" s="319">
        <v>157.6</v>
      </c>
      <c r="J362" s="319">
        <v>0</v>
      </c>
      <c r="K362" s="319">
        <v>0</v>
      </c>
      <c r="L362" s="319">
        <v>10105</v>
      </c>
      <c r="M362" s="319">
        <v>149</v>
      </c>
      <c r="N362" s="319">
        <v>2630.4479999999999</v>
      </c>
      <c r="O362" s="319">
        <v>9</v>
      </c>
      <c r="P362" s="319">
        <v>0</v>
      </c>
      <c r="Q362" s="319">
        <v>0</v>
      </c>
    </row>
    <row r="363" spans="1:17" x14ac:dyDescent="0.25">
      <c r="A363" s="318">
        <v>294</v>
      </c>
      <c r="B363" s="318" t="s">
        <v>379</v>
      </c>
      <c r="C363" s="319">
        <v>28987</v>
      </c>
      <c r="D363" s="319">
        <v>6266</v>
      </c>
      <c r="E363" s="319">
        <v>3054</v>
      </c>
      <c r="F363" s="319">
        <v>1085</v>
      </c>
      <c r="G363" s="319">
        <v>28690</v>
      </c>
      <c r="H363" s="319">
        <v>623.70000000000005</v>
      </c>
      <c r="I363" s="319">
        <v>1380.8</v>
      </c>
      <c r="J363" s="319">
        <v>0</v>
      </c>
      <c r="K363" s="319">
        <v>99.099999999999895</v>
      </c>
      <c r="L363" s="319">
        <v>13813</v>
      </c>
      <c r="M363" s="319">
        <v>68</v>
      </c>
      <c r="N363" s="319">
        <v>16193.4</v>
      </c>
      <c r="O363" s="319">
        <v>8</v>
      </c>
      <c r="P363" s="319">
        <v>0</v>
      </c>
      <c r="Q363" s="319">
        <v>0</v>
      </c>
    </row>
    <row r="364" spans="1:17" x14ac:dyDescent="0.25">
      <c r="A364" s="318">
        <v>873</v>
      </c>
      <c r="B364" s="318" t="s">
        <v>380</v>
      </c>
      <c r="C364" s="319">
        <v>21800</v>
      </c>
      <c r="D364" s="319">
        <v>4381</v>
      </c>
      <c r="E364" s="319">
        <v>1608.2</v>
      </c>
      <c r="F364" s="319">
        <v>420</v>
      </c>
      <c r="G364" s="319">
        <v>5630</v>
      </c>
      <c r="H364" s="319">
        <v>235.28</v>
      </c>
      <c r="I364" s="319">
        <v>481.6</v>
      </c>
      <c r="J364" s="319">
        <v>0</v>
      </c>
      <c r="K364" s="319">
        <v>67.400000000000006</v>
      </c>
      <c r="L364" s="319">
        <v>9148</v>
      </c>
      <c r="M364" s="319">
        <v>49</v>
      </c>
      <c r="N364" s="319">
        <v>6895.68</v>
      </c>
      <c r="O364" s="319">
        <v>6</v>
      </c>
      <c r="P364" s="319">
        <v>0</v>
      </c>
      <c r="Q364" s="319">
        <v>0</v>
      </c>
    </row>
    <row r="365" spans="1:17" x14ac:dyDescent="0.25">
      <c r="A365" s="318">
        <v>632</v>
      </c>
      <c r="B365" s="318" t="s">
        <v>381</v>
      </c>
      <c r="C365" s="319">
        <v>51758</v>
      </c>
      <c r="D365" s="319">
        <v>13006</v>
      </c>
      <c r="E365" s="319">
        <v>3081.3</v>
      </c>
      <c r="F365" s="319">
        <v>2725</v>
      </c>
      <c r="G365" s="319">
        <v>21350</v>
      </c>
      <c r="H365" s="319">
        <v>821.7</v>
      </c>
      <c r="I365" s="319">
        <v>4387.2</v>
      </c>
      <c r="J365" s="319">
        <v>0</v>
      </c>
      <c r="K365" s="319">
        <v>0</v>
      </c>
      <c r="L365" s="319">
        <v>8898</v>
      </c>
      <c r="M365" s="319">
        <v>395</v>
      </c>
      <c r="N365" s="319">
        <v>29384.215</v>
      </c>
      <c r="O365" s="319">
        <v>9</v>
      </c>
      <c r="P365" s="319">
        <v>0</v>
      </c>
      <c r="Q365" s="319">
        <v>0</v>
      </c>
    </row>
    <row r="366" spans="1:17" x14ac:dyDescent="0.25">
      <c r="A366" s="318">
        <v>880</v>
      </c>
      <c r="B366" s="318" t="s">
        <v>382</v>
      </c>
      <c r="C366" s="319">
        <v>15995</v>
      </c>
      <c r="D366" s="319">
        <v>3407</v>
      </c>
      <c r="E366" s="319">
        <v>1250.5</v>
      </c>
      <c r="F366" s="319">
        <v>640</v>
      </c>
      <c r="G366" s="319">
        <v>1080</v>
      </c>
      <c r="H366" s="319">
        <v>0</v>
      </c>
      <c r="I366" s="319">
        <v>0</v>
      </c>
      <c r="J366" s="319">
        <v>0</v>
      </c>
      <c r="K366" s="319">
        <v>0</v>
      </c>
      <c r="L366" s="319">
        <v>3838</v>
      </c>
      <c r="M366" s="319">
        <v>679</v>
      </c>
      <c r="N366" s="319">
        <v>9813.0249999999996</v>
      </c>
      <c r="O366" s="319">
        <v>7</v>
      </c>
      <c r="P366" s="319">
        <v>0</v>
      </c>
      <c r="Q366" s="319">
        <v>0</v>
      </c>
    </row>
    <row r="367" spans="1:17" x14ac:dyDescent="0.25">
      <c r="A367" s="318">
        <v>351</v>
      </c>
      <c r="B367" s="318" t="s">
        <v>383</v>
      </c>
      <c r="C367" s="319">
        <v>13021</v>
      </c>
      <c r="D367" s="319">
        <v>3529</v>
      </c>
      <c r="E367" s="319">
        <v>629.6</v>
      </c>
      <c r="F367" s="319">
        <v>290</v>
      </c>
      <c r="G367" s="319">
        <v>2630</v>
      </c>
      <c r="H367" s="319">
        <v>0</v>
      </c>
      <c r="I367" s="319">
        <v>0</v>
      </c>
      <c r="J367" s="319">
        <v>0</v>
      </c>
      <c r="K367" s="319">
        <v>0</v>
      </c>
      <c r="L367" s="319">
        <v>3652</v>
      </c>
      <c r="M367" s="319">
        <v>31</v>
      </c>
      <c r="N367" s="319">
        <v>4836.6719999999996</v>
      </c>
      <c r="O367" s="319">
        <v>1</v>
      </c>
      <c r="P367" s="319">
        <v>0</v>
      </c>
      <c r="Q367" s="319">
        <v>0</v>
      </c>
    </row>
    <row r="368" spans="1:17" x14ac:dyDescent="0.25">
      <c r="A368" s="318">
        <v>874</v>
      </c>
      <c r="B368" s="318" t="s">
        <v>384</v>
      </c>
      <c r="C368" s="319">
        <v>14634</v>
      </c>
      <c r="D368" s="319">
        <v>3424</v>
      </c>
      <c r="E368" s="319">
        <v>952.2</v>
      </c>
      <c r="F368" s="319">
        <v>170</v>
      </c>
      <c r="G368" s="319">
        <v>540</v>
      </c>
      <c r="H368" s="319">
        <v>0</v>
      </c>
      <c r="I368" s="319">
        <v>0</v>
      </c>
      <c r="J368" s="319">
        <v>0</v>
      </c>
      <c r="K368" s="319">
        <v>0</v>
      </c>
      <c r="L368" s="319">
        <v>4922</v>
      </c>
      <c r="M368" s="319">
        <v>249</v>
      </c>
      <c r="N368" s="319">
        <v>2164.79</v>
      </c>
      <c r="O368" s="319">
        <v>8</v>
      </c>
      <c r="P368" s="319">
        <v>0</v>
      </c>
      <c r="Q368" s="319">
        <v>0</v>
      </c>
    </row>
    <row r="369" spans="1:17" x14ac:dyDescent="0.25">
      <c r="A369" s="318">
        <v>479</v>
      </c>
      <c r="B369" s="318" t="s">
        <v>385</v>
      </c>
      <c r="C369" s="319">
        <v>154865</v>
      </c>
      <c r="D369" s="319">
        <v>35226</v>
      </c>
      <c r="E369" s="319">
        <v>15392.1</v>
      </c>
      <c r="F369" s="319">
        <v>24680</v>
      </c>
      <c r="G369" s="319">
        <v>176180</v>
      </c>
      <c r="H369" s="319">
        <v>2504.7199999999998</v>
      </c>
      <c r="I369" s="319">
        <v>7643.2</v>
      </c>
      <c r="J369" s="319">
        <v>0</v>
      </c>
      <c r="K369" s="319">
        <v>463.599999999999</v>
      </c>
      <c r="L369" s="319">
        <v>7365</v>
      </c>
      <c r="M369" s="319">
        <v>959</v>
      </c>
      <c r="N369" s="319">
        <v>138113.11900000001</v>
      </c>
      <c r="O369" s="319">
        <v>7</v>
      </c>
      <c r="P369" s="319">
        <v>0</v>
      </c>
      <c r="Q369" s="319">
        <v>0</v>
      </c>
    </row>
    <row r="370" spans="1:17" x14ac:dyDescent="0.25">
      <c r="A370" s="318">
        <v>297</v>
      </c>
      <c r="B370" s="318" t="s">
        <v>386</v>
      </c>
      <c r="C370" s="319">
        <v>28014</v>
      </c>
      <c r="D370" s="319">
        <v>7315</v>
      </c>
      <c r="E370" s="319">
        <v>1809.9</v>
      </c>
      <c r="F370" s="319">
        <v>1115</v>
      </c>
      <c r="G370" s="319">
        <v>4570</v>
      </c>
      <c r="H370" s="319">
        <v>380.16</v>
      </c>
      <c r="I370" s="319">
        <v>1460.8</v>
      </c>
      <c r="J370" s="319">
        <v>0</v>
      </c>
      <c r="K370" s="319">
        <v>0</v>
      </c>
      <c r="L370" s="319">
        <v>7887</v>
      </c>
      <c r="M370" s="319">
        <v>1017</v>
      </c>
      <c r="N370" s="319">
        <v>7583.174</v>
      </c>
      <c r="O370" s="319">
        <v>11</v>
      </c>
      <c r="P370" s="319">
        <v>0</v>
      </c>
      <c r="Q370" s="319">
        <v>0</v>
      </c>
    </row>
    <row r="371" spans="1:17" x14ac:dyDescent="0.25">
      <c r="A371" s="318">
        <v>473</v>
      </c>
      <c r="B371" s="318" t="s">
        <v>387</v>
      </c>
      <c r="C371" s="319">
        <v>16970</v>
      </c>
      <c r="D371" s="319">
        <v>3059</v>
      </c>
      <c r="E371" s="319">
        <v>1952</v>
      </c>
      <c r="F371" s="319">
        <v>655</v>
      </c>
      <c r="G371" s="319">
        <v>2040</v>
      </c>
      <c r="H371" s="319">
        <v>0</v>
      </c>
      <c r="I371" s="319">
        <v>176.8</v>
      </c>
      <c r="J371" s="319">
        <v>0</v>
      </c>
      <c r="K371" s="319">
        <v>34</v>
      </c>
      <c r="L371" s="319">
        <v>3219</v>
      </c>
      <c r="M371" s="319">
        <v>163</v>
      </c>
      <c r="N371" s="319">
        <v>17757.86</v>
      </c>
      <c r="O371" s="319">
        <v>2</v>
      </c>
      <c r="P371" s="319">
        <v>0</v>
      </c>
      <c r="Q371" s="319">
        <v>0</v>
      </c>
    </row>
    <row r="372" spans="1:17" x14ac:dyDescent="0.25">
      <c r="A372" s="318">
        <v>707</v>
      </c>
      <c r="B372" s="318" t="s">
        <v>388</v>
      </c>
      <c r="C372" s="319">
        <v>14004</v>
      </c>
      <c r="D372" s="319">
        <v>3558</v>
      </c>
      <c r="E372" s="319">
        <v>770.9</v>
      </c>
      <c r="F372" s="319">
        <v>160</v>
      </c>
      <c r="G372" s="319">
        <v>310</v>
      </c>
      <c r="H372" s="319">
        <v>0</v>
      </c>
      <c r="I372" s="319">
        <v>0</v>
      </c>
      <c r="J372" s="319">
        <v>0</v>
      </c>
      <c r="K372" s="319">
        <v>0</v>
      </c>
      <c r="L372" s="319">
        <v>7346</v>
      </c>
      <c r="M372" s="319">
        <v>304</v>
      </c>
      <c r="N372" s="319">
        <v>1695.6289999999999</v>
      </c>
      <c r="O372" s="319">
        <v>10</v>
      </c>
      <c r="P372" s="319">
        <v>0</v>
      </c>
      <c r="Q372" s="319">
        <v>0</v>
      </c>
    </row>
    <row r="373" spans="1:17" x14ac:dyDescent="0.25">
      <c r="A373" s="318">
        <v>50</v>
      </c>
      <c r="B373" s="318" t="s">
        <v>390</v>
      </c>
      <c r="C373" s="319">
        <v>22407</v>
      </c>
      <c r="D373" s="319">
        <v>5901</v>
      </c>
      <c r="E373" s="319">
        <v>1160.0999999999999</v>
      </c>
      <c r="F373" s="319">
        <v>730</v>
      </c>
      <c r="G373" s="319">
        <v>9430</v>
      </c>
      <c r="H373" s="319">
        <v>0</v>
      </c>
      <c r="I373" s="319">
        <v>535.20000000000005</v>
      </c>
      <c r="J373" s="319">
        <v>0</v>
      </c>
      <c r="K373" s="319">
        <v>135.5</v>
      </c>
      <c r="L373" s="319">
        <v>24714</v>
      </c>
      <c r="M373" s="319">
        <v>2171</v>
      </c>
      <c r="N373" s="319">
        <v>7765.4809999999998</v>
      </c>
      <c r="O373" s="319">
        <v>6</v>
      </c>
      <c r="P373" s="319">
        <v>0</v>
      </c>
      <c r="Q373" s="319">
        <v>0</v>
      </c>
    </row>
    <row r="374" spans="1:17" x14ac:dyDescent="0.25">
      <c r="A374" s="318">
        <v>355</v>
      </c>
      <c r="B374" s="318" t="s">
        <v>391</v>
      </c>
      <c r="C374" s="319">
        <v>63322</v>
      </c>
      <c r="D374" s="319">
        <v>15208</v>
      </c>
      <c r="E374" s="319">
        <v>5634.3</v>
      </c>
      <c r="F374" s="319">
        <v>6240</v>
      </c>
      <c r="G374" s="319">
        <v>47450</v>
      </c>
      <c r="H374" s="319">
        <v>3612.393</v>
      </c>
      <c r="I374" s="319">
        <v>5452.8</v>
      </c>
      <c r="J374" s="319">
        <v>0</v>
      </c>
      <c r="K374" s="319">
        <v>251.2</v>
      </c>
      <c r="L374" s="319">
        <v>4851</v>
      </c>
      <c r="M374" s="319">
        <v>14</v>
      </c>
      <c r="N374" s="319">
        <v>47363.402999999998</v>
      </c>
      <c r="O374" s="319">
        <v>4</v>
      </c>
      <c r="P374" s="319">
        <v>0</v>
      </c>
      <c r="Q374" s="319">
        <v>0</v>
      </c>
    </row>
    <row r="375" spans="1:17" x14ac:dyDescent="0.25">
      <c r="A375" s="318">
        <v>299</v>
      </c>
      <c r="B375" s="318" t="s">
        <v>392</v>
      </c>
      <c r="C375" s="319">
        <v>43402</v>
      </c>
      <c r="D375" s="319">
        <v>8970</v>
      </c>
      <c r="E375" s="319">
        <v>4215.1000000000004</v>
      </c>
      <c r="F375" s="319">
        <v>1165</v>
      </c>
      <c r="G375" s="319">
        <v>24610</v>
      </c>
      <c r="H375" s="319">
        <v>479.16</v>
      </c>
      <c r="I375" s="319">
        <v>1959.2</v>
      </c>
      <c r="J375" s="319">
        <v>0</v>
      </c>
      <c r="K375" s="319">
        <v>0</v>
      </c>
      <c r="L375" s="319">
        <v>9253</v>
      </c>
      <c r="M375" s="319">
        <v>1358</v>
      </c>
      <c r="N375" s="319">
        <v>20702.507000000001</v>
      </c>
      <c r="O375" s="319">
        <v>13</v>
      </c>
      <c r="P375" s="319">
        <v>0</v>
      </c>
      <c r="Q375" s="319">
        <v>0</v>
      </c>
    </row>
    <row r="376" spans="1:17" x14ac:dyDescent="0.25">
      <c r="A376" s="318">
        <v>637</v>
      </c>
      <c r="B376" s="318" t="s">
        <v>394</v>
      </c>
      <c r="C376" s="319">
        <v>124695</v>
      </c>
      <c r="D376" s="319">
        <v>28751</v>
      </c>
      <c r="E376" s="319">
        <v>9898.5</v>
      </c>
      <c r="F376" s="319">
        <v>16190</v>
      </c>
      <c r="G376" s="319">
        <v>134760</v>
      </c>
      <c r="H376" s="319">
        <v>3252.9780000000001</v>
      </c>
      <c r="I376" s="319">
        <v>6213.6</v>
      </c>
      <c r="J376" s="319">
        <v>0</v>
      </c>
      <c r="K376" s="319">
        <v>0</v>
      </c>
      <c r="L376" s="319">
        <v>3451</v>
      </c>
      <c r="M376" s="319">
        <v>254</v>
      </c>
      <c r="N376" s="319">
        <v>140981.14499999999</v>
      </c>
      <c r="O376" s="319">
        <v>1</v>
      </c>
      <c r="P376" s="319">
        <v>0</v>
      </c>
      <c r="Q376" s="319">
        <v>0</v>
      </c>
    </row>
    <row r="377" spans="1:17" x14ac:dyDescent="0.25">
      <c r="A377" s="318">
        <v>638</v>
      </c>
      <c r="B377" s="318" t="s">
        <v>395</v>
      </c>
      <c r="C377" s="319">
        <v>8430</v>
      </c>
      <c r="D377" s="319">
        <v>1841</v>
      </c>
      <c r="E377" s="319">
        <v>459.9</v>
      </c>
      <c r="F377" s="319">
        <v>285</v>
      </c>
      <c r="G377" s="319">
        <v>160</v>
      </c>
      <c r="H377" s="319">
        <v>0</v>
      </c>
      <c r="I377" s="319">
        <v>0</v>
      </c>
      <c r="J377" s="319">
        <v>0</v>
      </c>
      <c r="K377" s="319">
        <v>0</v>
      </c>
      <c r="L377" s="319">
        <v>2121</v>
      </c>
      <c r="M377" s="319">
        <v>75</v>
      </c>
      <c r="N377" s="319">
        <v>2812.74</v>
      </c>
      <c r="O377" s="319">
        <v>4</v>
      </c>
      <c r="P377" s="319">
        <v>0</v>
      </c>
      <c r="Q377" s="319">
        <v>0</v>
      </c>
    </row>
    <row r="378" spans="1:17" x14ac:dyDescent="0.25">
      <c r="A378" s="318">
        <v>56</v>
      </c>
      <c r="B378" s="318" t="s">
        <v>396</v>
      </c>
      <c r="C378" s="319">
        <v>18917</v>
      </c>
      <c r="D378" s="319">
        <v>4920</v>
      </c>
      <c r="E378" s="319">
        <v>1259.9000000000001</v>
      </c>
      <c r="F378" s="319">
        <v>260</v>
      </c>
      <c r="G378" s="319">
        <v>3790</v>
      </c>
      <c r="H378" s="319">
        <v>0</v>
      </c>
      <c r="I378" s="319">
        <v>382.4</v>
      </c>
      <c r="J378" s="319">
        <v>0</v>
      </c>
      <c r="K378" s="319">
        <v>0</v>
      </c>
      <c r="L378" s="319">
        <v>12542</v>
      </c>
      <c r="M378" s="319">
        <v>295</v>
      </c>
      <c r="N378" s="319">
        <v>3332.2469999999998</v>
      </c>
      <c r="O378" s="319">
        <v>12</v>
      </c>
      <c r="P378" s="319">
        <v>0</v>
      </c>
      <c r="Q378" s="319">
        <v>0</v>
      </c>
    </row>
    <row r="379" spans="1:17" x14ac:dyDescent="0.25">
      <c r="A379" s="318">
        <v>1892</v>
      </c>
      <c r="B379" s="318" t="s">
        <v>497</v>
      </c>
      <c r="C379" s="319">
        <v>41882</v>
      </c>
      <c r="D379" s="319">
        <v>10231</v>
      </c>
      <c r="E379" s="319">
        <v>2338.9</v>
      </c>
      <c r="F379" s="319">
        <v>2170</v>
      </c>
      <c r="G379" s="319">
        <v>3860</v>
      </c>
      <c r="H379" s="319">
        <v>0</v>
      </c>
      <c r="I379" s="319">
        <v>664</v>
      </c>
      <c r="J379" s="319">
        <v>0</v>
      </c>
      <c r="K379" s="319">
        <v>106.2</v>
      </c>
      <c r="L379" s="319">
        <v>5816</v>
      </c>
      <c r="M379" s="319">
        <v>589</v>
      </c>
      <c r="N379" s="319">
        <v>20591.16</v>
      </c>
      <c r="O379" s="319">
        <v>13</v>
      </c>
      <c r="P379" s="319">
        <v>0</v>
      </c>
      <c r="Q379" s="319">
        <v>0</v>
      </c>
    </row>
    <row r="380" spans="1:17" x14ac:dyDescent="0.25">
      <c r="A380" s="318">
        <v>879</v>
      </c>
      <c r="B380" s="318" t="s">
        <v>397</v>
      </c>
      <c r="C380" s="319">
        <v>21525</v>
      </c>
      <c r="D380" s="319">
        <v>4116</v>
      </c>
      <c r="E380" s="319">
        <v>1697.5</v>
      </c>
      <c r="F380" s="319">
        <v>450</v>
      </c>
      <c r="G380" s="319">
        <v>4830</v>
      </c>
      <c r="H380" s="319">
        <v>453.26</v>
      </c>
      <c r="I380" s="319">
        <v>223.2</v>
      </c>
      <c r="J380" s="319">
        <v>0</v>
      </c>
      <c r="K380" s="319">
        <v>0</v>
      </c>
      <c r="L380" s="319">
        <v>12065</v>
      </c>
      <c r="M380" s="319">
        <v>56</v>
      </c>
      <c r="N380" s="319">
        <v>5150.1450000000004</v>
      </c>
      <c r="O380" s="319">
        <v>6</v>
      </c>
      <c r="P380" s="319">
        <v>0</v>
      </c>
      <c r="Q380" s="319">
        <v>0</v>
      </c>
    </row>
    <row r="381" spans="1:17" x14ac:dyDescent="0.25">
      <c r="A381" s="318">
        <v>301</v>
      </c>
      <c r="B381" s="318" t="s">
        <v>398</v>
      </c>
      <c r="C381" s="319">
        <v>47537</v>
      </c>
      <c r="D381" s="319">
        <v>10716</v>
      </c>
      <c r="E381" s="319">
        <v>5332.7</v>
      </c>
      <c r="F381" s="319">
        <v>2825</v>
      </c>
      <c r="G381" s="319">
        <v>60130</v>
      </c>
      <c r="H381" s="319">
        <v>1279.08</v>
      </c>
      <c r="I381" s="319">
        <v>4576</v>
      </c>
      <c r="J381" s="319">
        <v>0</v>
      </c>
      <c r="K381" s="319">
        <v>0</v>
      </c>
      <c r="L381" s="319">
        <v>4092</v>
      </c>
      <c r="M381" s="319">
        <v>201</v>
      </c>
      <c r="N381" s="319">
        <v>36392.529000000002</v>
      </c>
      <c r="O381" s="319">
        <v>1</v>
      </c>
      <c r="P381" s="319">
        <v>0</v>
      </c>
      <c r="Q381" s="319">
        <v>0</v>
      </c>
    </row>
    <row r="382" spans="1:17" x14ac:dyDescent="0.25">
      <c r="A382" s="318">
        <v>1896</v>
      </c>
      <c r="B382" s="318" t="s">
        <v>399</v>
      </c>
      <c r="C382" s="319">
        <v>22468</v>
      </c>
      <c r="D382" s="319">
        <v>6368</v>
      </c>
      <c r="E382" s="319">
        <v>1376.7</v>
      </c>
      <c r="F382" s="319">
        <v>295</v>
      </c>
      <c r="G382" s="319">
        <v>7310</v>
      </c>
      <c r="H382" s="319">
        <v>0</v>
      </c>
      <c r="I382" s="319">
        <v>553.6</v>
      </c>
      <c r="J382" s="319">
        <v>0</v>
      </c>
      <c r="K382" s="319">
        <v>186</v>
      </c>
      <c r="L382" s="319">
        <v>8244</v>
      </c>
      <c r="M382" s="319">
        <v>542</v>
      </c>
      <c r="N382" s="319">
        <v>6313.902</v>
      </c>
      <c r="O382" s="319">
        <v>4</v>
      </c>
      <c r="P382" s="319">
        <v>0</v>
      </c>
      <c r="Q382" s="319">
        <v>0</v>
      </c>
    </row>
    <row r="383" spans="1:17" x14ac:dyDescent="0.25">
      <c r="A383" s="318">
        <v>642</v>
      </c>
      <c r="B383" s="318" t="s">
        <v>400</v>
      </c>
      <c r="C383" s="319">
        <v>44586</v>
      </c>
      <c r="D383" s="319">
        <v>9867</v>
      </c>
      <c r="E383" s="319">
        <v>4391.7</v>
      </c>
      <c r="F383" s="319">
        <v>4400</v>
      </c>
      <c r="G383" s="319">
        <v>21770</v>
      </c>
      <c r="H383" s="319">
        <v>469.26</v>
      </c>
      <c r="I383" s="319">
        <v>2714.4</v>
      </c>
      <c r="J383" s="319">
        <v>0</v>
      </c>
      <c r="K383" s="319">
        <v>260.2</v>
      </c>
      <c r="L383" s="319">
        <v>2029</v>
      </c>
      <c r="M383" s="319">
        <v>249</v>
      </c>
      <c r="N383" s="319">
        <v>41908.224000000002</v>
      </c>
      <c r="O383" s="319">
        <v>3</v>
      </c>
      <c r="P383" s="319">
        <v>0</v>
      </c>
      <c r="Q383" s="319">
        <v>0</v>
      </c>
    </row>
    <row r="384" spans="1:17" x14ac:dyDescent="0.25">
      <c r="A384" s="318">
        <v>193</v>
      </c>
      <c r="B384" s="318" t="s">
        <v>401</v>
      </c>
      <c r="C384" s="319">
        <v>126116</v>
      </c>
      <c r="D384" s="319">
        <v>30396</v>
      </c>
      <c r="E384" s="319">
        <v>12019</v>
      </c>
      <c r="F384" s="319">
        <v>7165</v>
      </c>
      <c r="G384" s="319">
        <v>237320</v>
      </c>
      <c r="H384" s="319">
        <v>7042.5403999999999</v>
      </c>
      <c r="I384" s="319">
        <v>8104</v>
      </c>
      <c r="J384" s="319">
        <v>0</v>
      </c>
      <c r="K384" s="319">
        <v>0</v>
      </c>
      <c r="L384" s="319">
        <v>11070</v>
      </c>
      <c r="M384" s="319">
        <v>867</v>
      </c>
      <c r="N384" s="319">
        <v>114996.1</v>
      </c>
      <c r="O384" s="319">
        <v>4</v>
      </c>
      <c r="P384" s="319">
        <v>0</v>
      </c>
      <c r="Q384" s="319">
        <v>0</v>
      </c>
    </row>
    <row r="385" spans="1:17" x14ac:dyDescent="0.25">
      <c r="A385" s="318">
        <v>9999</v>
      </c>
      <c r="B385" s="318" t="s">
        <v>527</v>
      </c>
      <c r="C385" s="319">
        <v>17181084</v>
      </c>
      <c r="D385" s="319">
        <v>3810656</v>
      </c>
      <c r="E385" s="319">
        <v>1590539.1</v>
      </c>
      <c r="F385" s="319">
        <v>1465920</v>
      </c>
      <c r="G385" s="319">
        <v>17181020</v>
      </c>
      <c r="H385" s="319">
        <v>360992.89679999999</v>
      </c>
      <c r="I385" s="319">
        <v>744371.19999999995</v>
      </c>
      <c r="J385" s="319">
        <v>14071.1</v>
      </c>
      <c r="K385" s="319">
        <v>38502</v>
      </c>
      <c r="L385" s="319">
        <v>3365227</v>
      </c>
      <c r="M385" s="319">
        <v>193923</v>
      </c>
      <c r="N385" s="319">
        <v>15912173.571</v>
      </c>
      <c r="O385" s="319">
        <v>3324</v>
      </c>
      <c r="P385" s="319">
        <v>118431.6</v>
      </c>
      <c r="Q385" s="319">
        <v>14647.9</v>
      </c>
    </row>
  </sheetData>
  <sheetProtection algorithmName="SHA-512" hashValue="+e9NjUQqXKaPEeNeHxCgRwuOiQcXaZvyzWMgRL6La/vanVJDA7eC1pQbCzHllJv6c1hZfU5gKIukgMtVZf1ckg==" saltValue="mtqKZMwqfVbtvbp7Pymfq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60"/>
  <sheetViews>
    <sheetView zoomScaleNormal="100" workbookViewId="0">
      <selection activeCell="G3" sqref="G3"/>
    </sheetView>
  </sheetViews>
  <sheetFormatPr defaultRowHeight="13.2" x14ac:dyDescent="0.25"/>
  <cols>
    <col min="1" max="1" width="6.109375" customWidth="1"/>
    <col min="2" max="2" width="14.6640625" customWidth="1"/>
    <col min="3" max="3" width="10.109375" bestFit="1" customWidth="1"/>
    <col min="5" max="5" width="9.109375" bestFit="1" customWidth="1"/>
    <col min="7" max="7" width="11.33203125" customWidth="1"/>
    <col min="16" max="16" width="11.5546875" customWidth="1"/>
  </cols>
  <sheetData>
    <row r="1" spans="1:17" x14ac:dyDescent="0.25">
      <c r="A1" s="315">
        <v>1</v>
      </c>
      <c r="B1" s="315">
        <v>2</v>
      </c>
      <c r="C1" s="315">
        <v>3</v>
      </c>
      <c r="D1" s="315">
        <v>4</v>
      </c>
      <c r="E1" s="315">
        <v>5</v>
      </c>
      <c r="F1" s="315">
        <v>6</v>
      </c>
      <c r="G1" s="315">
        <v>7</v>
      </c>
      <c r="H1" s="315">
        <v>8</v>
      </c>
      <c r="I1" s="315">
        <v>9</v>
      </c>
      <c r="J1" s="315">
        <v>10</v>
      </c>
      <c r="K1" s="315">
        <v>11</v>
      </c>
      <c r="L1" s="315">
        <v>12</v>
      </c>
      <c r="M1" s="315">
        <v>13</v>
      </c>
      <c r="N1" s="315">
        <v>14</v>
      </c>
      <c r="O1" s="315">
        <v>15</v>
      </c>
      <c r="P1" s="315">
        <v>16</v>
      </c>
      <c r="Q1" s="315">
        <v>17</v>
      </c>
    </row>
    <row r="2" spans="1:17" x14ac:dyDescent="0.25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315" t="s">
        <v>522</v>
      </c>
      <c r="B3" s="315" t="s">
        <v>633</v>
      </c>
      <c r="C3" s="317" t="s">
        <v>628</v>
      </c>
      <c r="D3" s="317" t="s">
        <v>524</v>
      </c>
      <c r="E3" s="317" t="s">
        <v>755</v>
      </c>
      <c r="F3" s="317" t="s">
        <v>697</v>
      </c>
      <c r="G3" s="317" t="s">
        <v>736</v>
      </c>
      <c r="H3" s="317" t="s">
        <v>690</v>
      </c>
      <c r="I3" s="317" t="s">
        <v>666</v>
      </c>
      <c r="J3" s="317" t="s">
        <v>756</v>
      </c>
      <c r="K3" s="317" t="s">
        <v>754</v>
      </c>
      <c r="L3" s="317" t="s">
        <v>757</v>
      </c>
      <c r="M3" s="317" t="s">
        <v>758</v>
      </c>
      <c r="N3" s="317" t="s">
        <v>727</v>
      </c>
      <c r="O3" s="317" t="s">
        <v>740</v>
      </c>
      <c r="P3" s="317" t="s">
        <v>741</v>
      </c>
      <c r="Q3" s="317" t="s">
        <v>495</v>
      </c>
    </row>
    <row r="4" spans="1:17" x14ac:dyDescent="0.25">
      <c r="D4" s="25"/>
      <c r="K4" s="25"/>
      <c r="L4" s="25"/>
      <c r="M4" s="25"/>
      <c r="N4" s="25"/>
      <c r="O4" s="25"/>
      <c r="Q4" s="25"/>
    </row>
    <row r="5" spans="1:17" x14ac:dyDescent="0.25">
      <c r="A5" s="318">
        <v>3</v>
      </c>
      <c r="B5" s="318" t="s">
        <v>17</v>
      </c>
      <c r="C5" s="319">
        <v>11721</v>
      </c>
      <c r="D5" s="319">
        <v>2146</v>
      </c>
      <c r="E5" s="319">
        <v>1564.8</v>
      </c>
      <c r="F5" s="319">
        <v>600</v>
      </c>
      <c r="G5" s="319">
        <v>7210</v>
      </c>
      <c r="H5" s="319">
        <v>524.52</v>
      </c>
      <c r="I5" s="319">
        <v>729.6</v>
      </c>
      <c r="J5" s="319">
        <v>0</v>
      </c>
      <c r="K5" s="319">
        <v>0</v>
      </c>
      <c r="L5" s="319">
        <v>0</v>
      </c>
      <c r="M5" s="319">
        <v>0</v>
      </c>
      <c r="N5" s="319">
        <v>2376</v>
      </c>
      <c r="O5" s="319">
        <v>82</v>
      </c>
      <c r="P5" s="319">
        <v>6564.1840000000002</v>
      </c>
      <c r="Q5" s="319">
        <v>1</v>
      </c>
    </row>
    <row r="6" spans="1:17" x14ac:dyDescent="0.25">
      <c r="A6" s="318">
        <v>10</v>
      </c>
      <c r="B6" s="318" t="s">
        <v>75</v>
      </c>
      <c r="C6" s="319">
        <v>24716</v>
      </c>
      <c r="D6" s="319">
        <v>4304</v>
      </c>
      <c r="E6" s="319">
        <v>3065.9</v>
      </c>
      <c r="F6" s="319">
        <v>1800</v>
      </c>
      <c r="G6" s="319">
        <v>16880</v>
      </c>
      <c r="H6" s="319">
        <v>0</v>
      </c>
      <c r="I6" s="319">
        <v>802.4</v>
      </c>
      <c r="J6" s="319">
        <v>0</v>
      </c>
      <c r="K6" s="319">
        <v>0</v>
      </c>
      <c r="L6" s="319">
        <v>0</v>
      </c>
      <c r="M6" s="319">
        <v>0</v>
      </c>
      <c r="N6" s="319">
        <v>13299</v>
      </c>
      <c r="O6" s="319">
        <v>539</v>
      </c>
      <c r="P6" s="319">
        <v>8238.1929999999993</v>
      </c>
      <c r="Q6" s="319">
        <v>11</v>
      </c>
    </row>
    <row r="7" spans="1:17" x14ac:dyDescent="0.25">
      <c r="A7" s="318">
        <v>14</v>
      </c>
      <c r="B7" s="318" t="s">
        <v>125</v>
      </c>
      <c r="C7" s="319">
        <v>231299</v>
      </c>
      <c r="D7" s="319">
        <v>34725</v>
      </c>
      <c r="E7" s="319">
        <v>27817.3</v>
      </c>
      <c r="F7" s="319">
        <v>12340</v>
      </c>
      <c r="G7" s="319">
        <v>529490</v>
      </c>
      <c r="H7" s="319">
        <v>8725.5414000000001</v>
      </c>
      <c r="I7" s="319">
        <v>12693.6</v>
      </c>
      <c r="J7" s="319">
        <v>0</v>
      </c>
      <c r="K7" s="319">
        <v>0</v>
      </c>
      <c r="L7" s="319">
        <v>0</v>
      </c>
      <c r="M7" s="319">
        <v>47.899999999997803</v>
      </c>
      <c r="N7" s="319">
        <v>18554</v>
      </c>
      <c r="O7" s="319">
        <v>1242</v>
      </c>
      <c r="P7" s="319">
        <v>396506.76299999998</v>
      </c>
      <c r="Q7" s="319">
        <v>18</v>
      </c>
    </row>
    <row r="8" spans="1:17" x14ac:dyDescent="0.25">
      <c r="A8" s="318">
        <v>1966</v>
      </c>
      <c r="B8" s="318" t="s">
        <v>745</v>
      </c>
      <c r="C8" s="319">
        <v>47888</v>
      </c>
      <c r="D8" s="319">
        <v>9450</v>
      </c>
      <c r="E8" s="319">
        <v>4948.3999999999996</v>
      </c>
      <c r="F8" s="319">
        <v>795</v>
      </c>
      <c r="G8" s="319">
        <v>6030</v>
      </c>
      <c r="H8" s="319">
        <v>0</v>
      </c>
      <c r="I8" s="319">
        <v>1156.8</v>
      </c>
      <c r="J8" s="319">
        <v>0</v>
      </c>
      <c r="K8" s="319">
        <v>0</v>
      </c>
      <c r="L8" s="319">
        <v>0</v>
      </c>
      <c r="M8" s="319">
        <v>0</v>
      </c>
      <c r="N8" s="319">
        <v>47701</v>
      </c>
      <c r="O8" s="319">
        <v>2053</v>
      </c>
      <c r="P8" s="319">
        <v>9385.5959999999995</v>
      </c>
      <c r="Q8" s="319">
        <v>39</v>
      </c>
    </row>
    <row r="9" spans="1:17" x14ac:dyDescent="0.25">
      <c r="A9" s="318">
        <v>24</v>
      </c>
      <c r="B9" s="318" t="s">
        <v>202</v>
      </c>
      <c r="C9" s="319">
        <v>9614</v>
      </c>
      <c r="D9" s="319">
        <v>1817</v>
      </c>
      <c r="E9" s="319">
        <v>884.9</v>
      </c>
      <c r="F9" s="319">
        <v>130</v>
      </c>
      <c r="G9" s="319">
        <v>340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11102</v>
      </c>
      <c r="O9" s="319">
        <v>97</v>
      </c>
      <c r="P9" s="319">
        <v>1003.443</v>
      </c>
      <c r="Q9" s="319">
        <v>15</v>
      </c>
    </row>
    <row r="10" spans="1:17" x14ac:dyDescent="0.25">
      <c r="A10" s="318">
        <v>1952</v>
      </c>
      <c r="B10" s="318" t="s">
        <v>732</v>
      </c>
      <c r="C10" s="319">
        <v>60899</v>
      </c>
      <c r="D10" s="319">
        <v>11331</v>
      </c>
      <c r="E10" s="319">
        <v>7128.7</v>
      </c>
      <c r="F10" s="319">
        <v>3815</v>
      </c>
      <c r="G10" s="319">
        <v>42450</v>
      </c>
      <c r="H10" s="319">
        <v>380.16</v>
      </c>
      <c r="I10" s="319">
        <v>1336</v>
      </c>
      <c r="J10" s="319">
        <v>0</v>
      </c>
      <c r="K10" s="319">
        <v>0</v>
      </c>
      <c r="L10" s="319">
        <v>0</v>
      </c>
      <c r="M10" s="319">
        <v>0</v>
      </c>
      <c r="N10" s="319">
        <v>27791</v>
      </c>
      <c r="O10" s="319">
        <v>1785</v>
      </c>
      <c r="P10" s="319">
        <v>24454.955999999998</v>
      </c>
      <c r="Q10" s="319">
        <v>23</v>
      </c>
    </row>
    <row r="11" spans="1:17" x14ac:dyDescent="0.25">
      <c r="A11" s="318">
        <v>1895</v>
      </c>
      <c r="B11" s="318" t="s">
        <v>496</v>
      </c>
      <c r="C11" s="319">
        <v>38129</v>
      </c>
      <c r="D11" s="319">
        <v>6620</v>
      </c>
      <c r="E11" s="319">
        <v>5362.9</v>
      </c>
      <c r="F11" s="319">
        <v>775</v>
      </c>
      <c r="G11" s="319">
        <v>27870</v>
      </c>
      <c r="H11" s="319">
        <v>1051.6199999999999</v>
      </c>
      <c r="I11" s="319">
        <v>1672</v>
      </c>
      <c r="J11" s="319">
        <v>0</v>
      </c>
      <c r="K11" s="319">
        <v>0</v>
      </c>
      <c r="L11" s="319">
        <v>0</v>
      </c>
      <c r="M11" s="319">
        <v>0</v>
      </c>
      <c r="N11" s="319">
        <v>22656</v>
      </c>
      <c r="O11" s="319">
        <v>1393</v>
      </c>
      <c r="P11" s="319">
        <v>15513.53</v>
      </c>
      <c r="Q11" s="319">
        <v>23</v>
      </c>
    </row>
    <row r="12" spans="1:17" x14ac:dyDescent="0.25">
      <c r="A12" s="318">
        <v>765</v>
      </c>
      <c r="B12" s="318" t="s">
        <v>266</v>
      </c>
      <c r="C12" s="319">
        <v>12214</v>
      </c>
      <c r="D12" s="319">
        <v>2220</v>
      </c>
      <c r="E12" s="319">
        <v>1698.5</v>
      </c>
      <c r="F12" s="319">
        <v>205</v>
      </c>
      <c r="G12" s="319">
        <v>7870</v>
      </c>
      <c r="H12" s="319">
        <v>0</v>
      </c>
      <c r="I12" s="319">
        <v>184.8</v>
      </c>
      <c r="J12" s="319">
        <v>0</v>
      </c>
      <c r="K12" s="319">
        <v>0</v>
      </c>
      <c r="L12" s="319">
        <v>0</v>
      </c>
      <c r="M12" s="319">
        <v>0</v>
      </c>
      <c r="N12" s="319">
        <v>4906</v>
      </c>
      <c r="O12" s="319">
        <v>114</v>
      </c>
      <c r="P12" s="319">
        <v>3066.5250000000001</v>
      </c>
      <c r="Q12" s="319">
        <v>4</v>
      </c>
    </row>
    <row r="13" spans="1:17" x14ac:dyDescent="0.25">
      <c r="A13" s="318">
        <v>37</v>
      </c>
      <c r="B13" s="318" t="s">
        <v>312</v>
      </c>
      <c r="C13" s="319">
        <v>31789</v>
      </c>
      <c r="D13" s="319">
        <v>5714</v>
      </c>
      <c r="E13" s="319">
        <v>4346.3</v>
      </c>
      <c r="F13" s="319">
        <v>435</v>
      </c>
      <c r="G13" s="319">
        <v>29330</v>
      </c>
      <c r="H13" s="319">
        <v>1183.4000000000001</v>
      </c>
      <c r="I13" s="319">
        <v>1665.6</v>
      </c>
      <c r="J13" s="319">
        <v>0</v>
      </c>
      <c r="K13" s="319">
        <v>0</v>
      </c>
      <c r="L13" s="319">
        <v>0</v>
      </c>
      <c r="M13" s="319">
        <v>301.10000000000002</v>
      </c>
      <c r="N13" s="319">
        <v>11768</v>
      </c>
      <c r="O13" s="319">
        <v>226</v>
      </c>
      <c r="P13" s="319">
        <v>12937.509</v>
      </c>
      <c r="Q13" s="319">
        <v>13</v>
      </c>
    </row>
    <row r="14" spans="1:17" x14ac:dyDescent="0.25">
      <c r="A14" s="318">
        <v>47</v>
      </c>
      <c r="B14" s="318" t="s">
        <v>341</v>
      </c>
      <c r="C14" s="319">
        <v>27491</v>
      </c>
      <c r="D14" s="319">
        <v>5141</v>
      </c>
      <c r="E14" s="319">
        <v>3498.3</v>
      </c>
      <c r="F14" s="319">
        <v>1515</v>
      </c>
      <c r="G14" s="319">
        <v>29520</v>
      </c>
      <c r="H14" s="319">
        <v>890.9</v>
      </c>
      <c r="I14" s="319">
        <v>1599.2</v>
      </c>
      <c r="J14" s="319">
        <v>0</v>
      </c>
      <c r="K14" s="319">
        <v>0</v>
      </c>
      <c r="L14" s="319">
        <v>0</v>
      </c>
      <c r="M14" s="319">
        <v>0</v>
      </c>
      <c r="N14" s="319">
        <v>7595</v>
      </c>
      <c r="O14" s="319">
        <v>272</v>
      </c>
      <c r="P14" s="319">
        <v>12869.857</v>
      </c>
      <c r="Q14" s="319">
        <v>6</v>
      </c>
    </row>
    <row r="15" spans="1:17" x14ac:dyDescent="0.25">
      <c r="A15" s="318">
        <v>1969</v>
      </c>
      <c r="B15" s="318" t="s">
        <v>746</v>
      </c>
      <c r="C15" s="319">
        <v>63031</v>
      </c>
      <c r="D15" s="319">
        <v>13498</v>
      </c>
      <c r="E15" s="319">
        <v>5084.8</v>
      </c>
      <c r="F15" s="319">
        <v>895</v>
      </c>
      <c r="G15" s="319">
        <v>19810</v>
      </c>
      <c r="H15" s="319">
        <v>0</v>
      </c>
      <c r="I15" s="319">
        <v>2096.8000000000002</v>
      </c>
      <c r="J15" s="319">
        <v>0</v>
      </c>
      <c r="K15" s="319">
        <v>0</v>
      </c>
      <c r="L15" s="319">
        <v>0</v>
      </c>
      <c r="M15" s="319">
        <v>0</v>
      </c>
      <c r="N15" s="319">
        <v>36256</v>
      </c>
      <c r="O15" s="319">
        <v>620</v>
      </c>
      <c r="P15" s="319">
        <v>12845.111999999999</v>
      </c>
      <c r="Q15" s="319">
        <v>37</v>
      </c>
    </row>
    <row r="16" spans="1:17" x14ac:dyDescent="0.25">
      <c r="A16" s="318">
        <v>1950</v>
      </c>
      <c r="B16" s="318" t="s">
        <v>734</v>
      </c>
      <c r="C16" s="319">
        <v>25199</v>
      </c>
      <c r="D16" s="319">
        <v>4423</v>
      </c>
      <c r="E16" s="319">
        <v>2889.3</v>
      </c>
      <c r="F16" s="319">
        <v>750</v>
      </c>
      <c r="G16" s="319">
        <v>9330</v>
      </c>
      <c r="H16" s="319">
        <v>0</v>
      </c>
      <c r="I16" s="319">
        <v>1012</v>
      </c>
      <c r="J16" s="319">
        <v>0</v>
      </c>
      <c r="K16" s="319">
        <v>0</v>
      </c>
      <c r="L16" s="319">
        <v>0</v>
      </c>
      <c r="M16" s="319">
        <v>38.5</v>
      </c>
      <c r="N16" s="319">
        <v>27576</v>
      </c>
      <c r="O16" s="319">
        <v>488</v>
      </c>
      <c r="P16" s="319">
        <v>3560.8090000000002</v>
      </c>
      <c r="Q16" s="319">
        <v>29</v>
      </c>
    </row>
    <row r="17" spans="1:17" x14ac:dyDescent="0.25">
      <c r="A17" s="318">
        <v>59</v>
      </c>
      <c r="B17" s="318" t="s">
        <v>4</v>
      </c>
      <c r="C17" s="319">
        <v>27852</v>
      </c>
      <c r="D17" s="319">
        <v>6097</v>
      </c>
      <c r="E17" s="319">
        <v>2947.3</v>
      </c>
      <c r="F17" s="319">
        <v>290</v>
      </c>
      <c r="G17" s="319">
        <v>10180</v>
      </c>
      <c r="H17" s="319">
        <v>0</v>
      </c>
      <c r="I17" s="319">
        <v>1168</v>
      </c>
      <c r="J17" s="319">
        <v>0</v>
      </c>
      <c r="K17" s="319">
        <v>0</v>
      </c>
      <c r="L17" s="319">
        <v>0</v>
      </c>
      <c r="M17" s="319">
        <v>0</v>
      </c>
      <c r="N17" s="319">
        <v>10223</v>
      </c>
      <c r="O17" s="319">
        <v>175</v>
      </c>
      <c r="P17" s="319">
        <v>5199.5789999999997</v>
      </c>
      <c r="Q17" s="319">
        <v>13</v>
      </c>
    </row>
    <row r="18" spans="1:17" x14ac:dyDescent="0.25">
      <c r="A18" s="318">
        <v>60</v>
      </c>
      <c r="B18" s="318" t="s">
        <v>12</v>
      </c>
      <c r="C18" s="319">
        <v>3673</v>
      </c>
      <c r="D18" s="319">
        <v>702</v>
      </c>
      <c r="E18" s="319">
        <v>171.7</v>
      </c>
      <c r="F18" s="319">
        <v>0</v>
      </c>
      <c r="G18" s="319">
        <v>230</v>
      </c>
      <c r="H18" s="319">
        <v>0</v>
      </c>
      <c r="I18" s="319">
        <v>132</v>
      </c>
      <c r="J18" s="319">
        <v>0</v>
      </c>
      <c r="K18" s="319">
        <v>0</v>
      </c>
      <c r="L18" s="319">
        <v>0</v>
      </c>
      <c r="M18" s="319">
        <v>0</v>
      </c>
      <c r="N18" s="319">
        <v>5908</v>
      </c>
      <c r="O18" s="319">
        <v>78</v>
      </c>
      <c r="P18" s="319">
        <v>916.61900000000003</v>
      </c>
      <c r="Q18" s="319">
        <v>4</v>
      </c>
    </row>
    <row r="19" spans="1:17" x14ac:dyDescent="0.25">
      <c r="A19" s="318">
        <v>1891</v>
      </c>
      <c r="B19" s="318" t="s">
        <v>402</v>
      </c>
      <c r="C19" s="319">
        <v>18923</v>
      </c>
      <c r="D19" s="319">
        <v>3878</v>
      </c>
      <c r="E19" s="319">
        <v>1978.4</v>
      </c>
      <c r="F19" s="319">
        <v>205</v>
      </c>
      <c r="G19" s="319">
        <v>5800</v>
      </c>
      <c r="H19" s="319">
        <v>736.98</v>
      </c>
      <c r="I19" s="319">
        <v>230.4</v>
      </c>
      <c r="J19" s="319">
        <v>0</v>
      </c>
      <c r="K19" s="319">
        <v>0</v>
      </c>
      <c r="L19" s="319">
        <v>0</v>
      </c>
      <c r="M19" s="319">
        <v>0</v>
      </c>
      <c r="N19" s="319">
        <v>8456</v>
      </c>
      <c r="O19" s="319">
        <v>297</v>
      </c>
      <c r="P19" s="319">
        <v>3733.884</v>
      </c>
      <c r="Q19" s="319">
        <v>9</v>
      </c>
    </row>
    <row r="20" spans="1:17" x14ac:dyDescent="0.25">
      <c r="A20" s="318">
        <v>1940</v>
      </c>
      <c r="B20" s="318" t="s">
        <v>698</v>
      </c>
      <c r="C20" s="319">
        <v>51430</v>
      </c>
      <c r="D20" s="319">
        <v>10323</v>
      </c>
      <c r="E20" s="319">
        <v>4221.8999999999996</v>
      </c>
      <c r="F20" s="319">
        <v>875</v>
      </c>
      <c r="G20" s="319">
        <v>27490</v>
      </c>
      <c r="H20" s="319">
        <v>0</v>
      </c>
      <c r="I20" s="319">
        <v>1099.2</v>
      </c>
      <c r="J20" s="319">
        <v>0</v>
      </c>
      <c r="K20" s="319">
        <v>0</v>
      </c>
      <c r="L20" s="319">
        <v>0</v>
      </c>
      <c r="M20" s="319">
        <v>0</v>
      </c>
      <c r="N20" s="319">
        <v>35120</v>
      </c>
      <c r="O20" s="319">
        <v>6696</v>
      </c>
      <c r="P20" s="319">
        <v>13775.782999999999</v>
      </c>
      <c r="Q20" s="319">
        <v>43</v>
      </c>
    </row>
    <row r="21" spans="1:17" x14ac:dyDescent="0.25">
      <c r="A21" s="318">
        <v>72</v>
      </c>
      <c r="B21" s="318" t="s">
        <v>139</v>
      </c>
      <c r="C21" s="319">
        <v>15758</v>
      </c>
      <c r="D21" s="319">
        <v>3048</v>
      </c>
      <c r="E21" s="319">
        <v>2060.6</v>
      </c>
      <c r="F21" s="319">
        <v>355</v>
      </c>
      <c r="G21" s="319">
        <v>16680</v>
      </c>
      <c r="H21" s="319">
        <v>0</v>
      </c>
      <c r="I21" s="319">
        <v>1023.2</v>
      </c>
      <c r="J21" s="319">
        <v>0</v>
      </c>
      <c r="K21" s="319">
        <v>0</v>
      </c>
      <c r="L21" s="319">
        <v>0</v>
      </c>
      <c r="M21" s="319">
        <v>0</v>
      </c>
      <c r="N21" s="319">
        <v>2495</v>
      </c>
      <c r="O21" s="319">
        <v>168</v>
      </c>
      <c r="P21" s="319">
        <v>8012.16</v>
      </c>
      <c r="Q21" s="319">
        <v>2</v>
      </c>
    </row>
    <row r="22" spans="1:17" x14ac:dyDescent="0.25">
      <c r="A22" s="318">
        <v>74</v>
      </c>
      <c r="B22" s="318" t="s">
        <v>144</v>
      </c>
      <c r="C22" s="319">
        <v>50257</v>
      </c>
      <c r="D22" s="319">
        <v>10096</v>
      </c>
      <c r="E22" s="319">
        <v>5294.1</v>
      </c>
      <c r="F22" s="319">
        <v>1790</v>
      </c>
      <c r="G22" s="319">
        <v>53030</v>
      </c>
      <c r="H22" s="319">
        <v>813.84</v>
      </c>
      <c r="I22" s="319">
        <v>3182.4</v>
      </c>
      <c r="J22" s="319">
        <v>0</v>
      </c>
      <c r="K22" s="319">
        <v>0</v>
      </c>
      <c r="L22" s="319">
        <v>0</v>
      </c>
      <c r="M22" s="319">
        <v>0</v>
      </c>
      <c r="N22" s="319">
        <v>18988</v>
      </c>
      <c r="O22" s="319">
        <v>829</v>
      </c>
      <c r="P22" s="319">
        <v>25940.91</v>
      </c>
      <c r="Q22" s="319">
        <v>24</v>
      </c>
    </row>
    <row r="23" spans="1:17" x14ac:dyDescent="0.25">
      <c r="A23" s="318">
        <v>80</v>
      </c>
      <c r="B23" s="318" t="s">
        <v>185</v>
      </c>
      <c r="C23" s="319">
        <v>123107</v>
      </c>
      <c r="D23" s="319">
        <v>22732</v>
      </c>
      <c r="E23" s="319">
        <v>15094.8</v>
      </c>
      <c r="F23" s="319">
        <v>5585</v>
      </c>
      <c r="G23" s="319">
        <v>211110</v>
      </c>
      <c r="H23" s="319">
        <v>3599.02</v>
      </c>
      <c r="I23" s="319">
        <v>5723.2</v>
      </c>
      <c r="J23" s="319">
        <v>0</v>
      </c>
      <c r="K23" s="319">
        <v>0</v>
      </c>
      <c r="L23" s="319">
        <v>0</v>
      </c>
      <c r="M23" s="319">
        <v>0</v>
      </c>
      <c r="N23" s="319">
        <v>23820</v>
      </c>
      <c r="O23" s="319">
        <v>1742</v>
      </c>
      <c r="P23" s="319">
        <v>132356.90400000001</v>
      </c>
      <c r="Q23" s="319">
        <v>23</v>
      </c>
    </row>
    <row r="24" spans="1:17" x14ac:dyDescent="0.25">
      <c r="A24" s="318">
        <v>1970</v>
      </c>
      <c r="B24" s="318" t="s">
        <v>747</v>
      </c>
      <c r="C24" s="319">
        <v>45181</v>
      </c>
      <c r="D24" s="319">
        <v>9574</v>
      </c>
      <c r="E24" s="319">
        <v>4890.8</v>
      </c>
      <c r="F24" s="319">
        <v>510</v>
      </c>
      <c r="G24" s="319">
        <v>17470</v>
      </c>
      <c r="H24" s="319">
        <v>795.96</v>
      </c>
      <c r="I24" s="319">
        <v>1959.2</v>
      </c>
      <c r="J24" s="319">
        <v>0</v>
      </c>
      <c r="K24" s="319">
        <v>0</v>
      </c>
      <c r="L24" s="319">
        <v>0</v>
      </c>
      <c r="M24" s="319">
        <v>0</v>
      </c>
      <c r="N24" s="319">
        <v>37964</v>
      </c>
      <c r="O24" s="319">
        <v>1760</v>
      </c>
      <c r="P24" s="319">
        <v>9438.8780000000006</v>
      </c>
      <c r="Q24" s="319">
        <v>38</v>
      </c>
    </row>
    <row r="25" spans="1:17" x14ac:dyDescent="0.25">
      <c r="A25" s="318">
        <v>85</v>
      </c>
      <c r="B25" s="318" t="s">
        <v>254</v>
      </c>
      <c r="C25" s="319">
        <v>25497</v>
      </c>
      <c r="D25" s="319">
        <v>4710</v>
      </c>
      <c r="E25" s="319">
        <v>2757.2</v>
      </c>
      <c r="F25" s="319">
        <v>305</v>
      </c>
      <c r="G25" s="319">
        <v>9430</v>
      </c>
      <c r="H25" s="319">
        <v>206.26</v>
      </c>
      <c r="I25" s="319">
        <v>1185.5999999999999</v>
      </c>
      <c r="J25" s="319">
        <v>0</v>
      </c>
      <c r="K25" s="319">
        <v>0</v>
      </c>
      <c r="L25" s="319">
        <v>0</v>
      </c>
      <c r="M25" s="319">
        <v>0</v>
      </c>
      <c r="N25" s="319">
        <v>22335</v>
      </c>
      <c r="O25" s="319">
        <v>276</v>
      </c>
      <c r="P25" s="319">
        <v>5874.616</v>
      </c>
      <c r="Q25" s="319">
        <v>17</v>
      </c>
    </row>
    <row r="26" spans="1:17" x14ac:dyDescent="0.25">
      <c r="A26" s="318">
        <v>86</v>
      </c>
      <c r="B26" s="318" t="s">
        <v>257</v>
      </c>
      <c r="C26" s="319">
        <v>29723</v>
      </c>
      <c r="D26" s="319">
        <v>6014</v>
      </c>
      <c r="E26" s="319">
        <v>2632.9</v>
      </c>
      <c r="F26" s="319">
        <v>400</v>
      </c>
      <c r="G26" s="319">
        <v>8090</v>
      </c>
      <c r="H26" s="319">
        <v>723.14</v>
      </c>
      <c r="I26" s="319">
        <v>462.4</v>
      </c>
      <c r="J26" s="319">
        <v>0</v>
      </c>
      <c r="K26" s="319">
        <v>0</v>
      </c>
      <c r="L26" s="319">
        <v>0</v>
      </c>
      <c r="M26" s="319">
        <v>0</v>
      </c>
      <c r="N26" s="319">
        <v>22451</v>
      </c>
      <c r="O26" s="319">
        <v>313</v>
      </c>
      <c r="P26" s="319">
        <v>5348.2129999999997</v>
      </c>
      <c r="Q26" s="319">
        <v>22</v>
      </c>
    </row>
    <row r="27" spans="1:17" x14ac:dyDescent="0.25">
      <c r="A27" s="318">
        <v>88</v>
      </c>
      <c r="B27" s="318" t="s">
        <v>292</v>
      </c>
      <c r="C27" s="319">
        <v>936</v>
      </c>
      <c r="D27" s="319">
        <v>128</v>
      </c>
      <c r="E27" s="319">
        <v>77.400000000000006</v>
      </c>
      <c r="F27" s="319">
        <v>0</v>
      </c>
      <c r="G27" s="319">
        <v>20</v>
      </c>
      <c r="H27" s="319">
        <v>0</v>
      </c>
      <c r="I27" s="319">
        <v>27.2</v>
      </c>
      <c r="J27" s="319">
        <v>0</v>
      </c>
      <c r="K27" s="319">
        <v>0</v>
      </c>
      <c r="L27" s="319">
        <v>0</v>
      </c>
      <c r="M27" s="319">
        <v>3.2</v>
      </c>
      <c r="N27" s="319">
        <v>4048</v>
      </c>
      <c r="O27" s="319">
        <v>43</v>
      </c>
      <c r="P27" s="319">
        <v>429.85199999999998</v>
      </c>
      <c r="Q27" s="319">
        <v>1</v>
      </c>
    </row>
    <row r="28" spans="1:17" x14ac:dyDescent="0.25">
      <c r="A28" s="318">
        <v>90</v>
      </c>
      <c r="B28" s="318" t="s">
        <v>307</v>
      </c>
      <c r="C28" s="319">
        <v>55938</v>
      </c>
      <c r="D28" s="319">
        <v>11399</v>
      </c>
      <c r="E28" s="319">
        <v>6257.1</v>
      </c>
      <c r="F28" s="319">
        <v>1475</v>
      </c>
      <c r="G28" s="319">
        <v>80280</v>
      </c>
      <c r="H28" s="319">
        <v>4040.78</v>
      </c>
      <c r="I28" s="319">
        <v>3903.2</v>
      </c>
      <c r="J28" s="319">
        <v>0</v>
      </c>
      <c r="K28" s="319">
        <v>0</v>
      </c>
      <c r="L28" s="319">
        <v>0</v>
      </c>
      <c r="M28" s="319">
        <v>0</v>
      </c>
      <c r="N28" s="319">
        <v>11710</v>
      </c>
      <c r="O28" s="319">
        <v>908</v>
      </c>
      <c r="P28" s="319">
        <v>34999.46</v>
      </c>
      <c r="Q28" s="319">
        <v>9</v>
      </c>
    </row>
    <row r="29" spans="1:17" x14ac:dyDescent="0.25">
      <c r="A29" s="318">
        <v>1900</v>
      </c>
      <c r="B29" s="318" t="s">
        <v>529</v>
      </c>
      <c r="C29" s="319">
        <v>89710</v>
      </c>
      <c r="D29" s="319">
        <v>18418</v>
      </c>
      <c r="E29" s="319">
        <v>9099.2000000000007</v>
      </c>
      <c r="F29" s="319">
        <v>1690</v>
      </c>
      <c r="G29" s="319">
        <v>76690</v>
      </c>
      <c r="H29" s="319">
        <v>2321.6</v>
      </c>
      <c r="I29" s="319">
        <v>4497.6000000000004</v>
      </c>
      <c r="J29" s="319">
        <v>0</v>
      </c>
      <c r="K29" s="319">
        <v>0</v>
      </c>
      <c r="L29" s="319">
        <v>0</v>
      </c>
      <c r="M29" s="319">
        <v>0</v>
      </c>
      <c r="N29" s="319">
        <v>52191</v>
      </c>
      <c r="O29" s="319">
        <v>5300</v>
      </c>
      <c r="P29" s="319">
        <v>36132.095999999998</v>
      </c>
      <c r="Q29" s="319">
        <v>65</v>
      </c>
    </row>
    <row r="30" spans="1:17" x14ac:dyDescent="0.25">
      <c r="A30" s="318">
        <v>93</v>
      </c>
      <c r="B30" s="318" t="s">
        <v>321</v>
      </c>
      <c r="C30" s="319">
        <v>4890</v>
      </c>
      <c r="D30" s="319">
        <v>722</v>
      </c>
      <c r="E30" s="319">
        <v>199.7</v>
      </c>
      <c r="F30" s="319">
        <v>35</v>
      </c>
      <c r="G30" s="319">
        <v>1570</v>
      </c>
      <c r="H30" s="319">
        <v>0</v>
      </c>
      <c r="I30" s="319">
        <v>91.2</v>
      </c>
      <c r="J30" s="319">
        <v>0</v>
      </c>
      <c r="K30" s="319">
        <v>0</v>
      </c>
      <c r="L30" s="319">
        <v>0</v>
      </c>
      <c r="M30" s="319">
        <v>0</v>
      </c>
      <c r="N30" s="319">
        <v>8523</v>
      </c>
      <c r="O30" s="319">
        <v>187</v>
      </c>
      <c r="P30" s="319">
        <v>962.98400000000004</v>
      </c>
      <c r="Q30" s="319">
        <v>9</v>
      </c>
    </row>
    <row r="31" spans="1:17" x14ac:dyDescent="0.25">
      <c r="A31" s="318">
        <v>737</v>
      </c>
      <c r="B31" s="318" t="s">
        <v>330</v>
      </c>
      <c r="C31" s="319">
        <v>31780</v>
      </c>
      <c r="D31" s="319">
        <v>6500</v>
      </c>
      <c r="E31" s="319">
        <v>2722.7</v>
      </c>
      <c r="F31" s="319">
        <v>395</v>
      </c>
      <c r="G31" s="319">
        <v>10790</v>
      </c>
      <c r="H31" s="319">
        <v>0</v>
      </c>
      <c r="I31" s="319">
        <v>1105.5999999999999</v>
      </c>
      <c r="J31" s="319">
        <v>0</v>
      </c>
      <c r="K31" s="319">
        <v>0</v>
      </c>
      <c r="L31" s="319">
        <v>0</v>
      </c>
      <c r="M31" s="319">
        <v>543.79999999999995</v>
      </c>
      <c r="N31" s="319">
        <v>14860</v>
      </c>
      <c r="O31" s="319">
        <v>1280</v>
      </c>
      <c r="P31" s="319">
        <v>6887.8959999999997</v>
      </c>
      <c r="Q31" s="319">
        <v>24</v>
      </c>
    </row>
    <row r="32" spans="1:17" x14ac:dyDescent="0.25">
      <c r="A32" s="318">
        <v>96</v>
      </c>
      <c r="B32" s="318" t="s">
        <v>352</v>
      </c>
      <c r="C32" s="319">
        <v>1138</v>
      </c>
      <c r="D32" s="319">
        <v>157</v>
      </c>
      <c r="E32" s="319">
        <v>101.4</v>
      </c>
      <c r="F32" s="319">
        <v>0</v>
      </c>
      <c r="G32" s="319">
        <v>190</v>
      </c>
      <c r="H32" s="319">
        <v>0</v>
      </c>
      <c r="I32" s="319">
        <v>28</v>
      </c>
      <c r="J32" s="319">
        <v>0</v>
      </c>
      <c r="K32" s="319">
        <v>0</v>
      </c>
      <c r="L32" s="319">
        <v>0</v>
      </c>
      <c r="M32" s="319">
        <v>0</v>
      </c>
      <c r="N32" s="319">
        <v>3917</v>
      </c>
      <c r="O32" s="319">
        <v>69</v>
      </c>
      <c r="P32" s="319">
        <v>223.584</v>
      </c>
      <c r="Q32" s="319">
        <v>2</v>
      </c>
    </row>
    <row r="33" spans="1:17" x14ac:dyDescent="0.25">
      <c r="A33" s="318">
        <v>1949</v>
      </c>
      <c r="B33" s="318" t="s">
        <v>733</v>
      </c>
      <c r="C33" s="319">
        <v>46039</v>
      </c>
      <c r="D33" s="319">
        <v>9237</v>
      </c>
      <c r="E33" s="319">
        <v>4639</v>
      </c>
      <c r="F33" s="319">
        <v>795</v>
      </c>
      <c r="G33" s="319">
        <v>18290</v>
      </c>
      <c r="H33" s="319">
        <v>251.9</v>
      </c>
      <c r="I33" s="319">
        <v>1522.4</v>
      </c>
      <c r="J33" s="319">
        <v>0</v>
      </c>
      <c r="K33" s="319">
        <v>0</v>
      </c>
      <c r="L33" s="319">
        <v>0</v>
      </c>
      <c r="M33" s="319">
        <v>0</v>
      </c>
      <c r="N33" s="319">
        <v>28562</v>
      </c>
      <c r="O33" s="319">
        <v>396</v>
      </c>
      <c r="P33" s="319">
        <v>10030</v>
      </c>
      <c r="Q33" s="319">
        <v>34</v>
      </c>
    </row>
    <row r="34" spans="1:17" x14ac:dyDescent="0.25">
      <c r="A34" s="318">
        <v>98</v>
      </c>
      <c r="B34" s="318" t="s">
        <v>372</v>
      </c>
      <c r="C34" s="319">
        <v>25840</v>
      </c>
      <c r="D34" s="319">
        <v>4871</v>
      </c>
      <c r="E34" s="319">
        <v>2786.7</v>
      </c>
      <c r="F34" s="319">
        <v>545</v>
      </c>
      <c r="G34" s="319">
        <v>17240</v>
      </c>
      <c r="H34" s="319">
        <v>110.88</v>
      </c>
      <c r="I34" s="319">
        <v>1000</v>
      </c>
      <c r="J34" s="319">
        <v>0</v>
      </c>
      <c r="K34" s="319">
        <v>0</v>
      </c>
      <c r="L34" s="319">
        <v>0</v>
      </c>
      <c r="M34" s="319">
        <v>0</v>
      </c>
      <c r="N34" s="319">
        <v>22017</v>
      </c>
      <c r="O34" s="319">
        <v>828</v>
      </c>
      <c r="P34" s="319">
        <v>8071.8710000000001</v>
      </c>
      <c r="Q34" s="319">
        <v>19</v>
      </c>
    </row>
    <row r="35" spans="1:17" x14ac:dyDescent="0.25">
      <c r="A35" s="318">
        <v>1680</v>
      </c>
      <c r="B35" s="318" t="s">
        <v>0</v>
      </c>
      <c r="C35" s="319">
        <v>25386</v>
      </c>
      <c r="D35" s="319">
        <v>4451</v>
      </c>
      <c r="E35" s="319">
        <v>1876.8</v>
      </c>
      <c r="F35" s="319">
        <v>300</v>
      </c>
      <c r="G35" s="319">
        <v>3000</v>
      </c>
      <c r="H35" s="319">
        <v>0</v>
      </c>
      <c r="I35" s="319">
        <v>288</v>
      </c>
      <c r="J35" s="319">
        <v>0</v>
      </c>
      <c r="K35" s="319">
        <v>0</v>
      </c>
      <c r="L35" s="319">
        <v>0</v>
      </c>
      <c r="M35" s="319">
        <v>267.60000000000002</v>
      </c>
      <c r="N35" s="319">
        <v>27602</v>
      </c>
      <c r="O35" s="319">
        <v>286</v>
      </c>
      <c r="P35" s="319">
        <v>3674.16</v>
      </c>
      <c r="Q35" s="319">
        <v>33</v>
      </c>
    </row>
    <row r="36" spans="1:17" x14ac:dyDescent="0.25">
      <c r="A36" s="318">
        <v>106</v>
      </c>
      <c r="B36" s="318" t="s">
        <v>19</v>
      </c>
      <c r="C36" s="319">
        <v>67963</v>
      </c>
      <c r="D36" s="319">
        <v>13914</v>
      </c>
      <c r="E36" s="319">
        <v>7300.3</v>
      </c>
      <c r="F36" s="319">
        <v>2235</v>
      </c>
      <c r="G36" s="319">
        <v>106200</v>
      </c>
      <c r="H36" s="319">
        <v>2017.26</v>
      </c>
      <c r="I36" s="319">
        <v>4200</v>
      </c>
      <c r="J36" s="319">
        <v>0</v>
      </c>
      <c r="K36" s="319">
        <v>0</v>
      </c>
      <c r="L36" s="319">
        <v>0</v>
      </c>
      <c r="M36" s="319">
        <v>250.5</v>
      </c>
      <c r="N36" s="319">
        <v>8186</v>
      </c>
      <c r="O36" s="319">
        <v>159</v>
      </c>
      <c r="P36" s="319">
        <v>49553.877</v>
      </c>
      <c r="Q36" s="319">
        <v>3</v>
      </c>
    </row>
    <row r="37" spans="1:17" x14ac:dyDescent="0.25">
      <c r="A37" s="318">
        <v>1681</v>
      </c>
      <c r="B37" s="318" t="s">
        <v>47</v>
      </c>
      <c r="C37" s="319">
        <v>25372</v>
      </c>
      <c r="D37" s="319">
        <v>4431</v>
      </c>
      <c r="E37" s="319">
        <v>2240.8000000000002</v>
      </c>
      <c r="F37" s="319">
        <v>305</v>
      </c>
      <c r="G37" s="319">
        <v>3600</v>
      </c>
      <c r="H37" s="319">
        <v>0</v>
      </c>
      <c r="I37" s="319">
        <v>139.19999999999999</v>
      </c>
      <c r="J37" s="319">
        <v>0</v>
      </c>
      <c r="K37" s="319">
        <v>0</v>
      </c>
      <c r="L37" s="319">
        <v>0</v>
      </c>
      <c r="M37" s="319">
        <v>0</v>
      </c>
      <c r="N37" s="319">
        <v>27489</v>
      </c>
      <c r="O37" s="319">
        <v>300</v>
      </c>
      <c r="P37" s="319">
        <v>3134.0439999999999</v>
      </c>
      <c r="Q37" s="319">
        <v>36</v>
      </c>
    </row>
    <row r="38" spans="1:17" x14ac:dyDescent="0.25">
      <c r="A38" s="318">
        <v>109</v>
      </c>
      <c r="B38" s="318" t="s">
        <v>64</v>
      </c>
      <c r="C38" s="319">
        <v>35483</v>
      </c>
      <c r="D38" s="319">
        <v>6647</v>
      </c>
      <c r="E38" s="319">
        <v>3388.2</v>
      </c>
      <c r="F38" s="319">
        <v>700</v>
      </c>
      <c r="G38" s="319">
        <v>18340</v>
      </c>
      <c r="H38" s="319">
        <v>124.74</v>
      </c>
      <c r="I38" s="319">
        <v>1228.8</v>
      </c>
      <c r="J38" s="319">
        <v>0</v>
      </c>
      <c r="K38" s="319">
        <v>0</v>
      </c>
      <c r="L38" s="319">
        <v>0</v>
      </c>
      <c r="M38" s="319">
        <v>0</v>
      </c>
      <c r="N38" s="319">
        <v>29615</v>
      </c>
      <c r="O38" s="319">
        <v>354</v>
      </c>
      <c r="P38" s="319">
        <v>8688.616</v>
      </c>
      <c r="Q38" s="319">
        <v>27</v>
      </c>
    </row>
    <row r="39" spans="1:17" x14ac:dyDescent="0.25">
      <c r="A39" s="318">
        <v>1690</v>
      </c>
      <c r="B39" s="318" t="s">
        <v>73</v>
      </c>
      <c r="C39" s="319">
        <v>24110</v>
      </c>
      <c r="D39" s="319">
        <v>4609</v>
      </c>
      <c r="E39" s="319">
        <v>1705.6</v>
      </c>
      <c r="F39" s="319">
        <v>235</v>
      </c>
      <c r="G39" s="319">
        <v>4930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22441</v>
      </c>
      <c r="O39" s="319">
        <v>194</v>
      </c>
      <c r="P39" s="319">
        <v>3340.97</v>
      </c>
      <c r="Q39" s="319">
        <v>22</v>
      </c>
    </row>
    <row r="40" spans="1:17" x14ac:dyDescent="0.25">
      <c r="A40" s="318">
        <v>114</v>
      </c>
      <c r="B40" s="318" t="s">
        <v>100</v>
      </c>
      <c r="C40" s="319">
        <v>107113</v>
      </c>
      <c r="D40" s="319">
        <v>19716</v>
      </c>
      <c r="E40" s="319">
        <v>12697.7</v>
      </c>
      <c r="F40" s="319">
        <v>2860</v>
      </c>
      <c r="G40" s="319">
        <v>116330</v>
      </c>
      <c r="H40" s="319">
        <v>2724.34</v>
      </c>
      <c r="I40" s="319">
        <v>5093.6000000000004</v>
      </c>
      <c r="J40" s="319">
        <v>0</v>
      </c>
      <c r="K40" s="319">
        <v>0</v>
      </c>
      <c r="L40" s="319">
        <v>0</v>
      </c>
      <c r="M40" s="319">
        <v>0</v>
      </c>
      <c r="N40" s="319">
        <v>33563</v>
      </c>
      <c r="O40" s="319">
        <v>1063</v>
      </c>
      <c r="P40" s="319">
        <v>42273.05</v>
      </c>
      <c r="Q40" s="319">
        <v>29</v>
      </c>
    </row>
    <row r="41" spans="1:17" x14ac:dyDescent="0.25">
      <c r="A41" s="318">
        <v>118</v>
      </c>
      <c r="B41" s="318" t="s">
        <v>160</v>
      </c>
      <c r="C41" s="319">
        <v>55662</v>
      </c>
      <c r="D41" s="319">
        <v>11509</v>
      </c>
      <c r="E41" s="319">
        <v>6227.7</v>
      </c>
      <c r="F41" s="319">
        <v>1375</v>
      </c>
      <c r="G41" s="319">
        <v>68780</v>
      </c>
      <c r="H41" s="319">
        <v>1658.3</v>
      </c>
      <c r="I41" s="319">
        <v>2790.4</v>
      </c>
      <c r="J41" s="319">
        <v>0</v>
      </c>
      <c r="K41" s="319">
        <v>0</v>
      </c>
      <c r="L41" s="319">
        <v>0</v>
      </c>
      <c r="M41" s="319">
        <v>0</v>
      </c>
      <c r="N41" s="319">
        <v>12766</v>
      </c>
      <c r="O41" s="319">
        <v>159</v>
      </c>
      <c r="P41" s="319">
        <v>30606.526000000002</v>
      </c>
      <c r="Q41" s="319">
        <v>17</v>
      </c>
    </row>
    <row r="42" spans="1:17" x14ac:dyDescent="0.25">
      <c r="A42" s="318">
        <v>119</v>
      </c>
      <c r="B42" s="318" t="s">
        <v>213</v>
      </c>
      <c r="C42" s="319">
        <v>33564</v>
      </c>
      <c r="D42" s="319">
        <v>6974</v>
      </c>
      <c r="E42" s="319">
        <v>3232.9</v>
      </c>
      <c r="F42" s="319">
        <v>1190</v>
      </c>
      <c r="G42" s="319">
        <v>39310</v>
      </c>
      <c r="H42" s="319">
        <v>787</v>
      </c>
      <c r="I42" s="319">
        <v>2878.4</v>
      </c>
      <c r="J42" s="319">
        <v>0</v>
      </c>
      <c r="K42" s="319">
        <v>0</v>
      </c>
      <c r="L42" s="319">
        <v>0</v>
      </c>
      <c r="M42" s="319">
        <v>117.6</v>
      </c>
      <c r="N42" s="319">
        <v>5546</v>
      </c>
      <c r="O42" s="319">
        <v>157</v>
      </c>
      <c r="P42" s="319">
        <v>20121.226999999999</v>
      </c>
      <c r="Q42" s="319">
        <v>5</v>
      </c>
    </row>
    <row r="43" spans="1:17" x14ac:dyDescent="0.25">
      <c r="A43" s="318">
        <v>1731</v>
      </c>
      <c r="B43" s="318" t="s">
        <v>216</v>
      </c>
      <c r="C43" s="319">
        <v>33178</v>
      </c>
      <c r="D43" s="319">
        <v>6201</v>
      </c>
      <c r="E43" s="319">
        <v>2571.1999999999998</v>
      </c>
      <c r="F43" s="319">
        <v>415</v>
      </c>
      <c r="G43" s="319">
        <v>12140</v>
      </c>
      <c r="H43" s="319">
        <v>0</v>
      </c>
      <c r="I43" s="319">
        <v>571.20000000000005</v>
      </c>
      <c r="J43" s="319">
        <v>0</v>
      </c>
      <c r="K43" s="319">
        <v>0</v>
      </c>
      <c r="L43" s="319">
        <v>0</v>
      </c>
      <c r="M43" s="319">
        <v>0</v>
      </c>
      <c r="N43" s="319">
        <v>34070</v>
      </c>
      <c r="O43" s="319">
        <v>517</v>
      </c>
      <c r="P43" s="319">
        <v>6443.268</v>
      </c>
      <c r="Q43" s="319">
        <v>29</v>
      </c>
    </row>
    <row r="44" spans="1:17" x14ac:dyDescent="0.25">
      <c r="A44" s="318">
        <v>1699</v>
      </c>
      <c r="B44" s="318" t="s">
        <v>236</v>
      </c>
      <c r="C44" s="319">
        <v>31290</v>
      </c>
      <c r="D44" s="319">
        <v>5821</v>
      </c>
      <c r="E44" s="319">
        <v>3063.8</v>
      </c>
      <c r="F44" s="319">
        <v>500</v>
      </c>
      <c r="G44" s="319">
        <v>13420</v>
      </c>
      <c r="H44" s="319">
        <v>659.12</v>
      </c>
      <c r="I44" s="319">
        <v>484.8</v>
      </c>
      <c r="J44" s="319">
        <v>0</v>
      </c>
      <c r="K44" s="319">
        <v>0</v>
      </c>
      <c r="L44" s="319">
        <v>0</v>
      </c>
      <c r="M44" s="319">
        <v>168.2</v>
      </c>
      <c r="N44" s="319">
        <v>19905</v>
      </c>
      <c r="O44" s="319">
        <v>624</v>
      </c>
      <c r="P44" s="319">
        <v>10079.1</v>
      </c>
      <c r="Q44" s="319">
        <v>17</v>
      </c>
    </row>
    <row r="45" spans="1:17" x14ac:dyDescent="0.25">
      <c r="A45" s="318">
        <v>1730</v>
      </c>
      <c r="B45" s="318" t="s">
        <v>329</v>
      </c>
      <c r="C45" s="319">
        <v>33698</v>
      </c>
      <c r="D45" s="319">
        <v>7057</v>
      </c>
      <c r="E45" s="319">
        <v>2167.6</v>
      </c>
      <c r="F45" s="319">
        <v>505</v>
      </c>
      <c r="G45" s="319">
        <v>9420</v>
      </c>
      <c r="H45" s="319">
        <v>227.25280000000001</v>
      </c>
      <c r="I45" s="319">
        <v>169.6</v>
      </c>
      <c r="J45" s="319">
        <v>0</v>
      </c>
      <c r="K45" s="319">
        <v>0</v>
      </c>
      <c r="L45" s="319">
        <v>0</v>
      </c>
      <c r="M45" s="319">
        <v>0</v>
      </c>
      <c r="N45" s="319">
        <v>14287</v>
      </c>
      <c r="O45" s="319">
        <v>483</v>
      </c>
      <c r="P45" s="319">
        <v>7998.84</v>
      </c>
      <c r="Q45" s="319">
        <v>18</v>
      </c>
    </row>
    <row r="46" spans="1:17" x14ac:dyDescent="0.25">
      <c r="A46" s="318">
        <v>1701</v>
      </c>
      <c r="B46" s="318" t="s">
        <v>369</v>
      </c>
      <c r="C46" s="319">
        <v>19348</v>
      </c>
      <c r="D46" s="319">
        <v>3231</v>
      </c>
      <c r="E46" s="319">
        <v>1614.8</v>
      </c>
      <c r="F46" s="319">
        <v>195</v>
      </c>
      <c r="G46" s="319">
        <v>2350</v>
      </c>
      <c r="H46" s="319">
        <v>0</v>
      </c>
      <c r="I46" s="319">
        <v>174.4</v>
      </c>
      <c r="J46" s="319">
        <v>0</v>
      </c>
      <c r="K46" s="319">
        <v>0</v>
      </c>
      <c r="L46" s="319">
        <v>0</v>
      </c>
      <c r="M46" s="319">
        <v>0</v>
      </c>
      <c r="N46" s="319">
        <v>27867</v>
      </c>
      <c r="O46" s="319">
        <v>407</v>
      </c>
      <c r="P46" s="319">
        <v>2108.3119999999999</v>
      </c>
      <c r="Q46" s="319">
        <v>29</v>
      </c>
    </row>
    <row r="47" spans="1:17" x14ac:dyDescent="0.25">
      <c r="A47" s="318">
        <v>141</v>
      </c>
      <c r="B47" s="318" t="s">
        <v>8</v>
      </c>
      <c r="C47" s="319">
        <v>72849</v>
      </c>
      <c r="D47" s="319">
        <v>14620</v>
      </c>
      <c r="E47" s="319">
        <v>8819.7999999999993</v>
      </c>
      <c r="F47" s="319">
        <v>7925</v>
      </c>
      <c r="G47" s="319">
        <v>115680</v>
      </c>
      <c r="H47" s="319">
        <v>3490.9</v>
      </c>
      <c r="I47" s="319">
        <v>4908.8</v>
      </c>
      <c r="J47" s="319">
        <v>0</v>
      </c>
      <c r="K47" s="319">
        <v>0</v>
      </c>
      <c r="L47" s="319">
        <v>0</v>
      </c>
      <c r="M47" s="319">
        <v>0</v>
      </c>
      <c r="N47" s="319">
        <v>6715</v>
      </c>
      <c r="O47" s="319">
        <v>225</v>
      </c>
      <c r="P47" s="319">
        <v>53409.468000000001</v>
      </c>
      <c r="Q47" s="319">
        <v>3</v>
      </c>
    </row>
    <row r="48" spans="1:17" x14ac:dyDescent="0.25">
      <c r="A48" s="318">
        <v>147</v>
      </c>
      <c r="B48" s="318" t="s">
        <v>48</v>
      </c>
      <c r="C48" s="319">
        <v>23210</v>
      </c>
      <c r="D48" s="319">
        <v>4954</v>
      </c>
      <c r="E48" s="319">
        <v>1652.3</v>
      </c>
      <c r="F48" s="319">
        <v>605</v>
      </c>
      <c r="G48" s="319">
        <v>13860</v>
      </c>
      <c r="H48" s="319">
        <v>0</v>
      </c>
      <c r="I48" s="319">
        <v>292.8</v>
      </c>
      <c r="J48" s="319">
        <v>0</v>
      </c>
      <c r="K48" s="319">
        <v>0</v>
      </c>
      <c r="L48" s="319">
        <v>0</v>
      </c>
      <c r="M48" s="319">
        <v>0</v>
      </c>
      <c r="N48" s="319">
        <v>2597</v>
      </c>
      <c r="O48" s="319">
        <v>19</v>
      </c>
      <c r="P48" s="319">
        <v>12074.825000000001</v>
      </c>
      <c r="Q48" s="319">
        <v>3</v>
      </c>
    </row>
    <row r="49" spans="1:17" x14ac:dyDescent="0.25">
      <c r="A49" s="318">
        <v>148</v>
      </c>
      <c r="B49" s="318" t="s">
        <v>69</v>
      </c>
      <c r="C49" s="319">
        <v>28499</v>
      </c>
      <c r="D49" s="319">
        <v>6157</v>
      </c>
      <c r="E49" s="319">
        <v>1708.7</v>
      </c>
      <c r="F49" s="319">
        <v>325</v>
      </c>
      <c r="G49" s="319">
        <v>11550</v>
      </c>
      <c r="H49" s="319">
        <v>0</v>
      </c>
      <c r="I49" s="319">
        <v>187.2</v>
      </c>
      <c r="J49" s="319">
        <v>0</v>
      </c>
      <c r="K49" s="319">
        <v>0</v>
      </c>
      <c r="L49" s="319">
        <v>0</v>
      </c>
      <c r="M49" s="319">
        <v>31.6</v>
      </c>
      <c r="N49" s="319">
        <v>16500</v>
      </c>
      <c r="O49" s="319">
        <v>151</v>
      </c>
      <c r="P49" s="319">
        <v>6036.5</v>
      </c>
      <c r="Q49" s="319">
        <v>9</v>
      </c>
    </row>
    <row r="50" spans="1:17" x14ac:dyDescent="0.25">
      <c r="A50" s="318">
        <v>150</v>
      </c>
      <c r="B50" s="318" t="s">
        <v>78</v>
      </c>
      <c r="C50" s="319">
        <v>99957</v>
      </c>
      <c r="D50" s="319">
        <v>20106</v>
      </c>
      <c r="E50" s="319">
        <v>10139.299999999999</v>
      </c>
      <c r="F50" s="319">
        <v>9260</v>
      </c>
      <c r="G50" s="319">
        <v>148460</v>
      </c>
      <c r="H50" s="319">
        <v>1712.16</v>
      </c>
      <c r="I50" s="319">
        <v>3960</v>
      </c>
      <c r="J50" s="319">
        <v>0</v>
      </c>
      <c r="K50" s="319">
        <v>0</v>
      </c>
      <c r="L50" s="319">
        <v>0</v>
      </c>
      <c r="M50" s="319">
        <v>69.299999999999301</v>
      </c>
      <c r="N50" s="319">
        <v>13049</v>
      </c>
      <c r="O50" s="319">
        <v>384</v>
      </c>
      <c r="P50" s="319">
        <v>82175.744000000006</v>
      </c>
      <c r="Q50" s="319">
        <v>8</v>
      </c>
    </row>
    <row r="51" spans="1:17" x14ac:dyDescent="0.25">
      <c r="A51" s="318">
        <v>1774</v>
      </c>
      <c r="B51" s="318" t="s">
        <v>80</v>
      </c>
      <c r="C51" s="319">
        <v>26350</v>
      </c>
      <c r="D51" s="319">
        <v>5243</v>
      </c>
      <c r="E51" s="319">
        <v>1717.3</v>
      </c>
      <c r="F51" s="319">
        <v>290</v>
      </c>
      <c r="G51" s="319">
        <v>8440</v>
      </c>
      <c r="H51" s="319">
        <v>0</v>
      </c>
      <c r="I51" s="319">
        <v>232.8</v>
      </c>
      <c r="J51" s="319">
        <v>0</v>
      </c>
      <c r="K51" s="319">
        <v>0</v>
      </c>
      <c r="L51" s="319">
        <v>0</v>
      </c>
      <c r="M51" s="319">
        <v>0</v>
      </c>
      <c r="N51" s="319">
        <v>17571</v>
      </c>
      <c r="O51" s="319">
        <v>111</v>
      </c>
      <c r="P51" s="319">
        <v>5193.3959999999997</v>
      </c>
      <c r="Q51" s="319">
        <v>11</v>
      </c>
    </row>
    <row r="52" spans="1:17" x14ac:dyDescent="0.25">
      <c r="A52" s="318">
        <v>153</v>
      </c>
      <c r="B52" s="318" t="s">
        <v>102</v>
      </c>
      <c r="C52" s="319">
        <v>158986</v>
      </c>
      <c r="D52" s="319">
        <v>29046</v>
      </c>
      <c r="E52" s="319">
        <v>19567.599999999999</v>
      </c>
      <c r="F52" s="319">
        <v>16075</v>
      </c>
      <c r="G52" s="319">
        <v>248920</v>
      </c>
      <c r="H52" s="319">
        <v>5362.4784</v>
      </c>
      <c r="I52" s="319">
        <v>6073.6</v>
      </c>
      <c r="J52" s="319">
        <v>0</v>
      </c>
      <c r="K52" s="319">
        <v>0</v>
      </c>
      <c r="L52" s="319">
        <v>0</v>
      </c>
      <c r="M52" s="319">
        <v>0</v>
      </c>
      <c r="N52" s="319">
        <v>14068</v>
      </c>
      <c r="O52" s="319">
        <v>205</v>
      </c>
      <c r="P52" s="319">
        <v>165113.66399999999</v>
      </c>
      <c r="Q52" s="319">
        <v>8</v>
      </c>
    </row>
    <row r="53" spans="1:17" x14ac:dyDescent="0.25">
      <c r="A53" s="318">
        <v>158</v>
      </c>
      <c r="B53" s="318" t="s">
        <v>128</v>
      </c>
      <c r="C53" s="319">
        <v>24277</v>
      </c>
      <c r="D53" s="319">
        <v>4688</v>
      </c>
      <c r="E53" s="319">
        <v>1897.8</v>
      </c>
      <c r="F53" s="319">
        <v>960</v>
      </c>
      <c r="G53" s="319">
        <v>18280</v>
      </c>
      <c r="H53" s="319">
        <v>0</v>
      </c>
      <c r="I53" s="319">
        <v>1184.8</v>
      </c>
      <c r="J53" s="319">
        <v>0</v>
      </c>
      <c r="K53" s="319">
        <v>0</v>
      </c>
      <c r="L53" s="319">
        <v>0</v>
      </c>
      <c r="M53" s="319">
        <v>0</v>
      </c>
      <c r="N53" s="319">
        <v>10474</v>
      </c>
      <c r="O53" s="319">
        <v>76</v>
      </c>
      <c r="P53" s="319">
        <v>11041.812</v>
      </c>
      <c r="Q53" s="319">
        <v>6</v>
      </c>
    </row>
    <row r="54" spans="1:17" x14ac:dyDescent="0.25">
      <c r="A54" s="318">
        <v>160</v>
      </c>
      <c r="B54" s="318" t="s">
        <v>134</v>
      </c>
      <c r="C54" s="319">
        <v>60574</v>
      </c>
      <c r="D54" s="319">
        <v>13329</v>
      </c>
      <c r="E54" s="319">
        <v>4479.8</v>
      </c>
      <c r="F54" s="319">
        <v>820</v>
      </c>
      <c r="G54" s="319">
        <v>40440</v>
      </c>
      <c r="H54" s="319">
        <v>953.96</v>
      </c>
      <c r="I54" s="319">
        <v>3248</v>
      </c>
      <c r="J54" s="319">
        <v>0</v>
      </c>
      <c r="K54" s="319">
        <v>0</v>
      </c>
      <c r="L54" s="319">
        <v>0</v>
      </c>
      <c r="M54" s="319">
        <v>0</v>
      </c>
      <c r="N54" s="319">
        <v>31221</v>
      </c>
      <c r="O54" s="319">
        <v>494</v>
      </c>
      <c r="P54" s="319">
        <v>14323.1</v>
      </c>
      <c r="Q54" s="319">
        <v>25</v>
      </c>
    </row>
    <row r="55" spans="1:17" x14ac:dyDescent="0.25">
      <c r="A55" s="318">
        <v>163</v>
      </c>
      <c r="B55" s="318" t="s">
        <v>149</v>
      </c>
      <c r="C55" s="319">
        <v>35808</v>
      </c>
      <c r="D55" s="319">
        <v>7352</v>
      </c>
      <c r="E55" s="319">
        <v>2855.7</v>
      </c>
      <c r="F55" s="319">
        <v>475</v>
      </c>
      <c r="G55" s="319">
        <v>35910</v>
      </c>
      <c r="H55" s="319">
        <v>1003.6</v>
      </c>
      <c r="I55" s="319">
        <v>1193.5999999999999</v>
      </c>
      <c r="J55" s="319">
        <v>0</v>
      </c>
      <c r="K55" s="319">
        <v>0</v>
      </c>
      <c r="L55" s="319">
        <v>0</v>
      </c>
      <c r="M55" s="319">
        <v>0</v>
      </c>
      <c r="N55" s="319">
        <v>13791</v>
      </c>
      <c r="O55" s="319">
        <v>108</v>
      </c>
      <c r="P55" s="319">
        <v>12406.011</v>
      </c>
      <c r="Q55" s="319">
        <v>8</v>
      </c>
    </row>
    <row r="56" spans="1:17" x14ac:dyDescent="0.25">
      <c r="A56" s="318">
        <v>164</v>
      </c>
      <c r="B56" s="318" t="s">
        <v>404</v>
      </c>
      <c r="C56" s="319">
        <v>80683</v>
      </c>
      <c r="D56" s="319">
        <v>15469</v>
      </c>
      <c r="E56" s="319">
        <v>8938.7999999999993</v>
      </c>
      <c r="F56" s="319">
        <v>6990</v>
      </c>
      <c r="G56" s="319">
        <v>114580</v>
      </c>
      <c r="H56" s="319">
        <v>3672.36</v>
      </c>
      <c r="I56" s="319">
        <v>4930.3999999999996</v>
      </c>
      <c r="J56" s="319">
        <v>0</v>
      </c>
      <c r="K56" s="319">
        <v>0</v>
      </c>
      <c r="L56" s="319">
        <v>0</v>
      </c>
      <c r="M56" s="319">
        <v>0</v>
      </c>
      <c r="N56" s="319">
        <v>6082</v>
      </c>
      <c r="O56" s="319">
        <v>101</v>
      </c>
      <c r="P56" s="319">
        <v>70783.816000000006</v>
      </c>
      <c r="Q56" s="319">
        <v>3</v>
      </c>
    </row>
    <row r="57" spans="1:17" x14ac:dyDescent="0.25">
      <c r="A57" s="318">
        <v>1735</v>
      </c>
      <c r="B57" s="318" t="s">
        <v>159</v>
      </c>
      <c r="C57" s="319">
        <v>34940</v>
      </c>
      <c r="D57" s="319">
        <v>6550</v>
      </c>
      <c r="E57" s="319">
        <v>2543.1999999999998</v>
      </c>
      <c r="F57" s="319">
        <v>710</v>
      </c>
      <c r="G57" s="319">
        <v>13230</v>
      </c>
      <c r="H57" s="319">
        <v>0</v>
      </c>
      <c r="I57" s="319">
        <v>541.6</v>
      </c>
      <c r="J57" s="319">
        <v>0</v>
      </c>
      <c r="K57" s="319">
        <v>0</v>
      </c>
      <c r="L57" s="319">
        <v>0</v>
      </c>
      <c r="M57" s="319">
        <v>0</v>
      </c>
      <c r="N57" s="319">
        <v>21236</v>
      </c>
      <c r="O57" s="319">
        <v>305</v>
      </c>
      <c r="P57" s="319">
        <v>9522.616</v>
      </c>
      <c r="Q57" s="319">
        <v>9</v>
      </c>
    </row>
    <row r="58" spans="1:17" x14ac:dyDescent="0.25">
      <c r="A58" s="318">
        <v>166</v>
      </c>
      <c r="B58" s="318" t="s">
        <v>168</v>
      </c>
      <c r="C58" s="319">
        <v>53779</v>
      </c>
      <c r="D58" s="319">
        <v>12814</v>
      </c>
      <c r="E58" s="319">
        <v>4501.2</v>
      </c>
      <c r="F58" s="319">
        <v>1805</v>
      </c>
      <c r="G58" s="319">
        <v>63870</v>
      </c>
      <c r="H58" s="319">
        <v>1287.32</v>
      </c>
      <c r="I58" s="319">
        <v>3412.8</v>
      </c>
      <c r="J58" s="319">
        <v>0</v>
      </c>
      <c r="K58" s="319">
        <v>0</v>
      </c>
      <c r="L58" s="319">
        <v>0</v>
      </c>
      <c r="M58" s="319">
        <v>0</v>
      </c>
      <c r="N58" s="319">
        <v>14133</v>
      </c>
      <c r="O58" s="319">
        <v>2046</v>
      </c>
      <c r="P58" s="319">
        <v>32614.991999999998</v>
      </c>
      <c r="Q58" s="319">
        <v>9</v>
      </c>
    </row>
    <row r="59" spans="1:17" x14ac:dyDescent="0.25">
      <c r="A59" s="318">
        <v>168</v>
      </c>
      <c r="B59" s="318" t="s">
        <v>203</v>
      </c>
      <c r="C59" s="319">
        <v>22622</v>
      </c>
      <c r="D59" s="319">
        <v>4322</v>
      </c>
      <c r="E59" s="319">
        <v>1849.5</v>
      </c>
      <c r="F59" s="319">
        <v>475</v>
      </c>
      <c r="G59" s="319">
        <v>6750</v>
      </c>
      <c r="H59" s="319">
        <v>86.5</v>
      </c>
      <c r="I59" s="319">
        <v>451.2</v>
      </c>
      <c r="J59" s="319">
        <v>0</v>
      </c>
      <c r="K59" s="319">
        <v>0</v>
      </c>
      <c r="L59" s="319">
        <v>0</v>
      </c>
      <c r="M59" s="319">
        <v>48.099999999999902</v>
      </c>
      <c r="N59" s="319">
        <v>9876</v>
      </c>
      <c r="O59" s="319">
        <v>86</v>
      </c>
      <c r="P59" s="319">
        <v>7480.3950000000004</v>
      </c>
      <c r="Q59" s="319">
        <v>7</v>
      </c>
    </row>
    <row r="60" spans="1:17" x14ac:dyDescent="0.25">
      <c r="A60" s="318">
        <v>173</v>
      </c>
      <c r="B60" s="318" t="s">
        <v>247</v>
      </c>
      <c r="C60" s="319">
        <v>31840</v>
      </c>
      <c r="D60" s="319">
        <v>6430</v>
      </c>
      <c r="E60" s="319">
        <v>2999.5</v>
      </c>
      <c r="F60" s="319">
        <v>1700</v>
      </c>
      <c r="G60" s="319">
        <v>30110</v>
      </c>
      <c r="H60" s="319">
        <v>750.42</v>
      </c>
      <c r="I60" s="319">
        <v>3282.4</v>
      </c>
      <c r="J60" s="319">
        <v>0</v>
      </c>
      <c r="K60" s="319">
        <v>0</v>
      </c>
      <c r="L60" s="319">
        <v>0</v>
      </c>
      <c r="M60" s="319">
        <v>0</v>
      </c>
      <c r="N60" s="319">
        <v>2155</v>
      </c>
      <c r="O60" s="319">
        <v>40</v>
      </c>
      <c r="P60" s="319">
        <v>21104.81</v>
      </c>
      <c r="Q60" s="319">
        <v>2</v>
      </c>
    </row>
    <row r="61" spans="1:17" x14ac:dyDescent="0.25">
      <c r="A61" s="318">
        <v>1773</v>
      </c>
      <c r="B61" s="318" t="s">
        <v>248</v>
      </c>
      <c r="C61" s="319">
        <v>18071</v>
      </c>
      <c r="D61" s="319">
        <v>3506</v>
      </c>
      <c r="E61" s="319">
        <v>1288.2</v>
      </c>
      <c r="F61" s="319">
        <v>380</v>
      </c>
      <c r="G61" s="319">
        <v>3930</v>
      </c>
      <c r="H61" s="319">
        <v>0</v>
      </c>
      <c r="I61" s="319">
        <v>287.2</v>
      </c>
      <c r="J61" s="319">
        <v>0</v>
      </c>
      <c r="K61" s="319">
        <v>0</v>
      </c>
      <c r="L61" s="319">
        <v>0</v>
      </c>
      <c r="M61" s="319">
        <v>0</v>
      </c>
      <c r="N61" s="319">
        <v>11366</v>
      </c>
      <c r="O61" s="319">
        <v>471</v>
      </c>
      <c r="P61" s="319">
        <v>3666.4879999999998</v>
      </c>
      <c r="Q61" s="319">
        <v>8</v>
      </c>
    </row>
    <row r="62" spans="1:17" x14ac:dyDescent="0.25">
      <c r="A62" s="318">
        <v>175</v>
      </c>
      <c r="B62" s="318" t="s">
        <v>249</v>
      </c>
      <c r="C62" s="319">
        <v>17813</v>
      </c>
      <c r="D62" s="319">
        <v>3673</v>
      </c>
      <c r="E62" s="319">
        <v>1235.3</v>
      </c>
      <c r="F62" s="319">
        <v>200</v>
      </c>
      <c r="G62" s="319">
        <v>12030</v>
      </c>
      <c r="H62" s="319">
        <v>1222.78</v>
      </c>
      <c r="I62" s="319">
        <v>1162.4000000000001</v>
      </c>
      <c r="J62" s="319">
        <v>0</v>
      </c>
      <c r="K62" s="319">
        <v>0</v>
      </c>
      <c r="L62" s="319">
        <v>0</v>
      </c>
      <c r="M62" s="319">
        <v>656.6</v>
      </c>
      <c r="N62" s="319">
        <v>17981</v>
      </c>
      <c r="O62" s="319">
        <v>220</v>
      </c>
      <c r="P62" s="319">
        <v>4262.7690000000002</v>
      </c>
      <c r="Q62" s="319">
        <v>14</v>
      </c>
    </row>
    <row r="63" spans="1:17" x14ac:dyDescent="0.25">
      <c r="A63" s="318">
        <v>177</v>
      </c>
      <c r="B63" s="318" t="s">
        <v>270</v>
      </c>
      <c r="C63" s="319">
        <v>37511</v>
      </c>
      <c r="D63" s="319">
        <v>7412</v>
      </c>
      <c r="E63" s="319">
        <v>2831.9</v>
      </c>
      <c r="F63" s="319">
        <v>680</v>
      </c>
      <c r="G63" s="319">
        <v>21470</v>
      </c>
      <c r="H63" s="319">
        <v>834.58</v>
      </c>
      <c r="I63" s="319">
        <v>2036.8</v>
      </c>
      <c r="J63" s="319">
        <v>0</v>
      </c>
      <c r="K63" s="319">
        <v>0</v>
      </c>
      <c r="L63" s="319">
        <v>0</v>
      </c>
      <c r="M63" s="319">
        <v>0</v>
      </c>
      <c r="N63" s="319">
        <v>17095</v>
      </c>
      <c r="O63" s="319">
        <v>134</v>
      </c>
      <c r="P63" s="319">
        <v>10853.973</v>
      </c>
      <c r="Q63" s="319">
        <v>15</v>
      </c>
    </row>
    <row r="64" spans="1:17" x14ac:dyDescent="0.25">
      <c r="A64" s="318">
        <v>1742</v>
      </c>
      <c r="B64" s="318" t="s">
        <v>280</v>
      </c>
      <c r="C64" s="319">
        <v>38300</v>
      </c>
      <c r="D64" s="319">
        <v>9392</v>
      </c>
      <c r="E64" s="319">
        <v>2275.3000000000002</v>
      </c>
      <c r="F64" s="319">
        <v>1365</v>
      </c>
      <c r="G64" s="319">
        <v>34910</v>
      </c>
      <c r="H64" s="319">
        <v>493.02</v>
      </c>
      <c r="I64" s="319">
        <v>3145.6</v>
      </c>
      <c r="J64" s="319">
        <v>0</v>
      </c>
      <c r="K64" s="319">
        <v>0</v>
      </c>
      <c r="L64" s="319">
        <v>0</v>
      </c>
      <c r="M64" s="319">
        <v>0</v>
      </c>
      <c r="N64" s="319">
        <v>9411</v>
      </c>
      <c r="O64" s="319">
        <v>27</v>
      </c>
      <c r="P64" s="319">
        <v>17086.524000000001</v>
      </c>
      <c r="Q64" s="319">
        <v>9</v>
      </c>
    </row>
    <row r="65" spans="1:17" x14ac:dyDescent="0.25">
      <c r="A65" s="318">
        <v>180</v>
      </c>
      <c r="B65" s="318" t="s">
        <v>313</v>
      </c>
      <c r="C65" s="319">
        <v>17003</v>
      </c>
      <c r="D65" s="319">
        <v>4680</v>
      </c>
      <c r="E65" s="319">
        <v>754.7</v>
      </c>
      <c r="F65" s="319">
        <v>165</v>
      </c>
      <c r="G65" s="319">
        <v>10370</v>
      </c>
      <c r="H65" s="319">
        <v>0</v>
      </c>
      <c r="I65" s="319">
        <v>312.8</v>
      </c>
      <c r="J65" s="319">
        <v>0</v>
      </c>
      <c r="K65" s="319">
        <v>0</v>
      </c>
      <c r="L65" s="319">
        <v>0</v>
      </c>
      <c r="M65" s="319">
        <v>0</v>
      </c>
      <c r="N65" s="319">
        <v>13398</v>
      </c>
      <c r="O65" s="319">
        <v>171</v>
      </c>
      <c r="P65" s="319">
        <v>2198.5149999999999</v>
      </c>
      <c r="Q65" s="319">
        <v>5</v>
      </c>
    </row>
    <row r="66" spans="1:17" x14ac:dyDescent="0.25">
      <c r="A66" s="318">
        <v>1708</v>
      </c>
      <c r="B66" s="318" t="s">
        <v>316</v>
      </c>
      <c r="C66" s="319">
        <v>43940</v>
      </c>
      <c r="D66" s="319">
        <v>8689</v>
      </c>
      <c r="E66" s="319">
        <v>4227.3999999999996</v>
      </c>
      <c r="F66" s="319">
        <v>970</v>
      </c>
      <c r="G66" s="319">
        <v>28400</v>
      </c>
      <c r="H66" s="319">
        <v>548.46</v>
      </c>
      <c r="I66" s="319">
        <v>1510.4</v>
      </c>
      <c r="J66" s="319">
        <v>0</v>
      </c>
      <c r="K66" s="319">
        <v>0</v>
      </c>
      <c r="L66" s="319">
        <v>0</v>
      </c>
      <c r="M66" s="319">
        <v>0</v>
      </c>
      <c r="N66" s="319">
        <v>28830</v>
      </c>
      <c r="O66" s="319">
        <v>3329</v>
      </c>
      <c r="P66" s="319">
        <v>12317.152</v>
      </c>
      <c r="Q66" s="319">
        <v>34</v>
      </c>
    </row>
    <row r="67" spans="1:17" x14ac:dyDescent="0.25">
      <c r="A67" s="318">
        <v>183</v>
      </c>
      <c r="B67" s="318" t="s">
        <v>327</v>
      </c>
      <c r="C67" s="319">
        <v>21276</v>
      </c>
      <c r="D67" s="319">
        <v>4565</v>
      </c>
      <c r="E67" s="319">
        <v>1206.5999999999999</v>
      </c>
      <c r="F67" s="319">
        <v>140</v>
      </c>
      <c r="G67" s="319">
        <v>3060</v>
      </c>
      <c r="H67" s="319">
        <v>0</v>
      </c>
      <c r="I67" s="319">
        <v>545.6</v>
      </c>
      <c r="J67" s="319">
        <v>0</v>
      </c>
      <c r="K67" s="319">
        <v>0</v>
      </c>
      <c r="L67" s="319">
        <v>0</v>
      </c>
      <c r="M67" s="319">
        <v>0</v>
      </c>
      <c r="N67" s="319">
        <v>14702</v>
      </c>
      <c r="O67" s="319">
        <v>42</v>
      </c>
      <c r="P67" s="319">
        <v>2437.6080000000002</v>
      </c>
      <c r="Q67" s="319">
        <v>11</v>
      </c>
    </row>
    <row r="68" spans="1:17" x14ac:dyDescent="0.25">
      <c r="A68" s="318">
        <v>1700</v>
      </c>
      <c r="B68" s="318" t="s">
        <v>328</v>
      </c>
      <c r="C68" s="319">
        <v>33792</v>
      </c>
      <c r="D68" s="319">
        <v>7651</v>
      </c>
      <c r="E68" s="319">
        <v>2667</v>
      </c>
      <c r="F68" s="319">
        <v>330</v>
      </c>
      <c r="G68" s="319">
        <v>14650</v>
      </c>
      <c r="H68" s="319">
        <v>172.26</v>
      </c>
      <c r="I68" s="319">
        <v>980.8</v>
      </c>
      <c r="J68" s="319">
        <v>0</v>
      </c>
      <c r="K68" s="319">
        <v>0</v>
      </c>
      <c r="L68" s="319">
        <v>0</v>
      </c>
      <c r="M68" s="319">
        <v>211.8</v>
      </c>
      <c r="N68" s="319">
        <v>10613</v>
      </c>
      <c r="O68" s="319">
        <v>200</v>
      </c>
      <c r="P68" s="319">
        <v>8203.08</v>
      </c>
      <c r="Q68" s="319">
        <v>9</v>
      </c>
    </row>
    <row r="69" spans="1:17" x14ac:dyDescent="0.25">
      <c r="A69" s="318">
        <v>189</v>
      </c>
      <c r="B69" s="318" t="s">
        <v>374</v>
      </c>
      <c r="C69" s="319">
        <v>24351</v>
      </c>
      <c r="D69" s="319">
        <v>5268</v>
      </c>
      <c r="E69" s="319">
        <v>1362.4</v>
      </c>
      <c r="F69" s="319">
        <v>340</v>
      </c>
      <c r="G69" s="319">
        <v>10590</v>
      </c>
      <c r="H69" s="319">
        <v>0</v>
      </c>
      <c r="I69" s="319">
        <v>546.4</v>
      </c>
      <c r="J69" s="319">
        <v>0</v>
      </c>
      <c r="K69" s="319">
        <v>0</v>
      </c>
      <c r="L69" s="319">
        <v>0</v>
      </c>
      <c r="M69" s="319">
        <v>648.9</v>
      </c>
      <c r="N69" s="319">
        <v>9459</v>
      </c>
      <c r="O69" s="319">
        <v>79</v>
      </c>
      <c r="P69" s="319">
        <v>7158.2</v>
      </c>
      <c r="Q69" s="319">
        <v>9</v>
      </c>
    </row>
    <row r="70" spans="1:17" x14ac:dyDescent="0.25">
      <c r="A70" s="318">
        <v>1896</v>
      </c>
      <c r="B70" s="318" t="s">
        <v>399</v>
      </c>
      <c r="C70" s="319">
        <v>22503</v>
      </c>
      <c r="D70" s="319">
        <v>5625</v>
      </c>
      <c r="E70" s="319">
        <v>1375.1</v>
      </c>
      <c r="F70" s="319">
        <v>285</v>
      </c>
      <c r="G70" s="319">
        <v>7210</v>
      </c>
      <c r="H70" s="319">
        <v>0</v>
      </c>
      <c r="I70" s="319">
        <v>511.2</v>
      </c>
      <c r="J70" s="319">
        <v>0</v>
      </c>
      <c r="K70" s="319">
        <v>0</v>
      </c>
      <c r="L70" s="319">
        <v>0</v>
      </c>
      <c r="M70" s="319">
        <v>119.8</v>
      </c>
      <c r="N70" s="319">
        <v>8237</v>
      </c>
      <c r="O70" s="319">
        <v>549</v>
      </c>
      <c r="P70" s="319">
        <v>6419.951</v>
      </c>
      <c r="Q70" s="319">
        <v>4</v>
      </c>
    </row>
    <row r="71" spans="1:17" x14ac:dyDescent="0.25">
      <c r="A71" s="318">
        <v>193</v>
      </c>
      <c r="B71" s="318" t="s">
        <v>401</v>
      </c>
      <c r="C71" s="319">
        <v>127497</v>
      </c>
      <c r="D71" s="319">
        <v>27207</v>
      </c>
      <c r="E71" s="319">
        <v>12131</v>
      </c>
      <c r="F71" s="319">
        <v>7300</v>
      </c>
      <c r="G71" s="319">
        <v>239600</v>
      </c>
      <c r="H71" s="319">
        <v>7034.6414000000004</v>
      </c>
      <c r="I71" s="319">
        <v>8141.6</v>
      </c>
      <c r="J71" s="319">
        <v>0</v>
      </c>
      <c r="K71" s="319">
        <v>0</v>
      </c>
      <c r="L71" s="319">
        <v>0</v>
      </c>
      <c r="M71" s="319">
        <v>217.599999999999</v>
      </c>
      <c r="N71" s="319">
        <v>11064</v>
      </c>
      <c r="O71" s="319">
        <v>872</v>
      </c>
      <c r="P71" s="319">
        <v>119252.25</v>
      </c>
      <c r="Q71" s="319">
        <v>3</v>
      </c>
    </row>
    <row r="72" spans="1:17" x14ac:dyDescent="0.25">
      <c r="A72" s="318">
        <v>197</v>
      </c>
      <c r="B72" s="318" t="s">
        <v>3</v>
      </c>
      <c r="C72" s="319">
        <v>27011</v>
      </c>
      <c r="D72" s="319">
        <v>5305</v>
      </c>
      <c r="E72" s="319">
        <v>2490.8000000000002</v>
      </c>
      <c r="F72" s="319">
        <v>570</v>
      </c>
      <c r="G72" s="319">
        <v>17800</v>
      </c>
      <c r="H72" s="319">
        <v>184.14</v>
      </c>
      <c r="I72" s="319">
        <v>1215.2</v>
      </c>
      <c r="J72" s="319">
        <v>0</v>
      </c>
      <c r="K72" s="319">
        <v>0</v>
      </c>
      <c r="L72" s="319">
        <v>0</v>
      </c>
      <c r="M72" s="319">
        <v>0</v>
      </c>
      <c r="N72" s="319">
        <v>9654</v>
      </c>
      <c r="O72" s="319">
        <v>52</v>
      </c>
      <c r="P72" s="319">
        <v>9565.4240000000009</v>
      </c>
      <c r="Q72" s="319">
        <v>9</v>
      </c>
    </row>
    <row r="73" spans="1:17" x14ac:dyDescent="0.25">
      <c r="A73" s="318">
        <v>200</v>
      </c>
      <c r="B73" s="318" t="s">
        <v>16</v>
      </c>
      <c r="C73" s="319">
        <v>162445</v>
      </c>
      <c r="D73" s="319">
        <v>31687</v>
      </c>
      <c r="E73" s="319">
        <v>15272.1</v>
      </c>
      <c r="F73" s="319">
        <v>8705</v>
      </c>
      <c r="G73" s="319">
        <v>253620</v>
      </c>
      <c r="H73" s="319">
        <v>5442.8</v>
      </c>
      <c r="I73" s="319">
        <v>8827.2000000000007</v>
      </c>
      <c r="J73" s="319">
        <v>0</v>
      </c>
      <c r="K73" s="319">
        <v>0</v>
      </c>
      <c r="L73" s="319">
        <v>0</v>
      </c>
      <c r="M73" s="319">
        <v>0</v>
      </c>
      <c r="N73" s="319">
        <v>33983</v>
      </c>
      <c r="O73" s="319">
        <v>132</v>
      </c>
      <c r="P73" s="319">
        <v>132840.00599999999</v>
      </c>
      <c r="Q73" s="319">
        <v>24</v>
      </c>
    </row>
    <row r="74" spans="1:17" x14ac:dyDescent="0.25">
      <c r="A74" s="318">
        <v>202</v>
      </c>
      <c r="B74" s="318" t="s">
        <v>18</v>
      </c>
      <c r="C74" s="319">
        <v>159265</v>
      </c>
      <c r="D74" s="319">
        <v>30355</v>
      </c>
      <c r="E74" s="319">
        <v>21161.1</v>
      </c>
      <c r="F74" s="319">
        <v>20165</v>
      </c>
      <c r="G74" s="319">
        <v>334730</v>
      </c>
      <c r="H74" s="319">
        <v>6867.4535999999998</v>
      </c>
      <c r="I74" s="319">
        <v>7155.2</v>
      </c>
      <c r="J74" s="319">
        <v>0</v>
      </c>
      <c r="K74" s="319">
        <v>0</v>
      </c>
      <c r="L74" s="319">
        <v>0</v>
      </c>
      <c r="M74" s="319">
        <v>0</v>
      </c>
      <c r="N74" s="319">
        <v>9772</v>
      </c>
      <c r="O74" s="319">
        <v>382</v>
      </c>
      <c r="P74" s="319">
        <v>168581.51199999999</v>
      </c>
      <c r="Q74" s="319">
        <v>6</v>
      </c>
    </row>
    <row r="75" spans="1:17" x14ac:dyDescent="0.25">
      <c r="A75" s="318">
        <v>203</v>
      </c>
      <c r="B75" s="318" t="s">
        <v>24</v>
      </c>
      <c r="C75" s="319">
        <v>57971</v>
      </c>
      <c r="D75" s="319">
        <v>14961</v>
      </c>
      <c r="E75" s="319">
        <v>2910.1</v>
      </c>
      <c r="F75" s="319">
        <v>1655</v>
      </c>
      <c r="G75" s="319">
        <v>32950</v>
      </c>
      <c r="H75" s="319">
        <v>2227.56</v>
      </c>
      <c r="I75" s="319">
        <v>3932.8</v>
      </c>
      <c r="J75" s="319">
        <v>0</v>
      </c>
      <c r="K75" s="319">
        <v>0</v>
      </c>
      <c r="L75" s="319">
        <v>0</v>
      </c>
      <c r="M75" s="319">
        <v>0</v>
      </c>
      <c r="N75" s="319">
        <v>17586</v>
      </c>
      <c r="O75" s="319">
        <v>80</v>
      </c>
      <c r="P75" s="319">
        <v>22445.884999999998</v>
      </c>
      <c r="Q75" s="319">
        <v>18</v>
      </c>
    </row>
    <row r="76" spans="1:17" x14ac:dyDescent="0.25">
      <c r="A76" s="318">
        <v>1945</v>
      </c>
      <c r="B76" s="318" t="s">
        <v>699</v>
      </c>
      <c r="C76" s="319">
        <v>34798</v>
      </c>
      <c r="D76" s="319">
        <v>5926</v>
      </c>
      <c r="E76" s="319">
        <v>3473.2</v>
      </c>
      <c r="F76" s="319">
        <v>730</v>
      </c>
      <c r="G76" s="319">
        <v>8020</v>
      </c>
      <c r="H76" s="319">
        <v>2404.92</v>
      </c>
      <c r="I76" s="319">
        <v>677.6</v>
      </c>
      <c r="J76" s="319">
        <v>0</v>
      </c>
      <c r="K76" s="319">
        <v>0</v>
      </c>
      <c r="L76" s="319">
        <v>0</v>
      </c>
      <c r="M76" s="319">
        <v>0</v>
      </c>
      <c r="N76" s="319">
        <v>8654</v>
      </c>
      <c r="O76" s="319">
        <v>677</v>
      </c>
      <c r="P76" s="319">
        <v>10560.808000000001</v>
      </c>
      <c r="Q76" s="319">
        <v>12</v>
      </c>
    </row>
    <row r="77" spans="1:17" x14ac:dyDescent="0.25">
      <c r="A77" s="318">
        <v>1859</v>
      </c>
      <c r="B77" s="318" t="s">
        <v>35</v>
      </c>
      <c r="C77" s="319">
        <v>43904</v>
      </c>
      <c r="D77" s="319">
        <v>8137</v>
      </c>
      <c r="E77" s="319">
        <v>3653.8</v>
      </c>
      <c r="F77" s="319">
        <v>750</v>
      </c>
      <c r="G77" s="319">
        <v>19070</v>
      </c>
      <c r="H77" s="319">
        <v>2162.92</v>
      </c>
      <c r="I77" s="319">
        <v>1176</v>
      </c>
      <c r="J77" s="319">
        <v>0</v>
      </c>
      <c r="K77" s="319">
        <v>0</v>
      </c>
      <c r="L77" s="319">
        <v>0</v>
      </c>
      <c r="M77" s="319">
        <v>0</v>
      </c>
      <c r="N77" s="319">
        <v>25806</v>
      </c>
      <c r="O77" s="319">
        <v>215</v>
      </c>
      <c r="P77" s="319">
        <v>13246.433999999999</v>
      </c>
      <c r="Q77" s="319">
        <v>24</v>
      </c>
    </row>
    <row r="78" spans="1:17" x14ac:dyDescent="0.25">
      <c r="A78" s="318">
        <v>209</v>
      </c>
      <c r="B78" s="318" t="s">
        <v>39</v>
      </c>
      <c r="C78" s="319">
        <v>25882</v>
      </c>
      <c r="D78" s="319">
        <v>4929</v>
      </c>
      <c r="E78" s="319">
        <v>1793.5</v>
      </c>
      <c r="F78" s="319">
        <v>705</v>
      </c>
      <c r="G78" s="319">
        <v>9810</v>
      </c>
      <c r="H78" s="319">
        <v>142.56</v>
      </c>
      <c r="I78" s="319">
        <v>0</v>
      </c>
      <c r="J78" s="319">
        <v>0</v>
      </c>
      <c r="K78" s="319">
        <v>0</v>
      </c>
      <c r="L78" s="319">
        <v>0</v>
      </c>
      <c r="M78" s="319">
        <v>0</v>
      </c>
      <c r="N78" s="319">
        <v>4351</v>
      </c>
      <c r="O78" s="319">
        <v>358</v>
      </c>
      <c r="P78" s="319">
        <v>11330.905000000001</v>
      </c>
      <c r="Q78" s="319">
        <v>7</v>
      </c>
    </row>
    <row r="79" spans="1:17" x14ac:dyDescent="0.25">
      <c r="A79" s="318">
        <v>1876</v>
      </c>
      <c r="B79" s="318" t="s">
        <v>55</v>
      </c>
      <c r="C79" s="319">
        <v>36212</v>
      </c>
      <c r="D79" s="319">
        <v>6450</v>
      </c>
      <c r="E79" s="319">
        <v>2671.3</v>
      </c>
      <c r="F79" s="319">
        <v>400</v>
      </c>
      <c r="G79" s="319">
        <v>6990</v>
      </c>
      <c r="H79" s="319">
        <v>0</v>
      </c>
      <c r="I79" s="319">
        <v>301.60000000000002</v>
      </c>
      <c r="J79" s="319">
        <v>0</v>
      </c>
      <c r="K79" s="319">
        <v>0</v>
      </c>
      <c r="L79" s="319">
        <v>0</v>
      </c>
      <c r="M79" s="319">
        <v>0</v>
      </c>
      <c r="N79" s="319">
        <v>28350</v>
      </c>
      <c r="O79" s="319">
        <v>292</v>
      </c>
      <c r="P79" s="319">
        <v>6273.6660000000002</v>
      </c>
      <c r="Q79" s="319">
        <v>24</v>
      </c>
    </row>
    <row r="80" spans="1:17" x14ac:dyDescent="0.25">
      <c r="A80" s="318">
        <v>213</v>
      </c>
      <c r="B80" s="318" t="s">
        <v>56</v>
      </c>
      <c r="C80" s="319">
        <v>20698</v>
      </c>
      <c r="D80" s="319">
        <v>3561</v>
      </c>
      <c r="E80" s="319">
        <v>1512.5</v>
      </c>
      <c r="F80" s="319">
        <v>915</v>
      </c>
      <c r="G80" s="319">
        <v>5430</v>
      </c>
      <c r="H80" s="319">
        <v>262.95999999999998</v>
      </c>
      <c r="I80" s="319">
        <v>0</v>
      </c>
      <c r="J80" s="319">
        <v>0</v>
      </c>
      <c r="K80" s="319">
        <v>0</v>
      </c>
      <c r="L80" s="319">
        <v>0</v>
      </c>
      <c r="M80" s="319">
        <v>0</v>
      </c>
      <c r="N80" s="319">
        <v>8363</v>
      </c>
      <c r="O80" s="319">
        <v>138</v>
      </c>
      <c r="P80" s="319">
        <v>7458.3249999999998</v>
      </c>
      <c r="Q80" s="319">
        <v>7</v>
      </c>
    </row>
    <row r="81" spans="1:17" x14ac:dyDescent="0.25">
      <c r="A81" s="318">
        <v>214</v>
      </c>
      <c r="B81" s="318" t="s">
        <v>60</v>
      </c>
      <c r="C81" s="319">
        <v>26568</v>
      </c>
      <c r="D81" s="319">
        <v>5245</v>
      </c>
      <c r="E81" s="319">
        <v>1602.3</v>
      </c>
      <c r="F81" s="319">
        <v>390</v>
      </c>
      <c r="G81" s="319">
        <v>990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13382</v>
      </c>
      <c r="O81" s="319">
        <v>910</v>
      </c>
      <c r="P81" s="319">
        <v>3048.9389999999999</v>
      </c>
      <c r="Q81" s="319">
        <v>22</v>
      </c>
    </row>
    <row r="82" spans="1:17" x14ac:dyDescent="0.25">
      <c r="A82" s="318">
        <v>216</v>
      </c>
      <c r="B82" s="318" t="s">
        <v>68</v>
      </c>
      <c r="C82" s="319">
        <v>28555</v>
      </c>
      <c r="D82" s="319">
        <v>6024</v>
      </c>
      <c r="E82" s="319">
        <v>2121.6999999999998</v>
      </c>
      <c r="F82" s="319">
        <v>3235</v>
      </c>
      <c r="G82" s="319">
        <v>15410</v>
      </c>
      <c r="H82" s="319">
        <v>441.54</v>
      </c>
      <c r="I82" s="319">
        <v>3524.8</v>
      </c>
      <c r="J82" s="319">
        <v>0</v>
      </c>
      <c r="K82" s="319">
        <v>0</v>
      </c>
      <c r="L82" s="319">
        <v>0</v>
      </c>
      <c r="M82" s="319">
        <v>0</v>
      </c>
      <c r="N82" s="319">
        <v>2931</v>
      </c>
      <c r="O82" s="319">
        <v>184</v>
      </c>
      <c r="P82" s="319">
        <v>18458.78</v>
      </c>
      <c r="Q82" s="319">
        <v>1</v>
      </c>
    </row>
    <row r="83" spans="1:17" x14ac:dyDescent="0.25">
      <c r="A83" s="318">
        <v>221</v>
      </c>
      <c r="B83" s="318" t="s">
        <v>82</v>
      </c>
      <c r="C83" s="319">
        <v>11148</v>
      </c>
      <c r="D83" s="319">
        <v>1850</v>
      </c>
      <c r="E83" s="319">
        <v>1399.9</v>
      </c>
      <c r="F83" s="319">
        <v>950</v>
      </c>
      <c r="G83" s="319">
        <v>4680</v>
      </c>
      <c r="H83" s="319">
        <v>0</v>
      </c>
      <c r="I83" s="319">
        <v>0</v>
      </c>
      <c r="J83" s="319">
        <v>0</v>
      </c>
      <c r="K83" s="319">
        <v>0</v>
      </c>
      <c r="L83" s="319">
        <v>0</v>
      </c>
      <c r="M83" s="319">
        <v>0</v>
      </c>
      <c r="N83" s="319">
        <v>1158</v>
      </c>
      <c r="O83" s="319">
        <v>138</v>
      </c>
      <c r="P83" s="319">
        <v>4558.8599999999997</v>
      </c>
      <c r="Q83" s="319">
        <v>1</v>
      </c>
    </row>
    <row r="84" spans="1:17" x14ac:dyDescent="0.25">
      <c r="A84" s="318">
        <v>222</v>
      </c>
      <c r="B84" s="318" t="s">
        <v>83</v>
      </c>
      <c r="C84" s="319">
        <v>57555</v>
      </c>
      <c r="D84" s="319">
        <v>11128</v>
      </c>
      <c r="E84" s="319">
        <v>5770.7</v>
      </c>
      <c r="F84" s="319">
        <v>2635</v>
      </c>
      <c r="G84" s="319">
        <v>64930</v>
      </c>
      <c r="H84" s="319">
        <v>3499.2</v>
      </c>
      <c r="I84" s="319">
        <v>4373.6000000000004</v>
      </c>
      <c r="J84" s="319">
        <v>0</v>
      </c>
      <c r="K84" s="319">
        <v>0</v>
      </c>
      <c r="L84" s="319">
        <v>0</v>
      </c>
      <c r="M84" s="319">
        <v>0</v>
      </c>
      <c r="N84" s="319">
        <v>7900</v>
      </c>
      <c r="O84" s="319">
        <v>65</v>
      </c>
      <c r="P84" s="319">
        <v>30084.687999999998</v>
      </c>
      <c r="Q84" s="319">
        <v>7</v>
      </c>
    </row>
    <row r="85" spans="1:17" x14ac:dyDescent="0.25">
      <c r="A85" s="318">
        <v>225</v>
      </c>
      <c r="B85" s="318" t="s">
        <v>90</v>
      </c>
      <c r="C85" s="319">
        <v>18797</v>
      </c>
      <c r="D85" s="319">
        <v>3725</v>
      </c>
      <c r="E85" s="319">
        <v>1475.2</v>
      </c>
      <c r="F85" s="319">
        <v>890</v>
      </c>
      <c r="G85" s="319">
        <v>5900</v>
      </c>
      <c r="H85" s="319">
        <v>792.58</v>
      </c>
      <c r="I85" s="319">
        <v>1393.6</v>
      </c>
      <c r="J85" s="319">
        <v>0</v>
      </c>
      <c r="K85" s="319">
        <v>0</v>
      </c>
      <c r="L85" s="319">
        <v>0</v>
      </c>
      <c r="M85" s="319">
        <v>0</v>
      </c>
      <c r="N85" s="319">
        <v>3757</v>
      </c>
      <c r="O85" s="319">
        <v>489</v>
      </c>
      <c r="P85" s="319">
        <v>6654.9960000000001</v>
      </c>
      <c r="Q85" s="319">
        <v>5</v>
      </c>
    </row>
    <row r="86" spans="1:17" x14ac:dyDescent="0.25">
      <c r="A86" s="318">
        <v>226</v>
      </c>
      <c r="B86" s="318" t="s">
        <v>91</v>
      </c>
      <c r="C86" s="319">
        <v>25332</v>
      </c>
      <c r="D86" s="319">
        <v>4917</v>
      </c>
      <c r="E86" s="319">
        <v>1771.2</v>
      </c>
      <c r="F86" s="319">
        <v>795</v>
      </c>
      <c r="G86" s="319">
        <v>16390</v>
      </c>
      <c r="H86" s="319">
        <v>0</v>
      </c>
      <c r="I86" s="319">
        <v>1625.6</v>
      </c>
      <c r="J86" s="319">
        <v>0</v>
      </c>
      <c r="K86" s="319">
        <v>0</v>
      </c>
      <c r="L86" s="319">
        <v>0</v>
      </c>
      <c r="M86" s="319">
        <v>0</v>
      </c>
      <c r="N86" s="319">
        <v>3392</v>
      </c>
      <c r="O86" s="319">
        <v>127</v>
      </c>
      <c r="P86" s="319">
        <v>12413.94</v>
      </c>
      <c r="Q86" s="319">
        <v>6</v>
      </c>
    </row>
    <row r="87" spans="1:17" x14ac:dyDescent="0.25">
      <c r="A87" s="318">
        <v>228</v>
      </c>
      <c r="B87" s="318" t="s">
        <v>94</v>
      </c>
      <c r="C87" s="319">
        <v>115710</v>
      </c>
      <c r="D87" s="319">
        <v>25504</v>
      </c>
      <c r="E87" s="319">
        <v>8055.5</v>
      </c>
      <c r="F87" s="319">
        <v>6600</v>
      </c>
      <c r="G87" s="319">
        <v>136510</v>
      </c>
      <c r="H87" s="319">
        <v>2799.8</v>
      </c>
      <c r="I87" s="319">
        <v>3844</v>
      </c>
      <c r="J87" s="319">
        <v>0</v>
      </c>
      <c r="K87" s="319">
        <v>0</v>
      </c>
      <c r="L87" s="319">
        <v>0</v>
      </c>
      <c r="M87" s="319">
        <v>0</v>
      </c>
      <c r="N87" s="319">
        <v>31814</v>
      </c>
      <c r="O87" s="319">
        <v>48</v>
      </c>
      <c r="P87" s="319">
        <v>77794</v>
      </c>
      <c r="Q87" s="319">
        <v>24</v>
      </c>
    </row>
    <row r="88" spans="1:17" x14ac:dyDescent="0.25">
      <c r="A88" s="318">
        <v>230</v>
      </c>
      <c r="B88" s="318" t="s">
        <v>99</v>
      </c>
      <c r="C88" s="319">
        <v>23086</v>
      </c>
      <c r="D88" s="319">
        <v>5251</v>
      </c>
      <c r="E88" s="319">
        <v>1468.5</v>
      </c>
      <c r="F88" s="319">
        <v>265</v>
      </c>
      <c r="G88" s="319">
        <v>8770</v>
      </c>
      <c r="H88" s="319">
        <v>0</v>
      </c>
      <c r="I88" s="319">
        <v>1647.2</v>
      </c>
      <c r="J88" s="319">
        <v>0</v>
      </c>
      <c r="K88" s="319">
        <v>0</v>
      </c>
      <c r="L88" s="319">
        <v>0</v>
      </c>
      <c r="M88" s="319">
        <v>0</v>
      </c>
      <c r="N88" s="319">
        <v>6382</v>
      </c>
      <c r="O88" s="319">
        <v>209</v>
      </c>
      <c r="P88" s="319">
        <v>6496.83</v>
      </c>
      <c r="Q88" s="319">
        <v>7</v>
      </c>
    </row>
    <row r="89" spans="1:17" x14ac:dyDescent="0.25">
      <c r="A89" s="318">
        <v>232</v>
      </c>
      <c r="B89" s="318" t="s">
        <v>103</v>
      </c>
      <c r="C89" s="319">
        <v>33145</v>
      </c>
      <c r="D89" s="319">
        <v>6143</v>
      </c>
      <c r="E89" s="319">
        <v>2587.6</v>
      </c>
      <c r="F89" s="319">
        <v>1340</v>
      </c>
      <c r="G89" s="319">
        <v>13940</v>
      </c>
      <c r="H89" s="319">
        <v>119.74</v>
      </c>
      <c r="I89" s="319">
        <v>881.6</v>
      </c>
      <c r="J89" s="319">
        <v>0</v>
      </c>
      <c r="K89" s="319">
        <v>0</v>
      </c>
      <c r="L89" s="319">
        <v>0</v>
      </c>
      <c r="M89" s="319">
        <v>58.099999999999902</v>
      </c>
      <c r="N89" s="319">
        <v>15610</v>
      </c>
      <c r="O89" s="319">
        <v>127</v>
      </c>
      <c r="P89" s="319">
        <v>11143.968000000001</v>
      </c>
      <c r="Q89" s="319">
        <v>12</v>
      </c>
    </row>
    <row r="90" spans="1:17" x14ac:dyDescent="0.25">
      <c r="A90" s="318">
        <v>233</v>
      </c>
      <c r="B90" s="318" t="s">
        <v>104</v>
      </c>
      <c r="C90" s="319">
        <v>26858</v>
      </c>
      <c r="D90" s="319">
        <v>5201</v>
      </c>
      <c r="E90" s="319">
        <v>1862.6</v>
      </c>
      <c r="F90" s="319">
        <v>735</v>
      </c>
      <c r="G90" s="319">
        <v>16370</v>
      </c>
      <c r="H90" s="319">
        <v>1200.6199999999999</v>
      </c>
      <c r="I90" s="319">
        <v>2084.8000000000002</v>
      </c>
      <c r="J90" s="319">
        <v>0</v>
      </c>
      <c r="K90" s="319">
        <v>0</v>
      </c>
      <c r="L90" s="319">
        <v>0</v>
      </c>
      <c r="M90" s="319">
        <v>201.4</v>
      </c>
      <c r="N90" s="319">
        <v>8562</v>
      </c>
      <c r="O90" s="319">
        <v>170</v>
      </c>
      <c r="P90" s="319">
        <v>13112.804</v>
      </c>
      <c r="Q90" s="319">
        <v>9</v>
      </c>
    </row>
    <row r="91" spans="1:17" x14ac:dyDescent="0.25">
      <c r="A91" s="318">
        <v>243</v>
      </c>
      <c r="B91" s="318" t="s">
        <v>135</v>
      </c>
      <c r="C91" s="319">
        <v>47581</v>
      </c>
      <c r="D91" s="319">
        <v>10371</v>
      </c>
      <c r="E91" s="319">
        <v>3732.4</v>
      </c>
      <c r="F91" s="319">
        <v>4320</v>
      </c>
      <c r="G91" s="319">
        <v>47230</v>
      </c>
      <c r="H91" s="319">
        <v>1237.8</v>
      </c>
      <c r="I91" s="319">
        <v>3172.8</v>
      </c>
      <c r="J91" s="319">
        <v>0</v>
      </c>
      <c r="K91" s="319">
        <v>0</v>
      </c>
      <c r="L91" s="319">
        <v>0</v>
      </c>
      <c r="M91" s="319">
        <v>0</v>
      </c>
      <c r="N91" s="319">
        <v>3892</v>
      </c>
      <c r="O91" s="319">
        <v>935</v>
      </c>
      <c r="P91" s="319">
        <v>30814.434000000001</v>
      </c>
      <c r="Q91" s="319">
        <v>2</v>
      </c>
    </row>
    <row r="92" spans="1:17" x14ac:dyDescent="0.25">
      <c r="A92" s="318">
        <v>244</v>
      </c>
      <c r="B92" s="318" t="s">
        <v>140</v>
      </c>
      <c r="C92" s="319">
        <v>12173</v>
      </c>
      <c r="D92" s="319">
        <v>2642</v>
      </c>
      <c r="E92" s="319">
        <v>794.2</v>
      </c>
      <c r="F92" s="319">
        <v>190</v>
      </c>
      <c r="G92" s="319">
        <v>3110</v>
      </c>
      <c r="H92" s="319">
        <v>0</v>
      </c>
      <c r="I92" s="319">
        <v>0</v>
      </c>
      <c r="J92" s="319">
        <v>0</v>
      </c>
      <c r="K92" s="319">
        <v>0</v>
      </c>
      <c r="L92" s="319">
        <v>0</v>
      </c>
      <c r="M92" s="319">
        <v>0</v>
      </c>
      <c r="N92" s="319">
        <v>2307</v>
      </c>
      <c r="O92" s="319">
        <v>108</v>
      </c>
      <c r="P92" s="319">
        <v>4507.7759999999998</v>
      </c>
      <c r="Q92" s="319">
        <v>2</v>
      </c>
    </row>
    <row r="93" spans="1:17" x14ac:dyDescent="0.25">
      <c r="A93" s="318">
        <v>246</v>
      </c>
      <c r="B93" s="318" t="s">
        <v>143</v>
      </c>
      <c r="C93" s="319">
        <v>18546</v>
      </c>
      <c r="D93" s="319">
        <v>3736</v>
      </c>
      <c r="E93" s="319">
        <v>1322.4</v>
      </c>
      <c r="F93" s="319">
        <v>225</v>
      </c>
      <c r="G93" s="319">
        <v>5560</v>
      </c>
      <c r="H93" s="319">
        <v>245.66</v>
      </c>
      <c r="I93" s="319">
        <v>780.8</v>
      </c>
      <c r="J93" s="319">
        <v>0</v>
      </c>
      <c r="K93" s="319">
        <v>0</v>
      </c>
      <c r="L93" s="319">
        <v>0</v>
      </c>
      <c r="M93" s="319">
        <v>0</v>
      </c>
      <c r="N93" s="319">
        <v>7854</v>
      </c>
      <c r="O93" s="319">
        <v>188</v>
      </c>
      <c r="P93" s="319">
        <v>4869.5640000000003</v>
      </c>
      <c r="Q93" s="319">
        <v>8</v>
      </c>
    </row>
    <row r="94" spans="1:17" x14ac:dyDescent="0.25">
      <c r="A94" s="318">
        <v>252</v>
      </c>
      <c r="B94" s="318" t="s">
        <v>154</v>
      </c>
      <c r="C94" s="319">
        <v>16486</v>
      </c>
      <c r="D94" s="319">
        <v>3114</v>
      </c>
      <c r="E94" s="319">
        <v>1023.5</v>
      </c>
      <c r="F94" s="319">
        <v>345</v>
      </c>
      <c r="G94" s="319">
        <v>3490</v>
      </c>
      <c r="H94" s="319">
        <v>0</v>
      </c>
      <c r="I94" s="319">
        <v>0</v>
      </c>
      <c r="J94" s="319">
        <v>0</v>
      </c>
      <c r="K94" s="319">
        <v>0</v>
      </c>
      <c r="L94" s="319">
        <v>0</v>
      </c>
      <c r="M94" s="319">
        <v>0</v>
      </c>
      <c r="N94" s="319">
        <v>3970</v>
      </c>
      <c r="O94" s="319">
        <v>184</v>
      </c>
      <c r="P94" s="319">
        <v>5830.7</v>
      </c>
      <c r="Q94" s="319">
        <v>4</v>
      </c>
    </row>
    <row r="95" spans="1:17" x14ac:dyDescent="0.25">
      <c r="A95" s="318">
        <v>1705</v>
      </c>
      <c r="B95" s="318" t="s">
        <v>196</v>
      </c>
      <c r="C95" s="319">
        <v>46475</v>
      </c>
      <c r="D95" s="319">
        <v>9493</v>
      </c>
      <c r="E95" s="319">
        <v>3366.9</v>
      </c>
      <c r="F95" s="319">
        <v>885</v>
      </c>
      <c r="G95" s="319">
        <v>13330</v>
      </c>
      <c r="H95" s="319">
        <v>631.62</v>
      </c>
      <c r="I95" s="319">
        <v>1950.4</v>
      </c>
      <c r="J95" s="319">
        <v>0</v>
      </c>
      <c r="K95" s="319">
        <v>0</v>
      </c>
      <c r="L95" s="319">
        <v>0</v>
      </c>
      <c r="M95" s="319">
        <v>0</v>
      </c>
      <c r="N95" s="319">
        <v>6195</v>
      </c>
      <c r="O95" s="319">
        <v>720</v>
      </c>
      <c r="P95" s="319">
        <v>18818.748</v>
      </c>
      <c r="Q95" s="319">
        <v>5</v>
      </c>
    </row>
    <row r="96" spans="1:17" x14ac:dyDescent="0.25">
      <c r="A96" s="318">
        <v>262</v>
      </c>
      <c r="B96" s="318" t="s">
        <v>199</v>
      </c>
      <c r="C96" s="319">
        <v>33590</v>
      </c>
      <c r="D96" s="319">
        <v>6091</v>
      </c>
      <c r="E96" s="319">
        <v>2345.1</v>
      </c>
      <c r="F96" s="319">
        <v>1030</v>
      </c>
      <c r="G96" s="319">
        <v>12360</v>
      </c>
      <c r="H96" s="319">
        <v>481.9434</v>
      </c>
      <c r="I96" s="319">
        <v>1276</v>
      </c>
      <c r="J96" s="319">
        <v>0</v>
      </c>
      <c r="K96" s="319">
        <v>0</v>
      </c>
      <c r="L96" s="319">
        <v>0</v>
      </c>
      <c r="M96" s="319">
        <v>213.4</v>
      </c>
      <c r="N96" s="319">
        <v>21304</v>
      </c>
      <c r="O96" s="319">
        <v>291</v>
      </c>
      <c r="P96" s="319">
        <v>9752.8860000000004</v>
      </c>
      <c r="Q96" s="319">
        <v>19</v>
      </c>
    </row>
    <row r="97" spans="1:17" x14ac:dyDescent="0.25">
      <c r="A97" s="318">
        <v>263</v>
      </c>
      <c r="B97" s="318" t="s">
        <v>205</v>
      </c>
      <c r="C97" s="319">
        <v>24693</v>
      </c>
      <c r="D97" s="319">
        <v>4948</v>
      </c>
      <c r="E97" s="319">
        <v>1689.3</v>
      </c>
      <c r="F97" s="319">
        <v>470</v>
      </c>
      <c r="G97" s="319">
        <v>1670</v>
      </c>
      <c r="H97" s="319">
        <v>0</v>
      </c>
      <c r="I97" s="319">
        <v>0</v>
      </c>
      <c r="J97" s="319">
        <v>0</v>
      </c>
      <c r="K97" s="319">
        <v>0</v>
      </c>
      <c r="L97" s="319">
        <v>0</v>
      </c>
      <c r="M97" s="319">
        <v>0</v>
      </c>
      <c r="N97" s="319">
        <v>6586</v>
      </c>
      <c r="O97" s="319">
        <v>960</v>
      </c>
      <c r="P97" s="319">
        <v>4964.3879999999999</v>
      </c>
      <c r="Q97" s="319">
        <v>14</v>
      </c>
    </row>
    <row r="98" spans="1:17" x14ac:dyDescent="0.25">
      <c r="A98" s="318">
        <v>1955</v>
      </c>
      <c r="B98" s="318" t="s">
        <v>221</v>
      </c>
      <c r="C98" s="319">
        <v>36026</v>
      </c>
      <c r="D98" s="319">
        <v>6318</v>
      </c>
      <c r="E98" s="319">
        <v>3312.6</v>
      </c>
      <c r="F98" s="319">
        <v>850</v>
      </c>
      <c r="G98" s="319">
        <v>16880</v>
      </c>
      <c r="H98" s="319">
        <v>1267.96</v>
      </c>
      <c r="I98" s="319">
        <v>392.8</v>
      </c>
      <c r="J98" s="319">
        <v>0</v>
      </c>
      <c r="K98" s="319">
        <v>0</v>
      </c>
      <c r="L98" s="319">
        <v>0</v>
      </c>
      <c r="M98" s="319">
        <v>0</v>
      </c>
      <c r="N98" s="319">
        <v>10568</v>
      </c>
      <c r="O98" s="319">
        <v>96</v>
      </c>
      <c r="P98" s="319">
        <v>12161.352000000001</v>
      </c>
      <c r="Q98" s="319">
        <v>10</v>
      </c>
    </row>
    <row r="99" spans="1:17" x14ac:dyDescent="0.25">
      <c r="A99" s="318">
        <v>1740</v>
      </c>
      <c r="B99" s="318" t="s">
        <v>226</v>
      </c>
      <c r="C99" s="319">
        <v>24034</v>
      </c>
      <c r="D99" s="319">
        <v>6043</v>
      </c>
      <c r="E99" s="319">
        <v>1492</v>
      </c>
      <c r="F99" s="319">
        <v>405</v>
      </c>
      <c r="G99" s="319">
        <v>2450</v>
      </c>
      <c r="H99" s="319">
        <v>219.76</v>
      </c>
      <c r="I99" s="319">
        <v>1091.2</v>
      </c>
      <c r="J99" s="319">
        <v>0</v>
      </c>
      <c r="K99" s="319">
        <v>0</v>
      </c>
      <c r="L99" s="319">
        <v>0</v>
      </c>
      <c r="M99" s="319">
        <v>0</v>
      </c>
      <c r="N99" s="319">
        <v>5992</v>
      </c>
      <c r="O99" s="319">
        <v>754</v>
      </c>
      <c r="P99" s="319">
        <v>3897.6</v>
      </c>
      <c r="Q99" s="319">
        <v>11</v>
      </c>
    </row>
    <row r="100" spans="1:17" x14ac:dyDescent="0.25">
      <c r="A100" s="318">
        <v>267</v>
      </c>
      <c r="B100" s="318" t="s">
        <v>233</v>
      </c>
      <c r="C100" s="319">
        <v>42943</v>
      </c>
      <c r="D100" s="319">
        <v>9731</v>
      </c>
      <c r="E100" s="319">
        <v>2710.3</v>
      </c>
      <c r="F100" s="319">
        <v>1895</v>
      </c>
      <c r="G100" s="319">
        <v>16600</v>
      </c>
      <c r="H100" s="319">
        <v>680.54</v>
      </c>
      <c r="I100" s="319">
        <v>2182.4</v>
      </c>
      <c r="J100" s="319">
        <v>0</v>
      </c>
      <c r="K100" s="319">
        <v>0</v>
      </c>
      <c r="L100" s="319">
        <v>0</v>
      </c>
      <c r="M100" s="319">
        <v>298.10000000000002</v>
      </c>
      <c r="N100" s="319">
        <v>6936</v>
      </c>
      <c r="O100" s="319">
        <v>268</v>
      </c>
      <c r="P100" s="319">
        <v>19316.956999999999</v>
      </c>
      <c r="Q100" s="319">
        <v>10</v>
      </c>
    </row>
    <row r="101" spans="1:17" x14ac:dyDescent="0.25">
      <c r="A101" s="318">
        <v>268</v>
      </c>
      <c r="B101" s="318" t="s">
        <v>234</v>
      </c>
      <c r="C101" s="319">
        <v>176731</v>
      </c>
      <c r="D101" s="319">
        <v>29173</v>
      </c>
      <c r="E101" s="319">
        <v>21480.5</v>
      </c>
      <c r="F101" s="319">
        <v>14935</v>
      </c>
      <c r="G101" s="319">
        <v>357910</v>
      </c>
      <c r="H101" s="319">
        <v>5166.72</v>
      </c>
      <c r="I101" s="319">
        <v>11581.6</v>
      </c>
      <c r="J101" s="319">
        <v>0</v>
      </c>
      <c r="K101" s="319">
        <v>0</v>
      </c>
      <c r="L101" s="319">
        <v>0</v>
      </c>
      <c r="M101" s="319">
        <v>0</v>
      </c>
      <c r="N101" s="319">
        <v>5270</v>
      </c>
      <c r="O101" s="319">
        <v>490</v>
      </c>
      <c r="P101" s="319">
        <v>203448.75</v>
      </c>
      <c r="Q101" s="319">
        <v>4</v>
      </c>
    </row>
    <row r="102" spans="1:17" x14ac:dyDescent="0.25">
      <c r="A102" s="318">
        <v>302</v>
      </c>
      <c r="B102" s="318" t="s">
        <v>241</v>
      </c>
      <c r="C102" s="319">
        <v>27481</v>
      </c>
      <c r="D102" s="319">
        <v>6190</v>
      </c>
      <c r="E102" s="319">
        <v>1775</v>
      </c>
      <c r="F102" s="319">
        <v>430</v>
      </c>
      <c r="G102" s="319">
        <v>16360</v>
      </c>
      <c r="H102" s="319">
        <v>1121.26</v>
      </c>
      <c r="I102" s="319">
        <v>353.6</v>
      </c>
      <c r="J102" s="319">
        <v>0</v>
      </c>
      <c r="K102" s="319">
        <v>0</v>
      </c>
      <c r="L102" s="319">
        <v>0</v>
      </c>
      <c r="M102" s="319">
        <v>8.5999999999999694</v>
      </c>
      <c r="N102" s="319">
        <v>12873</v>
      </c>
      <c r="O102" s="319">
        <v>80</v>
      </c>
      <c r="P102" s="319">
        <v>9702.6</v>
      </c>
      <c r="Q102" s="319">
        <v>13</v>
      </c>
    </row>
    <row r="103" spans="1:17" x14ac:dyDescent="0.25">
      <c r="A103" s="318">
        <v>269</v>
      </c>
      <c r="B103" s="318" t="s">
        <v>246</v>
      </c>
      <c r="C103" s="319">
        <v>23598</v>
      </c>
      <c r="D103" s="319">
        <v>5241</v>
      </c>
      <c r="E103" s="319">
        <v>1417.8</v>
      </c>
      <c r="F103" s="319">
        <v>260</v>
      </c>
      <c r="G103" s="319">
        <v>7990</v>
      </c>
      <c r="H103" s="319">
        <v>0</v>
      </c>
      <c r="I103" s="319">
        <v>235.2</v>
      </c>
      <c r="J103" s="319">
        <v>0</v>
      </c>
      <c r="K103" s="319">
        <v>0</v>
      </c>
      <c r="L103" s="319">
        <v>0</v>
      </c>
      <c r="M103" s="319">
        <v>0</v>
      </c>
      <c r="N103" s="319">
        <v>9770</v>
      </c>
      <c r="O103" s="319">
        <v>114</v>
      </c>
      <c r="P103" s="319">
        <v>6244.308</v>
      </c>
      <c r="Q103" s="319">
        <v>9</v>
      </c>
    </row>
    <row r="104" spans="1:17" x14ac:dyDescent="0.25">
      <c r="A104" s="318">
        <v>1586</v>
      </c>
      <c r="B104" s="318" t="s">
        <v>251</v>
      </c>
      <c r="C104" s="319">
        <v>29704</v>
      </c>
      <c r="D104" s="319">
        <v>5830</v>
      </c>
      <c r="E104" s="319">
        <v>2410</v>
      </c>
      <c r="F104" s="319">
        <v>540</v>
      </c>
      <c r="G104" s="319">
        <v>18190</v>
      </c>
      <c r="H104" s="319">
        <v>1157.3399999999999</v>
      </c>
      <c r="I104" s="319">
        <v>1389.6</v>
      </c>
      <c r="J104" s="319">
        <v>0</v>
      </c>
      <c r="K104" s="319">
        <v>0</v>
      </c>
      <c r="L104" s="319">
        <v>0</v>
      </c>
      <c r="M104" s="319">
        <v>0</v>
      </c>
      <c r="N104" s="319">
        <v>10992</v>
      </c>
      <c r="O104" s="319">
        <v>51</v>
      </c>
      <c r="P104" s="319">
        <v>10106.040000000001</v>
      </c>
      <c r="Q104" s="319">
        <v>8</v>
      </c>
    </row>
    <row r="105" spans="1:17" x14ac:dyDescent="0.25">
      <c r="A105" s="318">
        <v>1509</v>
      </c>
      <c r="B105" s="318" t="s">
        <v>260</v>
      </c>
      <c r="C105" s="319">
        <v>39473</v>
      </c>
      <c r="D105" s="319">
        <v>7318</v>
      </c>
      <c r="E105" s="319">
        <v>4022.7</v>
      </c>
      <c r="F105" s="319">
        <v>2025</v>
      </c>
      <c r="G105" s="319">
        <v>26470</v>
      </c>
      <c r="H105" s="319">
        <v>0</v>
      </c>
      <c r="I105" s="319">
        <v>1827.2</v>
      </c>
      <c r="J105" s="319">
        <v>0</v>
      </c>
      <c r="K105" s="319">
        <v>0</v>
      </c>
      <c r="L105" s="319">
        <v>0</v>
      </c>
      <c r="M105" s="319">
        <v>0</v>
      </c>
      <c r="N105" s="319">
        <v>13607</v>
      </c>
      <c r="O105" s="319">
        <v>189</v>
      </c>
      <c r="P105" s="319">
        <v>11387.852000000001</v>
      </c>
      <c r="Q105" s="319">
        <v>11</v>
      </c>
    </row>
    <row r="106" spans="1:17" x14ac:dyDescent="0.25">
      <c r="A106" s="318">
        <v>1734</v>
      </c>
      <c r="B106" s="318" t="s">
        <v>264</v>
      </c>
      <c r="C106" s="319">
        <v>47543</v>
      </c>
      <c r="D106" s="319">
        <v>10434</v>
      </c>
      <c r="E106" s="319">
        <v>2857.1</v>
      </c>
      <c r="F106" s="319">
        <v>1130</v>
      </c>
      <c r="G106" s="319">
        <v>13850</v>
      </c>
      <c r="H106" s="319">
        <v>588.20000000000005</v>
      </c>
      <c r="I106" s="319">
        <v>2383.1999999999998</v>
      </c>
      <c r="J106" s="319">
        <v>0</v>
      </c>
      <c r="K106" s="319">
        <v>0</v>
      </c>
      <c r="L106" s="319">
        <v>0</v>
      </c>
      <c r="M106" s="319">
        <v>520.5</v>
      </c>
      <c r="N106" s="319">
        <v>10908</v>
      </c>
      <c r="O106" s="319">
        <v>600</v>
      </c>
      <c r="P106" s="319">
        <v>15819.653</v>
      </c>
      <c r="Q106" s="319">
        <v>11</v>
      </c>
    </row>
    <row r="107" spans="1:17" x14ac:dyDescent="0.25">
      <c r="A107" s="318">
        <v>273</v>
      </c>
      <c r="B107" s="318" t="s">
        <v>269</v>
      </c>
      <c r="C107" s="319">
        <v>24198</v>
      </c>
      <c r="D107" s="319">
        <v>5205</v>
      </c>
      <c r="E107" s="319">
        <v>1431.4</v>
      </c>
      <c r="F107" s="319">
        <v>425</v>
      </c>
      <c r="G107" s="319">
        <v>12620</v>
      </c>
      <c r="H107" s="319">
        <v>0</v>
      </c>
      <c r="I107" s="319">
        <v>362.4</v>
      </c>
      <c r="J107" s="319">
        <v>0</v>
      </c>
      <c r="K107" s="319">
        <v>0</v>
      </c>
      <c r="L107" s="319">
        <v>0</v>
      </c>
      <c r="M107" s="319">
        <v>56.999999999999901</v>
      </c>
      <c r="N107" s="319">
        <v>8519</v>
      </c>
      <c r="O107" s="319">
        <v>231</v>
      </c>
      <c r="P107" s="319">
        <v>10204.726000000001</v>
      </c>
      <c r="Q107" s="319">
        <v>7</v>
      </c>
    </row>
    <row r="108" spans="1:17" x14ac:dyDescent="0.25">
      <c r="A108" s="318">
        <v>274</v>
      </c>
      <c r="B108" s="318" t="s">
        <v>272</v>
      </c>
      <c r="C108" s="319">
        <v>31302</v>
      </c>
      <c r="D108" s="319">
        <v>5585</v>
      </c>
      <c r="E108" s="319">
        <v>2682</v>
      </c>
      <c r="F108" s="319">
        <v>930</v>
      </c>
      <c r="G108" s="319">
        <v>9790</v>
      </c>
      <c r="H108" s="319">
        <v>1435.9</v>
      </c>
      <c r="I108" s="319">
        <v>903.2</v>
      </c>
      <c r="J108" s="319">
        <v>0</v>
      </c>
      <c r="K108" s="319">
        <v>0</v>
      </c>
      <c r="L108" s="319">
        <v>0</v>
      </c>
      <c r="M108" s="319">
        <v>180.8</v>
      </c>
      <c r="N108" s="319">
        <v>4595</v>
      </c>
      <c r="O108" s="319">
        <v>129</v>
      </c>
      <c r="P108" s="319">
        <v>14031.29</v>
      </c>
      <c r="Q108" s="319">
        <v>5</v>
      </c>
    </row>
    <row r="109" spans="1:17" x14ac:dyDescent="0.25">
      <c r="A109" s="318">
        <v>275</v>
      </c>
      <c r="B109" s="318" t="s">
        <v>275</v>
      </c>
      <c r="C109" s="319">
        <v>43640</v>
      </c>
      <c r="D109" s="319">
        <v>7653</v>
      </c>
      <c r="E109" s="319">
        <v>5007.7</v>
      </c>
      <c r="F109" s="319">
        <v>2060</v>
      </c>
      <c r="G109" s="319">
        <v>15630</v>
      </c>
      <c r="H109" s="319">
        <v>463.32</v>
      </c>
      <c r="I109" s="319">
        <v>1434.4</v>
      </c>
      <c r="J109" s="319">
        <v>0</v>
      </c>
      <c r="K109" s="319">
        <v>0</v>
      </c>
      <c r="L109" s="319">
        <v>0</v>
      </c>
      <c r="M109" s="319">
        <v>524.70000000000005</v>
      </c>
      <c r="N109" s="319">
        <v>8180</v>
      </c>
      <c r="O109" s="319">
        <v>255</v>
      </c>
      <c r="P109" s="319">
        <v>31701.516</v>
      </c>
      <c r="Q109" s="319">
        <v>8</v>
      </c>
    </row>
    <row r="110" spans="1:17" x14ac:dyDescent="0.25">
      <c r="A110" s="318">
        <v>277</v>
      </c>
      <c r="B110" s="318" t="s">
        <v>286</v>
      </c>
      <c r="C110" s="319">
        <v>1654</v>
      </c>
      <c r="D110" s="319">
        <v>374</v>
      </c>
      <c r="E110" s="319">
        <v>38.1</v>
      </c>
      <c r="F110" s="319">
        <v>35</v>
      </c>
      <c r="G110" s="319">
        <v>30</v>
      </c>
      <c r="H110" s="319">
        <v>0</v>
      </c>
      <c r="I110" s="319">
        <v>547.20000000000005</v>
      </c>
      <c r="J110" s="319">
        <v>0</v>
      </c>
      <c r="K110" s="319">
        <v>0</v>
      </c>
      <c r="L110" s="319">
        <v>0</v>
      </c>
      <c r="M110" s="319">
        <v>0</v>
      </c>
      <c r="N110" s="319">
        <v>2791</v>
      </c>
      <c r="O110" s="319">
        <v>1</v>
      </c>
      <c r="P110" s="319">
        <v>644.21500000000003</v>
      </c>
      <c r="Q110" s="319">
        <v>1</v>
      </c>
    </row>
    <row r="111" spans="1:17" x14ac:dyDescent="0.25">
      <c r="A111" s="318">
        <v>279</v>
      </c>
      <c r="B111" s="318" t="s">
        <v>290</v>
      </c>
      <c r="C111" s="319">
        <v>9873</v>
      </c>
      <c r="D111" s="319">
        <v>2304</v>
      </c>
      <c r="E111" s="319">
        <v>641</v>
      </c>
      <c r="F111" s="319">
        <v>165</v>
      </c>
      <c r="G111" s="319">
        <v>1410</v>
      </c>
      <c r="H111" s="319">
        <v>0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19">
        <v>1379</v>
      </c>
      <c r="O111" s="319">
        <v>3</v>
      </c>
      <c r="P111" s="319">
        <v>3735.1</v>
      </c>
      <c r="Q111" s="319">
        <v>2</v>
      </c>
    </row>
    <row r="112" spans="1:17" x14ac:dyDescent="0.25">
      <c r="A112" s="318">
        <v>281</v>
      </c>
      <c r="B112" s="318" t="s">
        <v>325</v>
      </c>
      <c r="C112" s="319">
        <v>41978</v>
      </c>
      <c r="D112" s="319">
        <v>8338</v>
      </c>
      <c r="E112" s="319">
        <v>4097.1000000000004</v>
      </c>
      <c r="F112" s="319">
        <v>5310</v>
      </c>
      <c r="G112" s="319">
        <v>42110</v>
      </c>
      <c r="H112" s="319">
        <v>2040.86</v>
      </c>
      <c r="I112" s="319">
        <v>1988.8</v>
      </c>
      <c r="J112" s="319">
        <v>0</v>
      </c>
      <c r="K112" s="319">
        <v>0</v>
      </c>
      <c r="L112" s="319">
        <v>0</v>
      </c>
      <c r="M112" s="319">
        <v>0</v>
      </c>
      <c r="N112" s="319">
        <v>3284</v>
      </c>
      <c r="O112" s="319">
        <v>267</v>
      </c>
      <c r="P112" s="319">
        <v>25832.359</v>
      </c>
      <c r="Q112" s="319">
        <v>3</v>
      </c>
    </row>
    <row r="113" spans="1:17" x14ac:dyDescent="0.25">
      <c r="A113" s="318">
        <v>285</v>
      </c>
      <c r="B113" s="318" t="s">
        <v>357</v>
      </c>
      <c r="C113" s="319">
        <v>24417</v>
      </c>
      <c r="D113" s="319">
        <v>4800</v>
      </c>
      <c r="E113" s="319">
        <v>1680.6</v>
      </c>
      <c r="F113" s="319">
        <v>515</v>
      </c>
      <c r="G113" s="319">
        <v>6040</v>
      </c>
      <c r="H113" s="319">
        <v>1269.82</v>
      </c>
      <c r="I113" s="319">
        <v>372</v>
      </c>
      <c r="J113" s="319">
        <v>0</v>
      </c>
      <c r="K113" s="319">
        <v>0</v>
      </c>
      <c r="L113" s="319">
        <v>0</v>
      </c>
      <c r="M113" s="319">
        <v>161.4</v>
      </c>
      <c r="N113" s="319">
        <v>12293</v>
      </c>
      <c r="O113" s="319">
        <v>354</v>
      </c>
      <c r="P113" s="319">
        <v>6432.1760000000004</v>
      </c>
      <c r="Q113" s="319">
        <v>16</v>
      </c>
    </row>
    <row r="114" spans="1:17" x14ac:dyDescent="0.25">
      <c r="A114" s="318">
        <v>289</v>
      </c>
      <c r="B114" s="318" t="s">
        <v>362</v>
      </c>
      <c r="C114" s="319">
        <v>38774</v>
      </c>
      <c r="D114" s="319">
        <v>5911</v>
      </c>
      <c r="E114" s="319">
        <v>3040.6</v>
      </c>
      <c r="F114" s="319">
        <v>1340</v>
      </c>
      <c r="G114" s="319">
        <v>35830</v>
      </c>
      <c r="H114" s="319">
        <v>431.64</v>
      </c>
      <c r="I114" s="319">
        <v>1542.4</v>
      </c>
      <c r="J114" s="319">
        <v>0</v>
      </c>
      <c r="K114" s="319">
        <v>0</v>
      </c>
      <c r="L114" s="319">
        <v>0</v>
      </c>
      <c r="M114" s="319">
        <v>35.999999999999801</v>
      </c>
      <c r="N114" s="319">
        <v>3042</v>
      </c>
      <c r="O114" s="319">
        <v>194</v>
      </c>
      <c r="P114" s="319">
        <v>38788.595999999998</v>
      </c>
      <c r="Q114" s="319">
        <v>3</v>
      </c>
    </row>
    <row r="115" spans="1:17" x14ac:dyDescent="0.25">
      <c r="A115" s="318">
        <v>1960</v>
      </c>
      <c r="B115" s="318" t="s">
        <v>748</v>
      </c>
      <c r="C115" s="319">
        <v>50697</v>
      </c>
      <c r="D115" s="319">
        <v>10988</v>
      </c>
      <c r="E115" s="319">
        <v>2843.2</v>
      </c>
      <c r="F115" s="319">
        <v>1145</v>
      </c>
      <c r="G115" s="319">
        <v>10220</v>
      </c>
      <c r="H115" s="319">
        <v>0</v>
      </c>
      <c r="I115" s="319">
        <v>1105.5999999999999</v>
      </c>
      <c r="J115" s="319">
        <v>0</v>
      </c>
      <c r="K115" s="319">
        <v>0</v>
      </c>
      <c r="L115" s="319">
        <v>0</v>
      </c>
      <c r="M115" s="319">
        <v>598.79999999999995</v>
      </c>
      <c r="N115" s="319">
        <v>21581</v>
      </c>
      <c r="O115" s="319">
        <v>1331</v>
      </c>
      <c r="P115" s="319">
        <v>9396.1759999999995</v>
      </c>
      <c r="Q115" s="319">
        <v>25</v>
      </c>
    </row>
    <row r="116" spans="1:17" x14ac:dyDescent="0.25">
      <c r="A116" s="318">
        <v>668</v>
      </c>
      <c r="B116" s="318" t="s">
        <v>368</v>
      </c>
      <c r="C116" s="319">
        <v>19076</v>
      </c>
      <c r="D116" s="319">
        <v>3426</v>
      </c>
      <c r="E116" s="319">
        <v>1587.1</v>
      </c>
      <c r="F116" s="319">
        <v>245</v>
      </c>
      <c r="G116" s="319">
        <v>2310</v>
      </c>
      <c r="H116" s="319">
        <v>0</v>
      </c>
      <c r="I116" s="319">
        <v>183.2</v>
      </c>
      <c r="J116" s="319">
        <v>0</v>
      </c>
      <c r="K116" s="319">
        <v>0</v>
      </c>
      <c r="L116" s="319">
        <v>0</v>
      </c>
      <c r="M116" s="319">
        <v>0</v>
      </c>
      <c r="N116" s="319">
        <v>7638</v>
      </c>
      <c r="O116" s="319">
        <v>883</v>
      </c>
      <c r="P116" s="319">
        <v>3398.5259999999998</v>
      </c>
      <c r="Q116" s="319">
        <v>12</v>
      </c>
    </row>
    <row r="117" spans="1:17" x14ac:dyDescent="0.25">
      <c r="A117" s="318">
        <v>293</v>
      </c>
      <c r="B117" s="318" t="s">
        <v>370</v>
      </c>
      <c r="C117" s="319">
        <v>14944</v>
      </c>
      <c r="D117" s="319">
        <v>2746</v>
      </c>
      <c r="E117" s="319">
        <v>1379</v>
      </c>
      <c r="F117" s="319">
        <v>720</v>
      </c>
      <c r="G117" s="319">
        <v>4280</v>
      </c>
      <c r="H117" s="319">
        <v>0</v>
      </c>
      <c r="I117" s="319">
        <v>0</v>
      </c>
      <c r="J117" s="319">
        <v>0</v>
      </c>
      <c r="K117" s="319">
        <v>0</v>
      </c>
      <c r="L117" s="319">
        <v>0</v>
      </c>
      <c r="M117" s="319">
        <v>0</v>
      </c>
      <c r="N117" s="319">
        <v>702</v>
      </c>
      <c r="O117" s="319">
        <v>82</v>
      </c>
      <c r="P117" s="319">
        <v>7728</v>
      </c>
      <c r="Q117" s="319">
        <v>1</v>
      </c>
    </row>
    <row r="118" spans="1:17" x14ac:dyDescent="0.25">
      <c r="A118" s="318">
        <v>296</v>
      </c>
      <c r="B118" s="318" t="s">
        <v>375</v>
      </c>
      <c r="C118" s="319">
        <v>40951</v>
      </c>
      <c r="D118" s="319">
        <v>7991</v>
      </c>
      <c r="E118" s="319">
        <v>3332.1</v>
      </c>
      <c r="F118" s="319">
        <v>1220</v>
      </c>
      <c r="G118" s="319">
        <v>33180</v>
      </c>
      <c r="H118" s="319">
        <v>447.48</v>
      </c>
      <c r="I118" s="319">
        <v>1965.6</v>
      </c>
      <c r="J118" s="319">
        <v>0</v>
      </c>
      <c r="K118" s="319">
        <v>0</v>
      </c>
      <c r="L118" s="319">
        <v>0</v>
      </c>
      <c r="M118" s="319">
        <v>453.9</v>
      </c>
      <c r="N118" s="319">
        <v>6598</v>
      </c>
      <c r="O118" s="319">
        <v>359</v>
      </c>
      <c r="P118" s="319">
        <v>22145.350999999999</v>
      </c>
      <c r="Q118" s="319">
        <v>7</v>
      </c>
    </row>
    <row r="119" spans="1:17" x14ac:dyDescent="0.25">
      <c r="A119" s="318">
        <v>294</v>
      </c>
      <c r="B119" s="318" t="s">
        <v>379</v>
      </c>
      <c r="C119" s="319">
        <v>28903</v>
      </c>
      <c r="D119" s="319">
        <v>5407</v>
      </c>
      <c r="E119" s="319">
        <v>3074.9</v>
      </c>
      <c r="F119" s="319">
        <v>1005</v>
      </c>
      <c r="G119" s="319">
        <v>28470</v>
      </c>
      <c r="H119" s="319">
        <v>617.76</v>
      </c>
      <c r="I119" s="319">
        <v>1362.4</v>
      </c>
      <c r="J119" s="319">
        <v>0</v>
      </c>
      <c r="K119" s="319">
        <v>0</v>
      </c>
      <c r="L119" s="319">
        <v>0</v>
      </c>
      <c r="M119" s="319">
        <v>5.6999999999998199</v>
      </c>
      <c r="N119" s="319">
        <v>13814</v>
      </c>
      <c r="O119" s="319">
        <v>68</v>
      </c>
      <c r="P119" s="319">
        <v>16482.076000000001</v>
      </c>
      <c r="Q119" s="319">
        <v>9</v>
      </c>
    </row>
    <row r="120" spans="1:17" x14ac:dyDescent="0.25">
      <c r="A120" s="318">
        <v>297</v>
      </c>
      <c r="B120" s="318" t="s">
        <v>386</v>
      </c>
      <c r="C120" s="319">
        <v>28451</v>
      </c>
      <c r="D120" s="319">
        <v>6468</v>
      </c>
      <c r="E120" s="319">
        <v>1897.7</v>
      </c>
      <c r="F120" s="319">
        <v>1150</v>
      </c>
      <c r="G120" s="319">
        <v>4600</v>
      </c>
      <c r="H120" s="319">
        <v>368.28</v>
      </c>
      <c r="I120" s="319">
        <v>1676.8</v>
      </c>
      <c r="J120" s="319">
        <v>0</v>
      </c>
      <c r="K120" s="319">
        <v>0</v>
      </c>
      <c r="L120" s="319">
        <v>0</v>
      </c>
      <c r="M120" s="319">
        <v>268.89999999999998</v>
      </c>
      <c r="N120" s="319">
        <v>7852</v>
      </c>
      <c r="O120" s="319">
        <v>1052</v>
      </c>
      <c r="P120" s="319">
        <v>7678.2529999999997</v>
      </c>
      <c r="Q120" s="319">
        <v>11</v>
      </c>
    </row>
    <row r="121" spans="1:17" x14ac:dyDescent="0.25">
      <c r="A121" s="318">
        <v>299</v>
      </c>
      <c r="B121" s="318" t="s">
        <v>392</v>
      </c>
      <c r="C121" s="319">
        <v>43488</v>
      </c>
      <c r="D121" s="319">
        <v>7872</v>
      </c>
      <c r="E121" s="319">
        <v>4244.1000000000004</v>
      </c>
      <c r="F121" s="319">
        <v>1200</v>
      </c>
      <c r="G121" s="319">
        <v>24610</v>
      </c>
      <c r="H121" s="319">
        <v>479.16</v>
      </c>
      <c r="I121" s="319">
        <v>1707.2</v>
      </c>
      <c r="J121" s="319">
        <v>0</v>
      </c>
      <c r="K121" s="319">
        <v>0</v>
      </c>
      <c r="L121" s="319">
        <v>0</v>
      </c>
      <c r="M121" s="319">
        <v>0</v>
      </c>
      <c r="N121" s="319">
        <v>9256</v>
      </c>
      <c r="O121" s="319">
        <v>1354</v>
      </c>
      <c r="P121" s="319">
        <v>20817.237000000001</v>
      </c>
      <c r="Q121" s="319">
        <v>13</v>
      </c>
    </row>
    <row r="122" spans="1:17" x14ac:dyDescent="0.25">
      <c r="A122" s="318">
        <v>301</v>
      </c>
      <c r="B122" s="318" t="s">
        <v>398</v>
      </c>
      <c r="C122" s="319">
        <v>47609</v>
      </c>
      <c r="D122" s="319">
        <v>9275</v>
      </c>
      <c r="E122" s="319">
        <v>5422.5</v>
      </c>
      <c r="F122" s="319">
        <v>2785</v>
      </c>
      <c r="G122" s="319">
        <v>60090</v>
      </c>
      <c r="H122" s="319">
        <v>1188.3800000000001</v>
      </c>
      <c r="I122" s="319">
        <v>4383.2</v>
      </c>
      <c r="J122" s="319">
        <v>0</v>
      </c>
      <c r="K122" s="319">
        <v>0</v>
      </c>
      <c r="L122" s="319">
        <v>0</v>
      </c>
      <c r="M122" s="319">
        <v>0</v>
      </c>
      <c r="N122" s="319">
        <v>4092</v>
      </c>
      <c r="O122" s="319">
        <v>201</v>
      </c>
      <c r="P122" s="319">
        <v>36701.675000000003</v>
      </c>
      <c r="Q122" s="319">
        <v>1</v>
      </c>
    </row>
    <row r="123" spans="1:17" x14ac:dyDescent="0.25">
      <c r="A123" s="318">
        <v>307</v>
      </c>
      <c r="B123" s="318" t="s">
        <v>13</v>
      </c>
      <c r="C123" s="319">
        <v>156286</v>
      </c>
      <c r="D123" s="319">
        <v>35167</v>
      </c>
      <c r="E123" s="319">
        <v>12379.4</v>
      </c>
      <c r="F123" s="319">
        <v>16255</v>
      </c>
      <c r="G123" s="319">
        <v>248820</v>
      </c>
      <c r="H123" s="319">
        <v>5199.8999999999996</v>
      </c>
      <c r="I123" s="319">
        <v>12014.4</v>
      </c>
      <c r="J123" s="319">
        <v>0</v>
      </c>
      <c r="K123" s="319">
        <v>0</v>
      </c>
      <c r="L123" s="319">
        <v>0</v>
      </c>
      <c r="M123" s="319">
        <v>0</v>
      </c>
      <c r="N123" s="319">
        <v>6253</v>
      </c>
      <c r="O123" s="319">
        <v>133</v>
      </c>
      <c r="P123" s="319">
        <v>155479.158</v>
      </c>
      <c r="Q123" s="319">
        <v>3</v>
      </c>
    </row>
    <row r="124" spans="1:17" x14ac:dyDescent="0.25">
      <c r="A124" s="318">
        <v>308</v>
      </c>
      <c r="B124" s="318" t="s">
        <v>22</v>
      </c>
      <c r="C124" s="319">
        <v>24767</v>
      </c>
      <c r="D124" s="319">
        <v>4806</v>
      </c>
      <c r="E124" s="319">
        <v>1985</v>
      </c>
      <c r="F124" s="319">
        <v>1190</v>
      </c>
      <c r="G124" s="319">
        <v>7890</v>
      </c>
      <c r="H124" s="319">
        <v>0</v>
      </c>
      <c r="I124" s="319">
        <v>1148</v>
      </c>
      <c r="J124" s="319">
        <v>0</v>
      </c>
      <c r="K124" s="319">
        <v>0</v>
      </c>
      <c r="L124" s="319">
        <v>0</v>
      </c>
      <c r="M124" s="319">
        <v>99.599999999999895</v>
      </c>
      <c r="N124" s="319">
        <v>3253</v>
      </c>
      <c r="O124" s="319">
        <v>48</v>
      </c>
      <c r="P124" s="319">
        <v>19859.099999999999</v>
      </c>
      <c r="Q124" s="319">
        <v>5</v>
      </c>
    </row>
    <row r="125" spans="1:17" x14ac:dyDescent="0.25">
      <c r="A125" s="318">
        <v>312</v>
      </c>
      <c r="B125" s="318" t="s">
        <v>58</v>
      </c>
      <c r="C125" s="319">
        <v>15192</v>
      </c>
      <c r="D125" s="319">
        <v>3332</v>
      </c>
      <c r="E125" s="319">
        <v>588</v>
      </c>
      <c r="F125" s="319">
        <v>405</v>
      </c>
      <c r="G125" s="319">
        <v>650</v>
      </c>
      <c r="H125" s="319">
        <v>51.9</v>
      </c>
      <c r="I125" s="319">
        <v>0</v>
      </c>
      <c r="J125" s="319">
        <v>0</v>
      </c>
      <c r="K125" s="319">
        <v>0</v>
      </c>
      <c r="L125" s="319">
        <v>0</v>
      </c>
      <c r="M125" s="319">
        <v>0</v>
      </c>
      <c r="N125" s="319">
        <v>3689</v>
      </c>
      <c r="O125" s="319">
        <v>68</v>
      </c>
      <c r="P125" s="319">
        <v>4243.96</v>
      </c>
      <c r="Q125" s="319">
        <v>3</v>
      </c>
    </row>
    <row r="126" spans="1:17" x14ac:dyDescent="0.25">
      <c r="A126" s="318">
        <v>313</v>
      </c>
      <c r="B126" s="318" t="s">
        <v>59</v>
      </c>
      <c r="C126" s="319">
        <v>21576</v>
      </c>
      <c r="D126" s="319">
        <v>5051</v>
      </c>
      <c r="E126" s="319">
        <v>1166.9000000000001</v>
      </c>
      <c r="F126" s="319">
        <v>690</v>
      </c>
      <c r="G126" s="319">
        <v>6290</v>
      </c>
      <c r="H126" s="319">
        <v>0</v>
      </c>
      <c r="I126" s="319">
        <v>306.39999999999998</v>
      </c>
      <c r="J126" s="319">
        <v>0</v>
      </c>
      <c r="K126" s="319">
        <v>0</v>
      </c>
      <c r="L126" s="319">
        <v>0</v>
      </c>
      <c r="M126" s="319">
        <v>40.9</v>
      </c>
      <c r="N126" s="319">
        <v>3040</v>
      </c>
      <c r="O126" s="319">
        <v>442</v>
      </c>
      <c r="P126" s="319">
        <v>9921.4740000000002</v>
      </c>
      <c r="Q126" s="319">
        <v>2</v>
      </c>
    </row>
    <row r="127" spans="1:17" x14ac:dyDescent="0.25">
      <c r="A127" s="318">
        <v>310</v>
      </c>
      <c r="B127" s="318" t="s">
        <v>70</v>
      </c>
      <c r="C127" s="319">
        <v>42824</v>
      </c>
      <c r="D127" s="319">
        <v>8931</v>
      </c>
      <c r="E127" s="319">
        <v>2932.7</v>
      </c>
      <c r="F127" s="319">
        <v>2075</v>
      </c>
      <c r="G127" s="319">
        <v>12220</v>
      </c>
      <c r="H127" s="319">
        <v>1031.08</v>
      </c>
      <c r="I127" s="319">
        <v>1976</v>
      </c>
      <c r="J127" s="319">
        <v>0</v>
      </c>
      <c r="K127" s="319">
        <v>0</v>
      </c>
      <c r="L127" s="319">
        <v>0</v>
      </c>
      <c r="M127" s="319">
        <v>157.80000000000001</v>
      </c>
      <c r="N127" s="319">
        <v>6619</v>
      </c>
      <c r="O127" s="319">
        <v>94</v>
      </c>
      <c r="P127" s="319">
        <v>25354.764999999999</v>
      </c>
      <c r="Q127" s="319">
        <v>10</v>
      </c>
    </row>
    <row r="128" spans="1:17" x14ac:dyDescent="0.25">
      <c r="A128" s="318">
        <v>736</v>
      </c>
      <c r="B128" s="318" t="s">
        <v>72</v>
      </c>
      <c r="C128" s="319">
        <v>44059</v>
      </c>
      <c r="D128" s="319">
        <v>8656</v>
      </c>
      <c r="E128" s="319">
        <v>2520.1</v>
      </c>
      <c r="F128" s="319">
        <v>2000</v>
      </c>
      <c r="G128" s="319">
        <v>5240</v>
      </c>
      <c r="H128" s="319">
        <v>0</v>
      </c>
      <c r="I128" s="319">
        <v>1308</v>
      </c>
      <c r="J128" s="319">
        <v>0</v>
      </c>
      <c r="K128" s="319">
        <v>0</v>
      </c>
      <c r="L128" s="319">
        <v>0</v>
      </c>
      <c r="M128" s="319">
        <v>0</v>
      </c>
      <c r="N128" s="319">
        <v>9967</v>
      </c>
      <c r="O128" s="319">
        <v>1731</v>
      </c>
      <c r="P128" s="319">
        <v>16727.381000000001</v>
      </c>
      <c r="Q128" s="319">
        <v>23</v>
      </c>
    </row>
    <row r="129" spans="1:17" x14ac:dyDescent="0.25">
      <c r="A129" s="318">
        <v>317</v>
      </c>
      <c r="B129" s="318" t="s">
        <v>95</v>
      </c>
      <c r="C129" s="319">
        <v>9113</v>
      </c>
      <c r="D129" s="319">
        <v>1910</v>
      </c>
      <c r="E129" s="319">
        <v>456.1</v>
      </c>
      <c r="F129" s="319">
        <v>225</v>
      </c>
      <c r="G129" s="319">
        <v>800</v>
      </c>
      <c r="H129" s="319">
        <v>0</v>
      </c>
      <c r="I129" s="319">
        <v>0</v>
      </c>
      <c r="J129" s="319">
        <v>0</v>
      </c>
      <c r="K129" s="319">
        <v>0</v>
      </c>
      <c r="L129" s="319">
        <v>0</v>
      </c>
      <c r="M129" s="319">
        <v>0</v>
      </c>
      <c r="N129" s="319">
        <v>3106</v>
      </c>
      <c r="O129" s="319">
        <v>265</v>
      </c>
      <c r="P129" s="319">
        <v>3621.1559999999999</v>
      </c>
      <c r="Q129" s="319">
        <v>3</v>
      </c>
    </row>
    <row r="130" spans="1:17" x14ac:dyDescent="0.25">
      <c r="A130" s="318">
        <v>321</v>
      </c>
      <c r="B130" s="318" t="s">
        <v>164</v>
      </c>
      <c r="C130" s="319">
        <v>49911</v>
      </c>
      <c r="D130" s="319">
        <v>11972</v>
      </c>
      <c r="E130" s="319">
        <v>2025.3</v>
      </c>
      <c r="F130" s="319">
        <v>2245</v>
      </c>
      <c r="G130" s="319">
        <v>31220</v>
      </c>
      <c r="H130" s="319">
        <v>1223.74</v>
      </c>
      <c r="I130" s="319">
        <v>1775.2</v>
      </c>
      <c r="J130" s="319">
        <v>0</v>
      </c>
      <c r="K130" s="319">
        <v>0</v>
      </c>
      <c r="L130" s="319">
        <v>0</v>
      </c>
      <c r="M130" s="319">
        <v>368.8</v>
      </c>
      <c r="N130" s="319">
        <v>5493</v>
      </c>
      <c r="O130" s="319">
        <v>406</v>
      </c>
      <c r="P130" s="319">
        <v>30977.826000000001</v>
      </c>
      <c r="Q130" s="319">
        <v>9</v>
      </c>
    </row>
    <row r="131" spans="1:17" x14ac:dyDescent="0.25">
      <c r="A131" s="318">
        <v>353</v>
      </c>
      <c r="B131" s="318" t="s">
        <v>167</v>
      </c>
      <c r="C131" s="319">
        <v>34160</v>
      </c>
      <c r="D131" s="319">
        <v>7502</v>
      </c>
      <c r="E131" s="319">
        <v>2135.1</v>
      </c>
      <c r="F131" s="319">
        <v>3365</v>
      </c>
      <c r="G131" s="319">
        <v>14140</v>
      </c>
      <c r="H131" s="319">
        <v>645.48</v>
      </c>
      <c r="I131" s="319">
        <v>1168</v>
      </c>
      <c r="J131" s="319">
        <v>0</v>
      </c>
      <c r="K131" s="319">
        <v>0</v>
      </c>
      <c r="L131" s="319">
        <v>0</v>
      </c>
      <c r="M131" s="319">
        <v>394.1</v>
      </c>
      <c r="N131" s="319">
        <v>2092</v>
      </c>
      <c r="O131" s="319">
        <v>76</v>
      </c>
      <c r="P131" s="319">
        <v>26751.366000000002</v>
      </c>
      <c r="Q131" s="319">
        <v>2</v>
      </c>
    </row>
    <row r="132" spans="1:17" x14ac:dyDescent="0.25">
      <c r="A132" s="318">
        <v>327</v>
      </c>
      <c r="B132" s="318" t="s">
        <v>193</v>
      </c>
      <c r="C132" s="319">
        <v>30030</v>
      </c>
      <c r="D132" s="319">
        <v>6231</v>
      </c>
      <c r="E132" s="319">
        <v>1519.6</v>
      </c>
      <c r="F132" s="319">
        <v>835</v>
      </c>
      <c r="G132" s="319">
        <v>11440</v>
      </c>
      <c r="H132" s="319">
        <v>736.98</v>
      </c>
      <c r="I132" s="319">
        <v>0</v>
      </c>
      <c r="J132" s="319">
        <v>0</v>
      </c>
      <c r="K132" s="319">
        <v>0</v>
      </c>
      <c r="L132" s="319">
        <v>0</v>
      </c>
      <c r="M132" s="319">
        <v>0</v>
      </c>
      <c r="N132" s="319">
        <v>5855</v>
      </c>
      <c r="O132" s="319">
        <v>34</v>
      </c>
      <c r="P132" s="319">
        <v>16101.822</v>
      </c>
      <c r="Q132" s="319">
        <v>4</v>
      </c>
    </row>
    <row r="133" spans="1:17" x14ac:dyDescent="0.25">
      <c r="A133" s="318">
        <v>331</v>
      </c>
      <c r="B133" s="318" t="s">
        <v>201</v>
      </c>
      <c r="C133" s="319">
        <v>14473</v>
      </c>
      <c r="D133" s="319">
        <v>3133</v>
      </c>
      <c r="E133" s="319">
        <v>689.3</v>
      </c>
      <c r="F133" s="319">
        <v>480</v>
      </c>
      <c r="G133" s="319">
        <v>470</v>
      </c>
      <c r="H133" s="319">
        <v>0</v>
      </c>
      <c r="I133" s="319">
        <v>0</v>
      </c>
      <c r="J133" s="319">
        <v>0</v>
      </c>
      <c r="K133" s="319">
        <v>0</v>
      </c>
      <c r="L133" s="319">
        <v>0</v>
      </c>
      <c r="M133" s="319">
        <v>0</v>
      </c>
      <c r="N133" s="319">
        <v>7578</v>
      </c>
      <c r="O133" s="319">
        <v>320</v>
      </c>
      <c r="P133" s="319">
        <v>2096.0819999999999</v>
      </c>
      <c r="Q133" s="319">
        <v>13</v>
      </c>
    </row>
    <row r="134" spans="1:17" x14ac:dyDescent="0.25">
      <c r="A134" s="318">
        <v>335</v>
      </c>
      <c r="B134" s="318" t="s">
        <v>222</v>
      </c>
      <c r="C134" s="319">
        <v>13996</v>
      </c>
      <c r="D134" s="319">
        <v>3129</v>
      </c>
      <c r="E134" s="319">
        <v>680.7</v>
      </c>
      <c r="F134" s="319">
        <v>455</v>
      </c>
      <c r="G134" s="319">
        <v>800</v>
      </c>
      <c r="H134" s="319">
        <v>0</v>
      </c>
      <c r="I134" s="319">
        <v>0</v>
      </c>
      <c r="J134" s="319">
        <v>0</v>
      </c>
      <c r="K134" s="319">
        <v>0</v>
      </c>
      <c r="L134" s="319">
        <v>0</v>
      </c>
      <c r="M134" s="319">
        <v>0</v>
      </c>
      <c r="N134" s="319">
        <v>3759</v>
      </c>
      <c r="O134" s="319">
        <v>61</v>
      </c>
      <c r="P134" s="319">
        <v>4297.491</v>
      </c>
      <c r="Q134" s="319">
        <v>4</v>
      </c>
    </row>
    <row r="135" spans="1:17" x14ac:dyDescent="0.25">
      <c r="A135" s="318">
        <v>356</v>
      </c>
      <c r="B135" s="318" t="s">
        <v>230</v>
      </c>
      <c r="C135" s="319">
        <v>63036</v>
      </c>
      <c r="D135" s="319">
        <v>11820</v>
      </c>
      <c r="E135" s="319">
        <v>5129.3999999999996</v>
      </c>
      <c r="F135" s="319">
        <v>6925</v>
      </c>
      <c r="G135" s="319">
        <v>49040</v>
      </c>
      <c r="H135" s="319">
        <v>508.86</v>
      </c>
      <c r="I135" s="319">
        <v>4430.3999999999996</v>
      </c>
      <c r="J135" s="319">
        <v>0</v>
      </c>
      <c r="K135" s="319">
        <v>0</v>
      </c>
      <c r="L135" s="319">
        <v>0</v>
      </c>
      <c r="M135" s="319">
        <v>0</v>
      </c>
      <c r="N135" s="319">
        <v>2344</v>
      </c>
      <c r="O135" s="319">
        <v>221</v>
      </c>
      <c r="P135" s="319">
        <v>55740.245999999999</v>
      </c>
      <c r="Q135" s="319">
        <v>1</v>
      </c>
    </row>
    <row r="136" spans="1:17" x14ac:dyDescent="0.25">
      <c r="A136" s="318">
        <v>589</v>
      </c>
      <c r="B136" s="318" t="s">
        <v>263</v>
      </c>
      <c r="C136" s="319">
        <v>10201</v>
      </c>
      <c r="D136" s="319">
        <v>2135</v>
      </c>
      <c r="E136" s="319">
        <v>719</v>
      </c>
      <c r="F136" s="319">
        <v>220</v>
      </c>
      <c r="G136" s="319">
        <v>700</v>
      </c>
      <c r="H136" s="319">
        <v>0</v>
      </c>
      <c r="I136" s="319">
        <v>0</v>
      </c>
      <c r="J136" s="319">
        <v>0</v>
      </c>
      <c r="K136" s="319">
        <v>0</v>
      </c>
      <c r="L136" s="319">
        <v>0</v>
      </c>
      <c r="M136" s="319">
        <v>0</v>
      </c>
      <c r="N136" s="319">
        <v>3901</v>
      </c>
      <c r="O136" s="319">
        <v>109</v>
      </c>
      <c r="P136" s="319">
        <v>3723.6</v>
      </c>
      <c r="Q136" s="319">
        <v>3</v>
      </c>
    </row>
    <row r="137" spans="1:17" x14ac:dyDescent="0.25">
      <c r="A137" s="318">
        <v>339</v>
      </c>
      <c r="B137" s="318" t="s">
        <v>273</v>
      </c>
      <c r="C137" s="319">
        <v>5259</v>
      </c>
      <c r="D137" s="319">
        <v>1373</v>
      </c>
      <c r="E137" s="319">
        <v>232.7</v>
      </c>
      <c r="F137" s="319">
        <v>70</v>
      </c>
      <c r="G137" s="319">
        <v>300</v>
      </c>
      <c r="H137" s="319">
        <v>0</v>
      </c>
      <c r="I137" s="319">
        <v>0</v>
      </c>
      <c r="J137" s="319">
        <v>0</v>
      </c>
      <c r="K137" s="319">
        <v>0</v>
      </c>
      <c r="L137" s="319">
        <v>0</v>
      </c>
      <c r="M137" s="319">
        <v>0</v>
      </c>
      <c r="N137" s="319">
        <v>1839</v>
      </c>
      <c r="O137" s="319">
        <v>12</v>
      </c>
      <c r="P137" s="319">
        <v>971.04</v>
      </c>
      <c r="Q137" s="319">
        <v>1</v>
      </c>
    </row>
    <row r="138" spans="1:17" x14ac:dyDescent="0.25">
      <c r="A138" s="318">
        <v>340</v>
      </c>
      <c r="B138" s="318" t="s">
        <v>276</v>
      </c>
      <c r="C138" s="319">
        <v>20004</v>
      </c>
      <c r="D138" s="319">
        <v>4395</v>
      </c>
      <c r="E138" s="319">
        <v>1398.1</v>
      </c>
      <c r="F138" s="319">
        <v>710</v>
      </c>
      <c r="G138" s="319">
        <v>4030</v>
      </c>
      <c r="H138" s="319">
        <v>0</v>
      </c>
      <c r="I138" s="319">
        <v>202.4</v>
      </c>
      <c r="J138" s="319">
        <v>0</v>
      </c>
      <c r="K138" s="319">
        <v>0</v>
      </c>
      <c r="L138" s="319">
        <v>0</v>
      </c>
      <c r="M138" s="319">
        <v>108.9</v>
      </c>
      <c r="N138" s="319">
        <v>4207</v>
      </c>
      <c r="O138" s="319">
        <v>169</v>
      </c>
      <c r="P138" s="319">
        <v>7545.0420000000004</v>
      </c>
      <c r="Q138" s="319">
        <v>7</v>
      </c>
    </row>
    <row r="139" spans="1:17" x14ac:dyDescent="0.25">
      <c r="A139" s="318">
        <v>342</v>
      </c>
      <c r="B139" s="318" t="s">
        <v>308</v>
      </c>
      <c r="C139" s="319">
        <v>46194</v>
      </c>
      <c r="D139" s="319">
        <v>9421</v>
      </c>
      <c r="E139" s="319">
        <v>3501.4</v>
      </c>
      <c r="F139" s="319">
        <v>4155</v>
      </c>
      <c r="G139" s="319">
        <v>23330</v>
      </c>
      <c r="H139" s="319">
        <v>529.38</v>
      </c>
      <c r="I139" s="319">
        <v>1164.8</v>
      </c>
      <c r="J139" s="319">
        <v>0</v>
      </c>
      <c r="K139" s="319">
        <v>0</v>
      </c>
      <c r="L139" s="319">
        <v>0</v>
      </c>
      <c r="M139" s="319">
        <v>0</v>
      </c>
      <c r="N139" s="319">
        <v>4625</v>
      </c>
      <c r="O139" s="319">
        <v>18</v>
      </c>
      <c r="P139" s="319">
        <v>30796.856</v>
      </c>
      <c r="Q139" s="319">
        <v>4</v>
      </c>
    </row>
    <row r="140" spans="1:17" x14ac:dyDescent="0.25">
      <c r="A140" s="318">
        <v>1904</v>
      </c>
      <c r="B140" s="318" t="s">
        <v>530</v>
      </c>
      <c r="C140" s="319">
        <v>64336</v>
      </c>
      <c r="D140" s="319">
        <v>13304</v>
      </c>
      <c r="E140" s="319">
        <v>3831.1</v>
      </c>
      <c r="F140" s="319">
        <v>3540</v>
      </c>
      <c r="G140" s="319">
        <v>15680</v>
      </c>
      <c r="H140" s="319">
        <v>205.92</v>
      </c>
      <c r="I140" s="319">
        <v>3448.8</v>
      </c>
      <c r="J140" s="319">
        <v>0</v>
      </c>
      <c r="K140" s="319">
        <v>0</v>
      </c>
      <c r="L140" s="319">
        <v>0</v>
      </c>
      <c r="M140" s="319">
        <v>190.4</v>
      </c>
      <c r="N140" s="319">
        <v>9617</v>
      </c>
      <c r="O140" s="319">
        <v>1065</v>
      </c>
      <c r="P140" s="319">
        <v>33553.188000000002</v>
      </c>
      <c r="Q140" s="319">
        <v>19</v>
      </c>
    </row>
    <row r="141" spans="1:17" x14ac:dyDescent="0.25">
      <c r="A141" s="318">
        <v>344</v>
      </c>
      <c r="B141" s="318" t="s">
        <v>336</v>
      </c>
      <c r="C141" s="319">
        <v>352866</v>
      </c>
      <c r="D141" s="319">
        <v>69968</v>
      </c>
      <c r="E141" s="319">
        <v>31963.599999999999</v>
      </c>
      <c r="F141" s="319">
        <v>59640</v>
      </c>
      <c r="G141" s="319">
        <v>720110</v>
      </c>
      <c r="H141" s="319">
        <v>8267.4071999999996</v>
      </c>
      <c r="I141" s="319">
        <v>11464</v>
      </c>
      <c r="J141" s="319">
        <v>0</v>
      </c>
      <c r="K141" s="319">
        <v>1077.7</v>
      </c>
      <c r="L141" s="319">
        <v>7229.49999999999</v>
      </c>
      <c r="M141" s="319">
        <v>3259.6</v>
      </c>
      <c r="N141" s="319">
        <v>9375</v>
      </c>
      <c r="O141" s="319">
        <v>546</v>
      </c>
      <c r="P141" s="319">
        <v>545429.37600000005</v>
      </c>
      <c r="Q141" s="319">
        <v>4</v>
      </c>
    </row>
    <row r="142" spans="1:17" x14ac:dyDescent="0.25">
      <c r="A142" s="318">
        <v>1581</v>
      </c>
      <c r="B142" s="318" t="s">
        <v>337</v>
      </c>
      <c r="C142" s="319">
        <v>49515</v>
      </c>
      <c r="D142" s="319">
        <v>9881</v>
      </c>
      <c r="E142" s="319">
        <v>2948.6</v>
      </c>
      <c r="F142" s="319">
        <v>2065</v>
      </c>
      <c r="G142" s="319">
        <v>8070</v>
      </c>
      <c r="H142" s="319">
        <v>845.48559999999998</v>
      </c>
      <c r="I142" s="319">
        <v>1792.8</v>
      </c>
      <c r="J142" s="319">
        <v>0</v>
      </c>
      <c r="K142" s="319">
        <v>0</v>
      </c>
      <c r="L142" s="319">
        <v>0</v>
      </c>
      <c r="M142" s="319">
        <v>0</v>
      </c>
      <c r="N142" s="319">
        <v>13205</v>
      </c>
      <c r="O142" s="319">
        <v>189</v>
      </c>
      <c r="P142" s="319">
        <v>19286.013999999999</v>
      </c>
      <c r="Q142" s="319">
        <v>18</v>
      </c>
    </row>
    <row r="143" spans="1:17" x14ac:dyDescent="0.25">
      <c r="A143" s="318">
        <v>345</v>
      </c>
      <c r="B143" s="318" t="s">
        <v>342</v>
      </c>
      <c r="C143" s="319">
        <v>65589</v>
      </c>
      <c r="D143" s="319">
        <v>14832</v>
      </c>
      <c r="E143" s="319">
        <v>5526.4</v>
      </c>
      <c r="F143" s="319">
        <v>5675</v>
      </c>
      <c r="G143" s="319">
        <v>79610</v>
      </c>
      <c r="H143" s="319">
        <v>1153.74</v>
      </c>
      <c r="I143" s="319">
        <v>4917.6000000000004</v>
      </c>
      <c r="J143" s="319">
        <v>0</v>
      </c>
      <c r="K143" s="319">
        <v>0</v>
      </c>
      <c r="L143" s="319">
        <v>0</v>
      </c>
      <c r="M143" s="319">
        <v>0</v>
      </c>
      <c r="N143" s="319">
        <v>1942</v>
      </c>
      <c r="O143" s="319">
        <v>30</v>
      </c>
      <c r="P143" s="319">
        <v>61331.451999999997</v>
      </c>
      <c r="Q143" s="319">
        <v>1</v>
      </c>
    </row>
    <row r="144" spans="1:17" x14ac:dyDescent="0.25">
      <c r="A144" s="318">
        <v>1961</v>
      </c>
      <c r="B144" s="318" t="s">
        <v>749</v>
      </c>
      <c r="C144" s="319">
        <v>55712</v>
      </c>
      <c r="D144" s="319">
        <v>11774</v>
      </c>
      <c r="E144" s="319">
        <v>4043</v>
      </c>
      <c r="F144" s="319">
        <v>4275</v>
      </c>
      <c r="G144" s="319">
        <v>12340</v>
      </c>
      <c r="H144" s="319">
        <v>184.14</v>
      </c>
      <c r="I144" s="319">
        <v>1450.4</v>
      </c>
      <c r="J144" s="319">
        <v>0</v>
      </c>
      <c r="K144" s="319">
        <v>0</v>
      </c>
      <c r="L144" s="319">
        <v>0</v>
      </c>
      <c r="M144" s="319">
        <v>0</v>
      </c>
      <c r="N144" s="319">
        <v>14634</v>
      </c>
      <c r="O144" s="319">
        <v>698</v>
      </c>
      <c r="P144" s="319">
        <v>21308.65</v>
      </c>
      <c r="Q144" s="319">
        <v>18</v>
      </c>
    </row>
    <row r="145" spans="1:17" x14ac:dyDescent="0.25">
      <c r="A145" s="318">
        <v>352</v>
      </c>
      <c r="B145" s="318" t="s">
        <v>377</v>
      </c>
      <c r="C145" s="319">
        <v>23762</v>
      </c>
      <c r="D145" s="319">
        <v>4847</v>
      </c>
      <c r="E145" s="319">
        <v>1268.9000000000001</v>
      </c>
      <c r="F145" s="319">
        <v>705</v>
      </c>
      <c r="G145" s="319">
        <v>6970</v>
      </c>
      <c r="H145" s="319">
        <v>174.24</v>
      </c>
      <c r="I145" s="319">
        <v>601.6</v>
      </c>
      <c r="J145" s="319">
        <v>0</v>
      </c>
      <c r="K145" s="319">
        <v>0</v>
      </c>
      <c r="L145" s="319">
        <v>0</v>
      </c>
      <c r="M145" s="319">
        <v>0</v>
      </c>
      <c r="N145" s="319">
        <v>4764</v>
      </c>
      <c r="O145" s="319">
        <v>277</v>
      </c>
      <c r="P145" s="319">
        <v>11196.814</v>
      </c>
      <c r="Q145" s="319">
        <v>5</v>
      </c>
    </row>
    <row r="146" spans="1:17" x14ac:dyDescent="0.25">
      <c r="A146" s="318">
        <v>632</v>
      </c>
      <c r="B146" s="318" t="s">
        <v>381</v>
      </c>
      <c r="C146" s="319">
        <v>52197</v>
      </c>
      <c r="D146" s="319">
        <v>11569</v>
      </c>
      <c r="E146" s="319">
        <v>3108.3</v>
      </c>
      <c r="F146" s="319">
        <v>2825</v>
      </c>
      <c r="G146" s="319">
        <v>21520</v>
      </c>
      <c r="H146" s="319">
        <v>883.08</v>
      </c>
      <c r="I146" s="319">
        <v>4120</v>
      </c>
      <c r="J146" s="319">
        <v>0</v>
      </c>
      <c r="K146" s="319">
        <v>0</v>
      </c>
      <c r="L146" s="319">
        <v>0</v>
      </c>
      <c r="M146" s="319">
        <v>0</v>
      </c>
      <c r="N146" s="319">
        <v>8898</v>
      </c>
      <c r="O146" s="319">
        <v>395</v>
      </c>
      <c r="P146" s="319">
        <v>30162.404999999999</v>
      </c>
      <c r="Q146" s="319">
        <v>9</v>
      </c>
    </row>
    <row r="147" spans="1:17" x14ac:dyDescent="0.25">
      <c r="A147" s="318">
        <v>351</v>
      </c>
      <c r="B147" s="318" t="s">
        <v>383</v>
      </c>
      <c r="C147" s="319">
        <v>13166</v>
      </c>
      <c r="D147" s="319">
        <v>3187</v>
      </c>
      <c r="E147" s="319">
        <v>634.4</v>
      </c>
      <c r="F147" s="319">
        <v>315</v>
      </c>
      <c r="G147" s="319">
        <v>2660</v>
      </c>
      <c r="H147" s="319">
        <v>0</v>
      </c>
      <c r="I147" s="319">
        <v>0</v>
      </c>
      <c r="J147" s="319">
        <v>0</v>
      </c>
      <c r="K147" s="319">
        <v>0</v>
      </c>
      <c r="L147" s="319">
        <v>0</v>
      </c>
      <c r="M147" s="319">
        <v>0</v>
      </c>
      <c r="N147" s="319">
        <v>3652</v>
      </c>
      <c r="O147" s="319">
        <v>31</v>
      </c>
      <c r="P147" s="319">
        <v>4992.1679999999997</v>
      </c>
      <c r="Q147" s="319">
        <v>1</v>
      </c>
    </row>
    <row r="148" spans="1:17" x14ac:dyDescent="0.25">
      <c r="A148" s="318">
        <v>355</v>
      </c>
      <c r="B148" s="318" t="s">
        <v>391</v>
      </c>
      <c r="C148" s="319">
        <v>63934</v>
      </c>
      <c r="D148" s="319">
        <v>13696</v>
      </c>
      <c r="E148" s="319">
        <v>5703.4</v>
      </c>
      <c r="F148" s="319">
        <v>6215</v>
      </c>
      <c r="G148" s="319">
        <v>47770</v>
      </c>
      <c r="H148" s="319">
        <v>3572.2984000000001</v>
      </c>
      <c r="I148" s="319">
        <v>5426.4</v>
      </c>
      <c r="J148" s="319">
        <v>0</v>
      </c>
      <c r="K148" s="319">
        <v>0</v>
      </c>
      <c r="L148" s="319">
        <v>0</v>
      </c>
      <c r="M148" s="319">
        <v>263.29999999999899</v>
      </c>
      <c r="N148" s="319">
        <v>4851</v>
      </c>
      <c r="O148" s="319">
        <v>14</v>
      </c>
      <c r="P148" s="319">
        <v>47684.7</v>
      </c>
      <c r="Q148" s="319">
        <v>4</v>
      </c>
    </row>
    <row r="149" spans="1:17" x14ac:dyDescent="0.25">
      <c r="A149" s="318">
        <v>358</v>
      </c>
      <c r="B149" s="318" t="s">
        <v>2</v>
      </c>
      <c r="C149" s="319">
        <v>31728</v>
      </c>
      <c r="D149" s="319">
        <v>7038</v>
      </c>
      <c r="E149" s="319">
        <v>1877.3</v>
      </c>
      <c r="F149" s="319">
        <v>1460</v>
      </c>
      <c r="G149" s="319">
        <v>4060</v>
      </c>
      <c r="H149" s="319">
        <v>0</v>
      </c>
      <c r="I149" s="319">
        <v>0</v>
      </c>
      <c r="J149" s="319">
        <v>0</v>
      </c>
      <c r="K149" s="319">
        <v>0</v>
      </c>
      <c r="L149" s="319">
        <v>0</v>
      </c>
      <c r="M149" s="319">
        <v>0</v>
      </c>
      <c r="N149" s="319">
        <v>2008</v>
      </c>
      <c r="O149" s="319">
        <v>1221</v>
      </c>
      <c r="P149" s="319">
        <v>12099.177</v>
      </c>
      <c r="Q149" s="319">
        <v>3</v>
      </c>
    </row>
    <row r="150" spans="1:17" x14ac:dyDescent="0.25">
      <c r="A150" s="318">
        <v>361</v>
      </c>
      <c r="B150" s="318" t="s">
        <v>7</v>
      </c>
      <c r="C150" s="319">
        <v>108558</v>
      </c>
      <c r="D150" s="319">
        <v>20578</v>
      </c>
      <c r="E150" s="319">
        <v>11697.1</v>
      </c>
      <c r="F150" s="319">
        <v>8345</v>
      </c>
      <c r="G150" s="319">
        <v>129620</v>
      </c>
      <c r="H150" s="319">
        <v>3264.22</v>
      </c>
      <c r="I150" s="319">
        <v>5756.8</v>
      </c>
      <c r="J150" s="319">
        <v>0</v>
      </c>
      <c r="K150" s="319">
        <v>0</v>
      </c>
      <c r="L150" s="319">
        <v>0</v>
      </c>
      <c r="M150" s="319">
        <v>0</v>
      </c>
      <c r="N150" s="319">
        <v>11027</v>
      </c>
      <c r="O150" s="319">
        <v>708</v>
      </c>
      <c r="P150" s="319">
        <v>116384.784</v>
      </c>
      <c r="Q150" s="319">
        <v>13</v>
      </c>
    </row>
    <row r="151" spans="1:17" x14ac:dyDescent="0.25">
      <c r="A151" s="318">
        <v>362</v>
      </c>
      <c r="B151" s="318" t="s">
        <v>14</v>
      </c>
      <c r="C151" s="319">
        <v>90838</v>
      </c>
      <c r="D151" s="319">
        <v>18707</v>
      </c>
      <c r="E151" s="319">
        <v>6281.5</v>
      </c>
      <c r="F151" s="319">
        <v>7265</v>
      </c>
      <c r="G151" s="319">
        <v>57250</v>
      </c>
      <c r="H151" s="319">
        <v>465.3</v>
      </c>
      <c r="I151" s="319">
        <v>4736</v>
      </c>
      <c r="J151" s="319">
        <v>0</v>
      </c>
      <c r="K151" s="319">
        <v>0</v>
      </c>
      <c r="L151" s="319">
        <v>1237.9000000000001</v>
      </c>
      <c r="M151" s="319">
        <v>129.599999999999</v>
      </c>
      <c r="N151" s="319">
        <v>4124</v>
      </c>
      <c r="O151" s="319">
        <v>284</v>
      </c>
      <c r="P151" s="319">
        <v>106670.06</v>
      </c>
      <c r="Q151" s="319">
        <v>7</v>
      </c>
    </row>
    <row r="152" spans="1:17" x14ac:dyDescent="0.25">
      <c r="A152" s="318">
        <v>363</v>
      </c>
      <c r="B152" s="318" t="s">
        <v>15</v>
      </c>
      <c r="C152" s="319">
        <v>862965</v>
      </c>
      <c r="D152" s="319">
        <v>148059</v>
      </c>
      <c r="E152" s="319">
        <v>109533.1</v>
      </c>
      <c r="F152" s="319">
        <v>208335</v>
      </c>
      <c r="G152" s="319">
        <v>1798540</v>
      </c>
      <c r="H152" s="319">
        <v>16274.936600000001</v>
      </c>
      <c r="I152" s="319">
        <v>31820.799999999999</v>
      </c>
      <c r="J152" s="319">
        <v>35742</v>
      </c>
      <c r="K152" s="319">
        <v>4772.7</v>
      </c>
      <c r="L152" s="319">
        <v>0</v>
      </c>
      <c r="M152" s="319">
        <v>4985.2</v>
      </c>
      <c r="N152" s="319">
        <v>16520</v>
      </c>
      <c r="O152" s="319">
        <v>3156</v>
      </c>
      <c r="P152" s="319">
        <v>2737636.8029999998</v>
      </c>
      <c r="Q152" s="319">
        <v>20</v>
      </c>
    </row>
    <row r="153" spans="1:17" x14ac:dyDescent="0.25">
      <c r="A153" s="318">
        <v>370</v>
      </c>
      <c r="B153" s="318" t="s">
        <v>27</v>
      </c>
      <c r="C153" s="319">
        <v>9748</v>
      </c>
      <c r="D153" s="319">
        <v>1983</v>
      </c>
      <c r="E153" s="319">
        <v>568.29999999999995</v>
      </c>
      <c r="F153" s="319">
        <v>220</v>
      </c>
      <c r="G153" s="319">
        <v>230</v>
      </c>
      <c r="H153" s="319">
        <v>0</v>
      </c>
      <c r="I153" s="319">
        <v>0</v>
      </c>
      <c r="J153" s="319">
        <v>0</v>
      </c>
      <c r="K153" s="319">
        <v>0</v>
      </c>
      <c r="L153" s="319">
        <v>0</v>
      </c>
      <c r="M153" s="319">
        <v>0</v>
      </c>
      <c r="N153" s="319">
        <v>7059</v>
      </c>
      <c r="O153" s="319">
        <v>148</v>
      </c>
      <c r="P153" s="319">
        <v>2513.1869999999999</v>
      </c>
      <c r="Q153" s="319">
        <v>4</v>
      </c>
    </row>
    <row r="154" spans="1:17" x14ac:dyDescent="0.25">
      <c r="A154" s="318">
        <v>373</v>
      </c>
      <c r="B154" s="318" t="s">
        <v>33</v>
      </c>
      <c r="C154" s="319">
        <v>29974</v>
      </c>
      <c r="D154" s="319">
        <v>4773</v>
      </c>
      <c r="E154" s="319">
        <v>2109.6999999999998</v>
      </c>
      <c r="F154" s="319">
        <v>480</v>
      </c>
      <c r="G154" s="319">
        <v>7520</v>
      </c>
      <c r="H154" s="319">
        <v>480.94</v>
      </c>
      <c r="I154" s="319">
        <v>1622.4</v>
      </c>
      <c r="J154" s="319">
        <v>0</v>
      </c>
      <c r="K154" s="319">
        <v>0</v>
      </c>
      <c r="L154" s="319">
        <v>0</v>
      </c>
      <c r="M154" s="319">
        <v>273.5</v>
      </c>
      <c r="N154" s="319">
        <v>9887</v>
      </c>
      <c r="O154" s="319">
        <v>93</v>
      </c>
      <c r="P154" s="319">
        <v>15027.081</v>
      </c>
      <c r="Q154" s="319">
        <v>5</v>
      </c>
    </row>
    <row r="155" spans="1:17" x14ac:dyDescent="0.25">
      <c r="A155" s="318">
        <v>375</v>
      </c>
      <c r="B155" s="318" t="s">
        <v>40</v>
      </c>
      <c r="C155" s="319">
        <v>41176</v>
      </c>
      <c r="D155" s="319">
        <v>7976</v>
      </c>
      <c r="E155" s="319">
        <v>4374.3999999999996</v>
      </c>
      <c r="F155" s="319">
        <v>3670</v>
      </c>
      <c r="G155" s="319">
        <v>20900</v>
      </c>
      <c r="H155" s="319">
        <v>543.6</v>
      </c>
      <c r="I155" s="319">
        <v>1250.4000000000001</v>
      </c>
      <c r="J155" s="319">
        <v>0</v>
      </c>
      <c r="K155" s="319">
        <v>0</v>
      </c>
      <c r="L155" s="319">
        <v>0</v>
      </c>
      <c r="M155" s="319">
        <v>72.499999999999801</v>
      </c>
      <c r="N155" s="319">
        <v>1837</v>
      </c>
      <c r="O155" s="319">
        <v>52</v>
      </c>
      <c r="P155" s="319">
        <v>52698.504000000001</v>
      </c>
      <c r="Q155" s="319">
        <v>3</v>
      </c>
    </row>
    <row r="156" spans="1:17" x14ac:dyDescent="0.25">
      <c r="A156" s="318">
        <v>376</v>
      </c>
      <c r="B156" s="318" t="s">
        <v>43</v>
      </c>
      <c r="C156" s="319">
        <v>11202</v>
      </c>
      <c r="D156" s="319">
        <v>2455</v>
      </c>
      <c r="E156" s="319">
        <v>545.79999999999995</v>
      </c>
      <c r="F156" s="319">
        <v>555</v>
      </c>
      <c r="G156" s="319">
        <v>550</v>
      </c>
      <c r="H156" s="319">
        <v>0</v>
      </c>
      <c r="I156" s="319">
        <v>0</v>
      </c>
      <c r="J156" s="319">
        <v>0</v>
      </c>
      <c r="K156" s="319">
        <v>0</v>
      </c>
      <c r="L156" s="319">
        <v>407.9</v>
      </c>
      <c r="M156" s="319">
        <v>0</v>
      </c>
      <c r="N156" s="319">
        <v>1109</v>
      </c>
      <c r="O156" s="319">
        <v>447</v>
      </c>
      <c r="P156" s="319">
        <v>5283.7839999999997</v>
      </c>
      <c r="Q156" s="319">
        <v>3</v>
      </c>
    </row>
    <row r="157" spans="1:17" x14ac:dyDescent="0.25">
      <c r="A157" s="318">
        <v>377</v>
      </c>
      <c r="B157" s="318" t="s">
        <v>44</v>
      </c>
      <c r="C157" s="319">
        <v>23410</v>
      </c>
      <c r="D157" s="319">
        <v>5206</v>
      </c>
      <c r="E157" s="319">
        <v>921.9</v>
      </c>
      <c r="F157" s="319">
        <v>485</v>
      </c>
      <c r="G157" s="319">
        <v>1010</v>
      </c>
      <c r="H157" s="319">
        <v>0</v>
      </c>
      <c r="I157" s="319">
        <v>1263.2</v>
      </c>
      <c r="J157" s="319">
        <v>0</v>
      </c>
      <c r="K157" s="319">
        <v>0</v>
      </c>
      <c r="L157" s="319">
        <v>0</v>
      </c>
      <c r="M157" s="319">
        <v>297.5</v>
      </c>
      <c r="N157" s="319">
        <v>3984</v>
      </c>
      <c r="O157" s="319">
        <v>79</v>
      </c>
      <c r="P157" s="319">
        <v>11138.075000000001</v>
      </c>
      <c r="Q157" s="319">
        <v>5</v>
      </c>
    </row>
    <row r="158" spans="1:17" x14ac:dyDescent="0.25">
      <c r="A158" s="318">
        <v>383</v>
      </c>
      <c r="B158" s="318" t="s">
        <v>63</v>
      </c>
      <c r="C158" s="319">
        <v>35772</v>
      </c>
      <c r="D158" s="319">
        <v>6605</v>
      </c>
      <c r="E158" s="319">
        <v>2052.6999999999998</v>
      </c>
      <c r="F158" s="319">
        <v>695</v>
      </c>
      <c r="G158" s="319">
        <v>8540</v>
      </c>
      <c r="H158" s="319">
        <v>0</v>
      </c>
      <c r="I158" s="319">
        <v>2955.2</v>
      </c>
      <c r="J158" s="319">
        <v>0</v>
      </c>
      <c r="K158" s="319">
        <v>0</v>
      </c>
      <c r="L158" s="319">
        <v>0</v>
      </c>
      <c r="M158" s="319">
        <v>0</v>
      </c>
      <c r="N158" s="319">
        <v>4956</v>
      </c>
      <c r="O158" s="319">
        <v>566</v>
      </c>
      <c r="P158" s="319">
        <v>21617.654999999999</v>
      </c>
      <c r="Q158" s="319">
        <v>7</v>
      </c>
    </row>
    <row r="159" spans="1:17" x14ac:dyDescent="0.25">
      <c r="A159" s="318">
        <v>400</v>
      </c>
      <c r="B159" s="318" t="s">
        <v>76</v>
      </c>
      <c r="C159" s="319">
        <v>55604</v>
      </c>
      <c r="D159" s="319">
        <v>9791</v>
      </c>
      <c r="E159" s="319">
        <v>6477.6</v>
      </c>
      <c r="F159" s="319">
        <v>2950</v>
      </c>
      <c r="G159" s="319">
        <v>55850</v>
      </c>
      <c r="H159" s="319">
        <v>1643.98</v>
      </c>
      <c r="I159" s="319">
        <v>1988</v>
      </c>
      <c r="J159" s="319">
        <v>0</v>
      </c>
      <c r="K159" s="319">
        <v>0</v>
      </c>
      <c r="L159" s="319">
        <v>0</v>
      </c>
      <c r="M159" s="319">
        <v>0</v>
      </c>
      <c r="N159" s="319">
        <v>4500</v>
      </c>
      <c r="O159" s="319">
        <v>352</v>
      </c>
      <c r="P159" s="319">
        <v>50748.031999999999</v>
      </c>
      <c r="Q159" s="319">
        <v>4</v>
      </c>
    </row>
    <row r="160" spans="1:17" x14ac:dyDescent="0.25">
      <c r="A160" s="318">
        <v>384</v>
      </c>
      <c r="B160" s="318" t="s">
        <v>79</v>
      </c>
      <c r="C160" s="319">
        <v>29196</v>
      </c>
      <c r="D160" s="319">
        <v>5241</v>
      </c>
      <c r="E160" s="319">
        <v>2353.4</v>
      </c>
      <c r="F160" s="319">
        <v>5220</v>
      </c>
      <c r="G160" s="319">
        <v>3810</v>
      </c>
      <c r="H160" s="319">
        <v>0</v>
      </c>
      <c r="I160" s="319">
        <v>0</v>
      </c>
      <c r="J160" s="319">
        <v>0</v>
      </c>
      <c r="K160" s="319">
        <v>0</v>
      </c>
      <c r="L160" s="319">
        <v>0</v>
      </c>
      <c r="M160" s="319">
        <v>0</v>
      </c>
      <c r="N160" s="319">
        <v>1188</v>
      </c>
      <c r="O160" s="319">
        <v>105</v>
      </c>
      <c r="P160" s="319">
        <v>36223.947999999997</v>
      </c>
      <c r="Q160" s="319">
        <v>1</v>
      </c>
    </row>
    <row r="161" spans="1:17" x14ac:dyDescent="0.25">
      <c r="A161" s="318">
        <v>498</v>
      </c>
      <c r="B161" s="318" t="s">
        <v>87</v>
      </c>
      <c r="C161" s="319">
        <v>19597</v>
      </c>
      <c r="D161" s="319">
        <v>3972</v>
      </c>
      <c r="E161" s="319">
        <v>1307.8</v>
      </c>
      <c r="F161" s="319">
        <v>375</v>
      </c>
      <c r="G161" s="319">
        <v>2120</v>
      </c>
      <c r="H161" s="319">
        <v>93.42</v>
      </c>
      <c r="I161" s="319">
        <v>0</v>
      </c>
      <c r="J161" s="319">
        <v>0</v>
      </c>
      <c r="K161" s="319">
        <v>0</v>
      </c>
      <c r="L161" s="319">
        <v>0</v>
      </c>
      <c r="M161" s="319">
        <v>0</v>
      </c>
      <c r="N161" s="319">
        <v>5887</v>
      </c>
      <c r="O161" s="319">
        <v>67</v>
      </c>
      <c r="P161" s="319">
        <v>4199.1360000000004</v>
      </c>
      <c r="Q161" s="319">
        <v>11</v>
      </c>
    </row>
    <row r="162" spans="1:17" x14ac:dyDescent="0.25">
      <c r="A162" s="318">
        <v>385</v>
      </c>
      <c r="B162" s="318" t="s">
        <v>93</v>
      </c>
      <c r="C162" s="319">
        <v>36099</v>
      </c>
      <c r="D162" s="319">
        <v>7286</v>
      </c>
      <c r="E162" s="319">
        <v>2174.8000000000002</v>
      </c>
      <c r="F162" s="319">
        <v>935</v>
      </c>
      <c r="G162" s="319">
        <v>11590</v>
      </c>
      <c r="H162" s="319">
        <v>178.2</v>
      </c>
      <c r="I162" s="319">
        <v>1552</v>
      </c>
      <c r="J162" s="319">
        <v>0</v>
      </c>
      <c r="K162" s="319">
        <v>0</v>
      </c>
      <c r="L162" s="319">
        <v>0</v>
      </c>
      <c r="M162" s="319">
        <v>0</v>
      </c>
      <c r="N162" s="319">
        <v>5430</v>
      </c>
      <c r="O162" s="319">
        <v>307</v>
      </c>
      <c r="P162" s="319">
        <v>19864.308000000001</v>
      </c>
      <c r="Q162" s="319">
        <v>12</v>
      </c>
    </row>
    <row r="163" spans="1:17" x14ac:dyDescent="0.25">
      <c r="A163" s="318">
        <v>388</v>
      </c>
      <c r="B163" s="318" t="s">
        <v>101</v>
      </c>
      <c r="C163" s="319">
        <v>18507</v>
      </c>
      <c r="D163" s="319">
        <v>3565</v>
      </c>
      <c r="E163" s="319">
        <v>2087.5</v>
      </c>
      <c r="F163" s="319">
        <v>795</v>
      </c>
      <c r="G163" s="319">
        <v>10120</v>
      </c>
      <c r="H163" s="319">
        <v>0</v>
      </c>
      <c r="I163" s="319">
        <v>1200.8</v>
      </c>
      <c r="J163" s="319">
        <v>0</v>
      </c>
      <c r="K163" s="319">
        <v>0</v>
      </c>
      <c r="L163" s="319">
        <v>0</v>
      </c>
      <c r="M163" s="319">
        <v>0</v>
      </c>
      <c r="N163" s="319">
        <v>1263</v>
      </c>
      <c r="O163" s="319">
        <v>231</v>
      </c>
      <c r="P163" s="319">
        <v>12230.145</v>
      </c>
      <c r="Q163" s="319">
        <v>1</v>
      </c>
    </row>
    <row r="164" spans="1:17" x14ac:dyDescent="0.25">
      <c r="A164" s="318">
        <v>1942</v>
      </c>
      <c r="B164" s="318" t="s">
        <v>700</v>
      </c>
      <c r="C164" s="319">
        <v>57715</v>
      </c>
      <c r="D164" s="319">
        <v>13248</v>
      </c>
      <c r="E164" s="319">
        <v>4471</v>
      </c>
      <c r="F164" s="319">
        <v>2785</v>
      </c>
      <c r="G164" s="319">
        <v>35800</v>
      </c>
      <c r="H164" s="319">
        <v>798.48</v>
      </c>
      <c r="I164" s="319">
        <v>3295.2</v>
      </c>
      <c r="J164" s="319">
        <v>0</v>
      </c>
      <c r="K164" s="319">
        <v>0</v>
      </c>
      <c r="L164" s="319">
        <v>0</v>
      </c>
      <c r="M164" s="319">
        <v>0</v>
      </c>
      <c r="N164" s="319">
        <v>4150</v>
      </c>
      <c r="O164" s="319">
        <v>1271</v>
      </c>
      <c r="P164" s="319">
        <v>50916.9</v>
      </c>
      <c r="Q164" s="319">
        <v>9</v>
      </c>
    </row>
    <row r="165" spans="1:17" x14ac:dyDescent="0.25">
      <c r="A165" s="318">
        <v>392</v>
      </c>
      <c r="B165" s="318" t="s">
        <v>130</v>
      </c>
      <c r="C165" s="319">
        <v>161265</v>
      </c>
      <c r="D165" s="319">
        <v>32221</v>
      </c>
      <c r="E165" s="319">
        <v>17421.7</v>
      </c>
      <c r="F165" s="319">
        <v>16755</v>
      </c>
      <c r="G165" s="319">
        <v>206070</v>
      </c>
      <c r="H165" s="319">
        <v>5065.72</v>
      </c>
      <c r="I165" s="319">
        <v>9144.7999999999993</v>
      </c>
      <c r="J165" s="319">
        <v>0</v>
      </c>
      <c r="K165" s="319">
        <v>0</v>
      </c>
      <c r="L165" s="319">
        <v>346.29999999999598</v>
      </c>
      <c r="M165" s="319">
        <v>0</v>
      </c>
      <c r="N165" s="319">
        <v>2916</v>
      </c>
      <c r="O165" s="319">
        <v>293</v>
      </c>
      <c r="P165" s="319">
        <v>269032.73200000002</v>
      </c>
      <c r="Q165" s="319">
        <v>2</v>
      </c>
    </row>
    <row r="166" spans="1:17" x14ac:dyDescent="0.25">
      <c r="A166" s="318">
        <v>394</v>
      </c>
      <c r="B166" s="318" t="s">
        <v>132</v>
      </c>
      <c r="C166" s="319">
        <v>154235</v>
      </c>
      <c r="D166" s="319">
        <v>33077</v>
      </c>
      <c r="E166" s="319">
        <v>8331.7000000000007</v>
      </c>
      <c r="F166" s="319">
        <v>13590</v>
      </c>
      <c r="G166" s="319">
        <v>76800</v>
      </c>
      <c r="H166" s="319">
        <v>2144.7199999999998</v>
      </c>
      <c r="I166" s="319">
        <v>6435.2</v>
      </c>
      <c r="J166" s="319">
        <v>0</v>
      </c>
      <c r="K166" s="319">
        <v>0</v>
      </c>
      <c r="L166" s="319">
        <v>0</v>
      </c>
      <c r="M166" s="319">
        <v>1569.4</v>
      </c>
      <c r="N166" s="319">
        <v>19742</v>
      </c>
      <c r="O166" s="319">
        <v>889</v>
      </c>
      <c r="P166" s="319">
        <v>97692.971999999994</v>
      </c>
      <c r="Q166" s="319">
        <v>30</v>
      </c>
    </row>
    <row r="167" spans="1:17" x14ac:dyDescent="0.25">
      <c r="A167" s="318">
        <v>396</v>
      </c>
      <c r="B167" s="318" t="s">
        <v>141</v>
      </c>
      <c r="C167" s="319">
        <v>39164</v>
      </c>
      <c r="D167" s="319">
        <v>7286</v>
      </c>
      <c r="E167" s="319">
        <v>3262.8</v>
      </c>
      <c r="F167" s="319">
        <v>2305</v>
      </c>
      <c r="G167" s="319">
        <v>22200</v>
      </c>
      <c r="H167" s="319">
        <v>2509</v>
      </c>
      <c r="I167" s="319">
        <v>1226.4000000000001</v>
      </c>
      <c r="J167" s="319">
        <v>0</v>
      </c>
      <c r="K167" s="319">
        <v>0</v>
      </c>
      <c r="L167" s="319">
        <v>0</v>
      </c>
      <c r="M167" s="319">
        <v>0</v>
      </c>
      <c r="N167" s="319">
        <v>2727</v>
      </c>
      <c r="O167" s="319">
        <v>44</v>
      </c>
      <c r="P167" s="319">
        <v>41000.735999999997</v>
      </c>
      <c r="Q167" s="319">
        <v>3</v>
      </c>
    </row>
    <row r="168" spans="1:17" x14ac:dyDescent="0.25">
      <c r="A168" s="318">
        <v>397</v>
      </c>
      <c r="B168" s="318" t="s">
        <v>142</v>
      </c>
      <c r="C168" s="319">
        <v>27286</v>
      </c>
      <c r="D168" s="319">
        <v>5847</v>
      </c>
      <c r="E168" s="319">
        <v>1681</v>
      </c>
      <c r="F168" s="319">
        <v>830</v>
      </c>
      <c r="G168" s="319">
        <v>5970</v>
      </c>
      <c r="H168" s="319">
        <v>0</v>
      </c>
      <c r="I168" s="319">
        <v>1348</v>
      </c>
      <c r="J168" s="319">
        <v>0</v>
      </c>
      <c r="K168" s="319">
        <v>0</v>
      </c>
      <c r="L168" s="319">
        <v>0</v>
      </c>
      <c r="M168" s="319">
        <v>0</v>
      </c>
      <c r="N168" s="319">
        <v>918</v>
      </c>
      <c r="O168" s="319">
        <v>47</v>
      </c>
      <c r="P168" s="319">
        <v>22633.599999999999</v>
      </c>
      <c r="Q168" s="319">
        <v>1</v>
      </c>
    </row>
    <row r="169" spans="1:17" x14ac:dyDescent="0.25">
      <c r="A169" s="318">
        <v>398</v>
      </c>
      <c r="B169" s="318" t="s">
        <v>145</v>
      </c>
      <c r="C169" s="319">
        <v>56742</v>
      </c>
      <c r="D169" s="319">
        <v>12693</v>
      </c>
      <c r="E169" s="319">
        <v>3815.6</v>
      </c>
      <c r="F169" s="319">
        <v>4215</v>
      </c>
      <c r="G169" s="319">
        <v>55500</v>
      </c>
      <c r="H169" s="319">
        <v>1558.38</v>
      </c>
      <c r="I169" s="319">
        <v>3452.8</v>
      </c>
      <c r="J169" s="319">
        <v>0</v>
      </c>
      <c r="K169" s="319">
        <v>0</v>
      </c>
      <c r="L169" s="319">
        <v>0</v>
      </c>
      <c r="M169" s="319">
        <v>459.4</v>
      </c>
      <c r="N169" s="319">
        <v>3811</v>
      </c>
      <c r="O169" s="319">
        <v>189</v>
      </c>
      <c r="P169" s="319">
        <v>39701.928</v>
      </c>
      <c r="Q169" s="319">
        <v>4</v>
      </c>
    </row>
    <row r="170" spans="1:17" x14ac:dyDescent="0.25">
      <c r="A170" s="318">
        <v>399</v>
      </c>
      <c r="B170" s="318" t="s">
        <v>148</v>
      </c>
      <c r="C170" s="319">
        <v>23464</v>
      </c>
      <c r="D170" s="319">
        <v>4500</v>
      </c>
      <c r="E170" s="319">
        <v>1445.6</v>
      </c>
      <c r="F170" s="319">
        <v>445</v>
      </c>
      <c r="G170" s="319">
        <v>8410</v>
      </c>
      <c r="H170" s="319">
        <v>0</v>
      </c>
      <c r="I170" s="319">
        <v>274.39999999999998</v>
      </c>
      <c r="J170" s="319">
        <v>0</v>
      </c>
      <c r="K170" s="319">
        <v>0</v>
      </c>
      <c r="L170" s="319">
        <v>0</v>
      </c>
      <c r="M170" s="319">
        <v>10.8</v>
      </c>
      <c r="N170" s="319">
        <v>1870</v>
      </c>
      <c r="O170" s="319">
        <v>31</v>
      </c>
      <c r="P170" s="319">
        <v>13912.448</v>
      </c>
      <c r="Q170" s="319">
        <v>3</v>
      </c>
    </row>
    <row r="171" spans="1:17" x14ac:dyDescent="0.25">
      <c r="A171" s="318">
        <v>402</v>
      </c>
      <c r="B171" s="318" t="s">
        <v>158</v>
      </c>
      <c r="C171" s="319">
        <v>90238</v>
      </c>
      <c r="D171" s="319">
        <v>18514</v>
      </c>
      <c r="E171" s="319">
        <v>9475.5</v>
      </c>
      <c r="F171" s="319">
        <v>7370</v>
      </c>
      <c r="G171" s="319">
        <v>91090</v>
      </c>
      <c r="H171" s="319">
        <v>3531.88</v>
      </c>
      <c r="I171" s="319">
        <v>6707.2</v>
      </c>
      <c r="J171" s="319">
        <v>0</v>
      </c>
      <c r="K171" s="319">
        <v>0</v>
      </c>
      <c r="L171" s="319">
        <v>0</v>
      </c>
      <c r="M171" s="319">
        <v>1204.3</v>
      </c>
      <c r="N171" s="319">
        <v>4559</v>
      </c>
      <c r="O171" s="319">
        <v>76</v>
      </c>
      <c r="P171" s="319">
        <v>116033.325</v>
      </c>
      <c r="Q171" s="319">
        <v>5</v>
      </c>
    </row>
    <row r="172" spans="1:17" x14ac:dyDescent="0.25">
      <c r="A172" s="318">
        <v>1911</v>
      </c>
      <c r="B172" s="318" t="s">
        <v>534</v>
      </c>
      <c r="C172" s="319">
        <v>47815</v>
      </c>
      <c r="D172" s="319">
        <v>9492</v>
      </c>
      <c r="E172" s="319">
        <v>3723.1</v>
      </c>
      <c r="F172" s="319">
        <v>770</v>
      </c>
      <c r="G172" s="319">
        <v>7400</v>
      </c>
      <c r="H172" s="319">
        <v>0</v>
      </c>
      <c r="I172" s="319">
        <v>799.2</v>
      </c>
      <c r="J172" s="319">
        <v>0</v>
      </c>
      <c r="K172" s="319">
        <v>0</v>
      </c>
      <c r="L172" s="319">
        <v>0</v>
      </c>
      <c r="M172" s="319">
        <v>0</v>
      </c>
      <c r="N172" s="319">
        <v>35747</v>
      </c>
      <c r="O172" s="319">
        <v>1777</v>
      </c>
      <c r="P172" s="319">
        <v>9033.3289999999997</v>
      </c>
      <c r="Q172" s="319">
        <v>29</v>
      </c>
    </row>
    <row r="173" spans="1:17" x14ac:dyDescent="0.25">
      <c r="A173" s="318">
        <v>405</v>
      </c>
      <c r="B173" s="318" t="s">
        <v>162</v>
      </c>
      <c r="C173" s="319">
        <v>73004</v>
      </c>
      <c r="D173" s="319">
        <v>14844</v>
      </c>
      <c r="E173" s="319">
        <v>7259.8</v>
      </c>
      <c r="F173" s="319">
        <v>6725</v>
      </c>
      <c r="G173" s="319">
        <v>87840</v>
      </c>
      <c r="H173" s="319">
        <v>2551.6999999999998</v>
      </c>
      <c r="I173" s="319">
        <v>6098.4</v>
      </c>
      <c r="J173" s="319">
        <v>0</v>
      </c>
      <c r="K173" s="319">
        <v>0</v>
      </c>
      <c r="L173" s="319">
        <v>0</v>
      </c>
      <c r="M173" s="319">
        <v>0</v>
      </c>
      <c r="N173" s="319">
        <v>2029</v>
      </c>
      <c r="O173" s="319">
        <v>116</v>
      </c>
      <c r="P173" s="319">
        <v>54583.781999999999</v>
      </c>
      <c r="Q173" s="319">
        <v>1</v>
      </c>
    </row>
    <row r="174" spans="1:17" x14ac:dyDescent="0.25">
      <c r="A174" s="318">
        <v>406</v>
      </c>
      <c r="B174" s="318" t="s">
        <v>165</v>
      </c>
      <c r="C174" s="319">
        <v>41273</v>
      </c>
      <c r="D174" s="319">
        <v>8046</v>
      </c>
      <c r="E174" s="319">
        <v>3296</v>
      </c>
      <c r="F174" s="319">
        <v>3030</v>
      </c>
      <c r="G174" s="319">
        <v>24360</v>
      </c>
      <c r="H174" s="319">
        <v>802.68380000000002</v>
      </c>
      <c r="I174" s="319">
        <v>1876.8</v>
      </c>
      <c r="J174" s="319">
        <v>0</v>
      </c>
      <c r="K174" s="319">
        <v>0</v>
      </c>
      <c r="L174" s="319">
        <v>0</v>
      </c>
      <c r="M174" s="319">
        <v>0</v>
      </c>
      <c r="N174" s="319">
        <v>1581</v>
      </c>
      <c r="O174" s="319">
        <v>751</v>
      </c>
      <c r="P174" s="319">
        <v>38342</v>
      </c>
      <c r="Q174" s="319">
        <v>5</v>
      </c>
    </row>
    <row r="175" spans="1:17" x14ac:dyDescent="0.25">
      <c r="A175" s="318">
        <v>1598</v>
      </c>
      <c r="B175" s="318" t="s">
        <v>172</v>
      </c>
      <c r="C175" s="319">
        <v>22738</v>
      </c>
      <c r="D175" s="319">
        <v>4731</v>
      </c>
      <c r="E175" s="319">
        <v>1509</v>
      </c>
      <c r="F175" s="319">
        <v>400</v>
      </c>
      <c r="G175" s="319">
        <v>1160</v>
      </c>
      <c r="H175" s="319">
        <v>0</v>
      </c>
      <c r="I175" s="319">
        <v>0</v>
      </c>
      <c r="J175" s="319">
        <v>0</v>
      </c>
      <c r="K175" s="319">
        <v>0</v>
      </c>
      <c r="L175" s="319">
        <v>0</v>
      </c>
      <c r="M175" s="319">
        <v>0</v>
      </c>
      <c r="N175" s="319">
        <v>8036</v>
      </c>
      <c r="O175" s="319">
        <v>294</v>
      </c>
      <c r="P175" s="319">
        <v>3965.82</v>
      </c>
      <c r="Q175" s="319">
        <v>19</v>
      </c>
    </row>
    <row r="176" spans="1:17" x14ac:dyDescent="0.25">
      <c r="A176" s="318">
        <v>415</v>
      </c>
      <c r="B176" s="318" t="s">
        <v>179</v>
      </c>
      <c r="C176" s="319">
        <v>11488</v>
      </c>
      <c r="D176" s="319">
        <v>2378</v>
      </c>
      <c r="E176" s="319">
        <v>645.6</v>
      </c>
      <c r="F176" s="319">
        <v>535</v>
      </c>
      <c r="G176" s="319">
        <v>320</v>
      </c>
      <c r="H176" s="319">
        <v>0</v>
      </c>
      <c r="I176" s="319">
        <v>0</v>
      </c>
      <c r="J176" s="319">
        <v>0</v>
      </c>
      <c r="K176" s="319">
        <v>0</v>
      </c>
      <c r="L176" s="319">
        <v>40.5</v>
      </c>
      <c r="M176" s="319">
        <v>0</v>
      </c>
      <c r="N176" s="319">
        <v>2245</v>
      </c>
      <c r="O176" s="319">
        <v>405</v>
      </c>
      <c r="P176" s="319">
        <v>4956.4160000000002</v>
      </c>
      <c r="Q176" s="319">
        <v>6</v>
      </c>
    </row>
    <row r="177" spans="1:17" x14ac:dyDescent="0.25">
      <c r="A177" s="318">
        <v>416</v>
      </c>
      <c r="B177" s="318" t="s">
        <v>180</v>
      </c>
      <c r="C177" s="319">
        <v>27992</v>
      </c>
      <c r="D177" s="319">
        <v>5836</v>
      </c>
      <c r="E177" s="319">
        <v>1767.6</v>
      </c>
      <c r="F177" s="319">
        <v>800</v>
      </c>
      <c r="G177" s="319">
        <v>9700</v>
      </c>
      <c r="H177" s="319">
        <v>0</v>
      </c>
      <c r="I177" s="319">
        <v>384</v>
      </c>
      <c r="J177" s="319">
        <v>0</v>
      </c>
      <c r="K177" s="319">
        <v>0</v>
      </c>
      <c r="L177" s="319">
        <v>0</v>
      </c>
      <c r="M177" s="319">
        <v>0</v>
      </c>
      <c r="N177" s="319">
        <v>2373</v>
      </c>
      <c r="O177" s="319">
        <v>330</v>
      </c>
      <c r="P177" s="319">
        <v>10838.136</v>
      </c>
      <c r="Q177" s="319">
        <v>7</v>
      </c>
    </row>
    <row r="178" spans="1:17" x14ac:dyDescent="0.25">
      <c r="A178" s="318">
        <v>417</v>
      </c>
      <c r="B178" s="318" t="s">
        <v>182</v>
      </c>
      <c r="C178" s="319">
        <v>11195</v>
      </c>
      <c r="D178" s="319">
        <v>2191</v>
      </c>
      <c r="E178" s="319">
        <v>755.4</v>
      </c>
      <c r="F178" s="319">
        <v>250</v>
      </c>
      <c r="G178" s="319">
        <v>1300</v>
      </c>
      <c r="H178" s="319">
        <v>0</v>
      </c>
      <c r="I178" s="319">
        <v>1252.8</v>
      </c>
      <c r="J178" s="319">
        <v>0</v>
      </c>
      <c r="K178" s="319">
        <v>0</v>
      </c>
      <c r="L178" s="319">
        <v>0</v>
      </c>
      <c r="M178" s="319">
        <v>0</v>
      </c>
      <c r="N178" s="319">
        <v>1239</v>
      </c>
      <c r="O178" s="319">
        <v>2</v>
      </c>
      <c r="P178" s="319">
        <v>6155.1360000000004</v>
      </c>
      <c r="Q178" s="319">
        <v>1</v>
      </c>
    </row>
    <row r="179" spans="1:17" x14ac:dyDescent="0.25">
      <c r="A179" s="318">
        <v>420</v>
      </c>
      <c r="B179" s="318" t="s">
        <v>210</v>
      </c>
      <c r="C179" s="319">
        <v>44809</v>
      </c>
      <c r="D179" s="319">
        <v>9107</v>
      </c>
      <c r="E179" s="319">
        <v>3541.5</v>
      </c>
      <c r="F179" s="319">
        <v>1290</v>
      </c>
      <c r="G179" s="319">
        <v>12600</v>
      </c>
      <c r="H179" s="319">
        <v>0</v>
      </c>
      <c r="I179" s="319">
        <v>289.60000000000002</v>
      </c>
      <c r="J179" s="319">
        <v>0</v>
      </c>
      <c r="K179" s="319">
        <v>0</v>
      </c>
      <c r="L179" s="319">
        <v>0</v>
      </c>
      <c r="M179" s="319">
        <v>2.2999999999999501</v>
      </c>
      <c r="N179" s="319">
        <v>12108</v>
      </c>
      <c r="O179" s="319">
        <v>610</v>
      </c>
      <c r="P179" s="319">
        <v>10329.799999999999</v>
      </c>
      <c r="Q179" s="319">
        <v>21</v>
      </c>
    </row>
    <row r="180" spans="1:17" x14ac:dyDescent="0.25">
      <c r="A180" s="318">
        <v>431</v>
      </c>
      <c r="B180" s="318" t="s">
        <v>255</v>
      </c>
      <c r="C180" s="319">
        <v>9757</v>
      </c>
      <c r="D180" s="319">
        <v>1927</v>
      </c>
      <c r="E180" s="319">
        <v>651.1</v>
      </c>
      <c r="F180" s="319">
        <v>375</v>
      </c>
      <c r="G180" s="319">
        <v>270</v>
      </c>
      <c r="H180" s="319">
        <v>0</v>
      </c>
      <c r="I180" s="319">
        <v>0</v>
      </c>
      <c r="J180" s="319">
        <v>0</v>
      </c>
      <c r="K180" s="319">
        <v>0</v>
      </c>
      <c r="L180" s="319">
        <v>0</v>
      </c>
      <c r="M180" s="319">
        <v>0</v>
      </c>
      <c r="N180" s="319">
        <v>1154</v>
      </c>
      <c r="O180" s="319">
        <v>454</v>
      </c>
      <c r="P180" s="319">
        <v>4363.7579999999998</v>
      </c>
      <c r="Q180" s="319">
        <v>4</v>
      </c>
    </row>
    <row r="181" spans="1:17" x14ac:dyDescent="0.25">
      <c r="A181" s="318">
        <v>432</v>
      </c>
      <c r="B181" s="318" t="s">
        <v>256</v>
      </c>
      <c r="C181" s="319">
        <v>11779</v>
      </c>
      <c r="D181" s="319">
        <v>2305</v>
      </c>
      <c r="E181" s="319">
        <v>907.8</v>
      </c>
      <c r="F181" s="319">
        <v>185</v>
      </c>
      <c r="G181" s="319">
        <v>2020</v>
      </c>
      <c r="H181" s="319">
        <v>0</v>
      </c>
      <c r="I181" s="319">
        <v>0</v>
      </c>
      <c r="J181" s="319">
        <v>0</v>
      </c>
      <c r="K181" s="319">
        <v>0</v>
      </c>
      <c r="L181" s="319">
        <v>0</v>
      </c>
      <c r="M181" s="319">
        <v>0</v>
      </c>
      <c r="N181" s="319">
        <v>4149</v>
      </c>
      <c r="O181" s="319">
        <v>45</v>
      </c>
      <c r="P181" s="319">
        <v>2530.4720000000002</v>
      </c>
      <c r="Q181" s="319">
        <v>6</v>
      </c>
    </row>
    <row r="182" spans="1:17" x14ac:dyDescent="0.25">
      <c r="A182" s="318">
        <v>437</v>
      </c>
      <c r="B182" s="318" t="s">
        <v>261</v>
      </c>
      <c r="C182" s="319">
        <v>13916</v>
      </c>
      <c r="D182" s="319">
        <v>2912</v>
      </c>
      <c r="E182" s="319">
        <v>970.4</v>
      </c>
      <c r="F182" s="319">
        <v>1050</v>
      </c>
      <c r="G182" s="319">
        <v>340</v>
      </c>
      <c r="H182" s="319">
        <v>301.02</v>
      </c>
      <c r="I182" s="319">
        <v>0</v>
      </c>
      <c r="J182" s="319">
        <v>0</v>
      </c>
      <c r="K182" s="319">
        <v>0</v>
      </c>
      <c r="L182" s="319">
        <v>0</v>
      </c>
      <c r="M182" s="319">
        <v>0</v>
      </c>
      <c r="N182" s="319">
        <v>2398</v>
      </c>
      <c r="O182" s="319">
        <v>181</v>
      </c>
      <c r="P182" s="319">
        <v>7949.8860000000004</v>
      </c>
      <c r="Q182" s="319">
        <v>3</v>
      </c>
    </row>
    <row r="183" spans="1:17" x14ac:dyDescent="0.25">
      <c r="A183" s="318">
        <v>439</v>
      </c>
      <c r="B183" s="318" t="s">
        <v>268</v>
      </c>
      <c r="C183" s="319">
        <v>80117</v>
      </c>
      <c r="D183" s="319">
        <v>14773</v>
      </c>
      <c r="E183" s="319">
        <v>7453.2</v>
      </c>
      <c r="F183" s="319">
        <v>7880</v>
      </c>
      <c r="G183" s="319">
        <v>71130</v>
      </c>
      <c r="H183" s="319">
        <v>2171.6799999999998</v>
      </c>
      <c r="I183" s="319">
        <v>3556</v>
      </c>
      <c r="J183" s="319">
        <v>0</v>
      </c>
      <c r="K183" s="319">
        <v>0</v>
      </c>
      <c r="L183" s="319">
        <v>0</v>
      </c>
      <c r="M183" s="319">
        <v>0</v>
      </c>
      <c r="N183" s="319">
        <v>2289</v>
      </c>
      <c r="O183" s="319">
        <v>167</v>
      </c>
      <c r="P183" s="319">
        <v>80254.877999999997</v>
      </c>
      <c r="Q183" s="319">
        <v>1</v>
      </c>
    </row>
    <row r="184" spans="1:17" x14ac:dyDescent="0.25">
      <c r="A184" s="318">
        <v>441</v>
      </c>
      <c r="B184" s="318" t="s">
        <v>288</v>
      </c>
      <c r="C184" s="319">
        <v>46553</v>
      </c>
      <c r="D184" s="319">
        <v>8894</v>
      </c>
      <c r="E184" s="319">
        <v>3355.8</v>
      </c>
      <c r="F184" s="319">
        <v>825</v>
      </c>
      <c r="G184" s="319">
        <v>14200</v>
      </c>
      <c r="H184" s="319">
        <v>1407.9</v>
      </c>
      <c r="I184" s="319">
        <v>2520.8000000000002</v>
      </c>
      <c r="J184" s="319">
        <v>0</v>
      </c>
      <c r="K184" s="319">
        <v>0</v>
      </c>
      <c r="L184" s="319">
        <v>0</v>
      </c>
      <c r="M184" s="319">
        <v>0</v>
      </c>
      <c r="N184" s="319">
        <v>16797</v>
      </c>
      <c r="O184" s="319">
        <v>402</v>
      </c>
      <c r="P184" s="319">
        <v>17682.103999999999</v>
      </c>
      <c r="Q184" s="319">
        <v>23</v>
      </c>
    </row>
    <row r="185" spans="1:17" x14ac:dyDescent="0.25">
      <c r="A185" s="318">
        <v>532</v>
      </c>
      <c r="B185" s="318" t="s">
        <v>314</v>
      </c>
      <c r="C185" s="319">
        <v>21706</v>
      </c>
      <c r="D185" s="319">
        <v>4421</v>
      </c>
      <c r="E185" s="319">
        <v>1643.7</v>
      </c>
      <c r="F185" s="319">
        <v>575</v>
      </c>
      <c r="G185" s="319">
        <v>13870</v>
      </c>
      <c r="H185" s="319">
        <v>857.34</v>
      </c>
      <c r="I185" s="319">
        <v>1545.6</v>
      </c>
      <c r="J185" s="319">
        <v>0</v>
      </c>
      <c r="K185" s="319">
        <v>0</v>
      </c>
      <c r="L185" s="319">
        <v>0</v>
      </c>
      <c r="M185" s="319">
        <v>0</v>
      </c>
      <c r="N185" s="319">
        <v>1446</v>
      </c>
      <c r="O185" s="319">
        <v>111</v>
      </c>
      <c r="P185" s="319">
        <v>10518.534</v>
      </c>
      <c r="Q185" s="319">
        <v>1</v>
      </c>
    </row>
    <row r="186" spans="1:17" x14ac:dyDescent="0.25">
      <c r="A186" s="318">
        <v>448</v>
      </c>
      <c r="B186" s="318" t="s">
        <v>322</v>
      </c>
      <c r="C186" s="319">
        <v>13547</v>
      </c>
      <c r="D186" s="319">
        <v>2275</v>
      </c>
      <c r="E186" s="319">
        <v>991.1</v>
      </c>
      <c r="F186" s="319">
        <v>175</v>
      </c>
      <c r="G186" s="319">
        <v>6350</v>
      </c>
      <c r="H186" s="319">
        <v>51.48</v>
      </c>
      <c r="I186" s="319">
        <v>589.6</v>
      </c>
      <c r="J186" s="319">
        <v>0</v>
      </c>
      <c r="K186" s="319">
        <v>0</v>
      </c>
      <c r="L186" s="319">
        <v>0</v>
      </c>
      <c r="M186" s="319">
        <v>0</v>
      </c>
      <c r="N186" s="319">
        <v>16202</v>
      </c>
      <c r="O186" s="319">
        <v>288</v>
      </c>
      <c r="P186" s="319">
        <v>5021.1719999999996</v>
      </c>
      <c r="Q186" s="319">
        <v>22</v>
      </c>
    </row>
    <row r="187" spans="1:17" x14ac:dyDescent="0.25">
      <c r="A187" s="318">
        <v>450</v>
      </c>
      <c r="B187" s="318" t="s">
        <v>333</v>
      </c>
      <c r="C187" s="319">
        <v>13528</v>
      </c>
      <c r="D187" s="319">
        <v>2834</v>
      </c>
      <c r="E187" s="319">
        <v>652.79999999999995</v>
      </c>
      <c r="F187" s="319">
        <v>325</v>
      </c>
      <c r="G187" s="319">
        <v>1740</v>
      </c>
      <c r="H187" s="319">
        <v>0</v>
      </c>
      <c r="I187" s="319">
        <v>0</v>
      </c>
      <c r="J187" s="319">
        <v>0</v>
      </c>
      <c r="K187" s="319">
        <v>0</v>
      </c>
      <c r="L187" s="319">
        <v>0</v>
      </c>
      <c r="M187" s="319">
        <v>0</v>
      </c>
      <c r="N187" s="319">
        <v>1913</v>
      </c>
      <c r="O187" s="319">
        <v>316</v>
      </c>
      <c r="P187" s="319">
        <v>6314.5680000000002</v>
      </c>
      <c r="Q187" s="319">
        <v>1</v>
      </c>
    </row>
    <row r="188" spans="1:17" x14ac:dyDescent="0.25">
      <c r="A188" s="318">
        <v>451</v>
      </c>
      <c r="B188" s="318" t="s">
        <v>334</v>
      </c>
      <c r="C188" s="319">
        <v>29424</v>
      </c>
      <c r="D188" s="319">
        <v>6017</v>
      </c>
      <c r="E188" s="319">
        <v>2083.4</v>
      </c>
      <c r="F188" s="319">
        <v>2020</v>
      </c>
      <c r="G188" s="319">
        <v>7460</v>
      </c>
      <c r="H188" s="319">
        <v>720.72</v>
      </c>
      <c r="I188" s="319">
        <v>1909.6</v>
      </c>
      <c r="J188" s="319">
        <v>0</v>
      </c>
      <c r="K188" s="319">
        <v>0</v>
      </c>
      <c r="L188" s="319">
        <v>0</v>
      </c>
      <c r="M188" s="319">
        <v>0</v>
      </c>
      <c r="N188" s="319">
        <v>1816</v>
      </c>
      <c r="O188" s="319">
        <v>126</v>
      </c>
      <c r="P188" s="319">
        <v>18467.072</v>
      </c>
      <c r="Q188" s="319">
        <v>2</v>
      </c>
    </row>
    <row r="189" spans="1:17" x14ac:dyDescent="0.25">
      <c r="A189" s="318">
        <v>453</v>
      </c>
      <c r="B189" s="318" t="s">
        <v>346</v>
      </c>
      <c r="C189" s="319">
        <v>68348</v>
      </c>
      <c r="D189" s="319">
        <v>12986</v>
      </c>
      <c r="E189" s="319">
        <v>6252</v>
      </c>
      <c r="F189" s="319">
        <v>3530</v>
      </c>
      <c r="G189" s="319">
        <v>52420</v>
      </c>
      <c r="H189" s="319">
        <v>1072.82</v>
      </c>
      <c r="I189" s="319">
        <v>3120</v>
      </c>
      <c r="J189" s="319">
        <v>0</v>
      </c>
      <c r="K189" s="319">
        <v>0</v>
      </c>
      <c r="L189" s="319">
        <v>0</v>
      </c>
      <c r="M189" s="319">
        <v>0</v>
      </c>
      <c r="N189" s="319">
        <v>4516</v>
      </c>
      <c r="O189" s="319">
        <v>837</v>
      </c>
      <c r="P189" s="319">
        <v>56973.35</v>
      </c>
      <c r="Q189" s="319">
        <v>6</v>
      </c>
    </row>
    <row r="190" spans="1:17" x14ac:dyDescent="0.25">
      <c r="A190" s="318">
        <v>852</v>
      </c>
      <c r="B190" s="318" t="s">
        <v>364</v>
      </c>
      <c r="C190" s="319">
        <v>17315</v>
      </c>
      <c r="D190" s="319">
        <v>3405</v>
      </c>
      <c r="E190" s="319">
        <v>989.7</v>
      </c>
      <c r="F190" s="319">
        <v>440</v>
      </c>
      <c r="G190" s="319">
        <v>580</v>
      </c>
      <c r="H190" s="319">
        <v>0</v>
      </c>
      <c r="I190" s="319">
        <v>260.8</v>
      </c>
      <c r="J190" s="319">
        <v>0</v>
      </c>
      <c r="K190" s="319">
        <v>0</v>
      </c>
      <c r="L190" s="319">
        <v>0</v>
      </c>
      <c r="M190" s="319">
        <v>152.19999999999999</v>
      </c>
      <c r="N190" s="319">
        <v>5198</v>
      </c>
      <c r="O190" s="319">
        <v>412</v>
      </c>
      <c r="P190" s="319">
        <v>4826.58</v>
      </c>
      <c r="Q190" s="319">
        <v>10</v>
      </c>
    </row>
    <row r="191" spans="1:17" x14ac:dyDescent="0.25">
      <c r="A191" s="318">
        <v>457</v>
      </c>
      <c r="B191" s="318" t="s">
        <v>366</v>
      </c>
      <c r="C191" s="319">
        <v>19334</v>
      </c>
      <c r="D191" s="319">
        <v>3788</v>
      </c>
      <c r="E191" s="319">
        <v>2013.4</v>
      </c>
      <c r="F191" s="319">
        <v>2100</v>
      </c>
      <c r="G191" s="319">
        <v>2220</v>
      </c>
      <c r="H191" s="319">
        <v>0</v>
      </c>
      <c r="I191" s="319">
        <v>1281.5999999999999</v>
      </c>
      <c r="J191" s="319">
        <v>0</v>
      </c>
      <c r="K191" s="319">
        <v>0</v>
      </c>
      <c r="L191" s="319">
        <v>142.6</v>
      </c>
      <c r="M191" s="319">
        <v>135.69999999999999</v>
      </c>
      <c r="N191" s="319">
        <v>2272</v>
      </c>
      <c r="O191" s="319">
        <v>144</v>
      </c>
      <c r="P191" s="319">
        <v>15991.36</v>
      </c>
      <c r="Q191" s="319">
        <v>4</v>
      </c>
    </row>
    <row r="192" spans="1:17" x14ac:dyDescent="0.25">
      <c r="A192" s="318">
        <v>1696</v>
      </c>
      <c r="B192" s="318" t="s">
        <v>376</v>
      </c>
      <c r="C192" s="319">
        <v>24013</v>
      </c>
      <c r="D192" s="319">
        <v>4618</v>
      </c>
      <c r="E192" s="319">
        <v>1400.7</v>
      </c>
      <c r="F192" s="319">
        <v>585</v>
      </c>
      <c r="G192" s="319">
        <v>910</v>
      </c>
      <c r="H192" s="319">
        <v>0</v>
      </c>
      <c r="I192" s="319">
        <v>0</v>
      </c>
      <c r="J192" s="319">
        <v>0</v>
      </c>
      <c r="K192" s="319">
        <v>0</v>
      </c>
      <c r="L192" s="319">
        <v>0</v>
      </c>
      <c r="M192" s="319">
        <v>0</v>
      </c>
      <c r="N192" s="319">
        <v>4756</v>
      </c>
      <c r="O192" s="319">
        <v>2880</v>
      </c>
      <c r="P192" s="319">
        <v>6951.7179999999998</v>
      </c>
      <c r="Q192" s="319">
        <v>15</v>
      </c>
    </row>
    <row r="193" spans="1:17" x14ac:dyDescent="0.25">
      <c r="A193" s="318">
        <v>880</v>
      </c>
      <c r="B193" s="318" t="s">
        <v>382</v>
      </c>
      <c r="C193" s="319">
        <v>16329</v>
      </c>
      <c r="D193" s="319">
        <v>2994</v>
      </c>
      <c r="E193" s="319">
        <v>1276.0999999999999</v>
      </c>
      <c r="F193" s="319">
        <v>700</v>
      </c>
      <c r="G193" s="319">
        <v>1130</v>
      </c>
      <c r="H193" s="319">
        <v>0</v>
      </c>
      <c r="I193" s="319">
        <v>0</v>
      </c>
      <c r="J193" s="319">
        <v>0</v>
      </c>
      <c r="K193" s="319">
        <v>0</v>
      </c>
      <c r="L193" s="319">
        <v>0</v>
      </c>
      <c r="M193" s="319">
        <v>0</v>
      </c>
      <c r="N193" s="319">
        <v>3838</v>
      </c>
      <c r="O193" s="319">
        <v>680</v>
      </c>
      <c r="P193" s="319">
        <v>10371.638999999999</v>
      </c>
      <c r="Q193" s="319">
        <v>7</v>
      </c>
    </row>
    <row r="194" spans="1:17" x14ac:dyDescent="0.25">
      <c r="A194" s="318">
        <v>479</v>
      </c>
      <c r="B194" s="318" t="s">
        <v>385</v>
      </c>
      <c r="C194" s="319">
        <v>155885</v>
      </c>
      <c r="D194" s="319">
        <v>31432</v>
      </c>
      <c r="E194" s="319">
        <v>15463.5</v>
      </c>
      <c r="F194" s="319">
        <v>25335</v>
      </c>
      <c r="G194" s="319">
        <v>177150</v>
      </c>
      <c r="H194" s="319">
        <v>2473.04</v>
      </c>
      <c r="I194" s="319">
        <v>7348.8</v>
      </c>
      <c r="J194" s="319">
        <v>0</v>
      </c>
      <c r="K194" s="319">
        <v>0</v>
      </c>
      <c r="L194" s="319">
        <v>0</v>
      </c>
      <c r="M194" s="319">
        <v>12</v>
      </c>
      <c r="N194" s="319">
        <v>7361</v>
      </c>
      <c r="O194" s="319">
        <v>962</v>
      </c>
      <c r="P194" s="319">
        <v>139588.24</v>
      </c>
      <c r="Q194" s="319">
        <v>7</v>
      </c>
    </row>
    <row r="195" spans="1:17" x14ac:dyDescent="0.25">
      <c r="A195" s="318">
        <v>473</v>
      </c>
      <c r="B195" s="318" t="s">
        <v>387</v>
      </c>
      <c r="C195" s="319">
        <v>17011</v>
      </c>
      <c r="D195" s="319">
        <v>2771</v>
      </c>
      <c r="E195" s="319">
        <v>1954</v>
      </c>
      <c r="F195" s="319">
        <v>680</v>
      </c>
      <c r="G195" s="319">
        <v>2020</v>
      </c>
      <c r="H195" s="319">
        <v>0</v>
      </c>
      <c r="I195" s="319">
        <v>165.6</v>
      </c>
      <c r="J195" s="319">
        <v>0</v>
      </c>
      <c r="K195" s="319">
        <v>0</v>
      </c>
      <c r="L195" s="319">
        <v>0</v>
      </c>
      <c r="M195" s="319">
        <v>8.9999999999999698</v>
      </c>
      <c r="N195" s="319">
        <v>3220</v>
      </c>
      <c r="O195" s="319">
        <v>162</v>
      </c>
      <c r="P195" s="319">
        <v>17851.45</v>
      </c>
      <c r="Q195" s="319">
        <v>2</v>
      </c>
    </row>
    <row r="196" spans="1:17" x14ac:dyDescent="0.25">
      <c r="A196" s="318">
        <v>482</v>
      </c>
      <c r="B196" s="318" t="s">
        <v>5</v>
      </c>
      <c r="C196" s="319">
        <v>20069</v>
      </c>
      <c r="D196" s="319">
        <v>4709</v>
      </c>
      <c r="E196" s="319">
        <v>1622.7</v>
      </c>
      <c r="F196" s="319">
        <v>1160</v>
      </c>
      <c r="G196" s="319">
        <v>3920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874</v>
      </c>
      <c r="O196" s="319">
        <v>132</v>
      </c>
      <c r="P196" s="319">
        <v>12614.616</v>
      </c>
      <c r="Q196" s="319">
        <v>3</v>
      </c>
    </row>
    <row r="197" spans="1:17" x14ac:dyDescent="0.25">
      <c r="A197" s="318">
        <v>613</v>
      </c>
      <c r="B197" s="318" t="s">
        <v>6</v>
      </c>
      <c r="C197" s="319">
        <v>25271</v>
      </c>
      <c r="D197" s="319">
        <v>5594</v>
      </c>
      <c r="E197" s="319">
        <v>1140.5999999999999</v>
      </c>
      <c r="F197" s="319">
        <v>2345</v>
      </c>
      <c r="G197" s="319">
        <v>2300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2165</v>
      </c>
      <c r="O197" s="319">
        <v>211</v>
      </c>
      <c r="P197" s="319">
        <v>10857.727999999999</v>
      </c>
      <c r="Q197" s="319">
        <v>2</v>
      </c>
    </row>
    <row r="198" spans="1:17" x14ac:dyDescent="0.25">
      <c r="A198" s="318">
        <v>484</v>
      </c>
      <c r="B198" s="318" t="s">
        <v>10</v>
      </c>
      <c r="C198" s="319">
        <v>110986</v>
      </c>
      <c r="D198" s="319">
        <v>22638</v>
      </c>
      <c r="E198" s="319">
        <v>8045.7</v>
      </c>
      <c r="F198" s="319">
        <v>7755</v>
      </c>
      <c r="G198" s="319">
        <v>82310</v>
      </c>
      <c r="H198" s="319">
        <v>1995.88</v>
      </c>
      <c r="I198" s="319">
        <v>5510.4</v>
      </c>
      <c r="J198" s="319">
        <v>0</v>
      </c>
      <c r="K198" s="319">
        <v>0</v>
      </c>
      <c r="L198" s="319">
        <v>0</v>
      </c>
      <c r="M198" s="319">
        <v>0</v>
      </c>
      <c r="N198" s="319">
        <v>12640</v>
      </c>
      <c r="O198" s="319">
        <v>609</v>
      </c>
      <c r="P198" s="319">
        <v>87262.887000000002</v>
      </c>
      <c r="Q198" s="319">
        <v>14</v>
      </c>
    </row>
    <row r="199" spans="1:17" x14ac:dyDescent="0.25">
      <c r="A199" s="318">
        <v>489</v>
      </c>
      <c r="B199" s="318" t="s">
        <v>23</v>
      </c>
      <c r="C199" s="319">
        <v>48673</v>
      </c>
      <c r="D199" s="319">
        <v>11174</v>
      </c>
      <c r="E199" s="319">
        <v>1886.2</v>
      </c>
      <c r="F199" s="319">
        <v>5760</v>
      </c>
      <c r="G199" s="319">
        <v>19340</v>
      </c>
      <c r="H199" s="319">
        <v>2148.16</v>
      </c>
      <c r="I199" s="319">
        <v>3401.6</v>
      </c>
      <c r="J199" s="319">
        <v>0</v>
      </c>
      <c r="K199" s="319">
        <v>0</v>
      </c>
      <c r="L199" s="319">
        <v>0</v>
      </c>
      <c r="M199" s="319">
        <v>1085.0999999999999</v>
      </c>
      <c r="N199" s="319">
        <v>1944</v>
      </c>
      <c r="O199" s="319">
        <v>229</v>
      </c>
      <c r="P199" s="319">
        <v>32300.407999999999</v>
      </c>
      <c r="Q199" s="319">
        <v>4</v>
      </c>
    </row>
    <row r="200" spans="1:17" x14ac:dyDescent="0.25">
      <c r="A200" s="318">
        <v>1901</v>
      </c>
      <c r="B200" s="318" t="s">
        <v>531</v>
      </c>
      <c r="C200" s="319">
        <v>34462</v>
      </c>
      <c r="D200" s="319">
        <v>7498</v>
      </c>
      <c r="E200" s="319">
        <v>1805.1</v>
      </c>
      <c r="F200" s="319">
        <v>1510</v>
      </c>
      <c r="G200" s="319">
        <v>4250</v>
      </c>
      <c r="H200" s="319">
        <v>0</v>
      </c>
      <c r="I200" s="319">
        <v>0</v>
      </c>
      <c r="J200" s="319">
        <v>0</v>
      </c>
      <c r="K200" s="319">
        <v>0</v>
      </c>
      <c r="L200" s="319">
        <v>0</v>
      </c>
      <c r="M200" s="319">
        <v>0</v>
      </c>
      <c r="N200" s="319">
        <v>7566</v>
      </c>
      <c r="O200" s="319">
        <v>1298</v>
      </c>
      <c r="P200" s="319">
        <v>16566.635999999999</v>
      </c>
      <c r="Q200" s="319">
        <v>18</v>
      </c>
    </row>
    <row r="201" spans="1:17" x14ac:dyDescent="0.25">
      <c r="A201" s="318">
        <v>501</v>
      </c>
      <c r="B201" s="318" t="s">
        <v>54</v>
      </c>
      <c r="C201" s="319">
        <v>17182</v>
      </c>
      <c r="D201" s="319">
        <v>3017</v>
      </c>
      <c r="E201" s="319">
        <v>988.8</v>
      </c>
      <c r="F201" s="319">
        <v>510</v>
      </c>
      <c r="G201" s="319">
        <v>2110</v>
      </c>
      <c r="H201" s="319">
        <v>746.14</v>
      </c>
      <c r="I201" s="319">
        <v>1224.8</v>
      </c>
      <c r="J201" s="319">
        <v>0</v>
      </c>
      <c r="K201" s="319">
        <v>0</v>
      </c>
      <c r="L201" s="319">
        <v>0</v>
      </c>
      <c r="M201" s="319">
        <v>0</v>
      </c>
      <c r="N201" s="319">
        <v>2756</v>
      </c>
      <c r="O201" s="319">
        <v>359</v>
      </c>
      <c r="P201" s="319">
        <v>7003.2060000000001</v>
      </c>
      <c r="Q201" s="319">
        <v>3</v>
      </c>
    </row>
    <row r="202" spans="1:17" x14ac:dyDescent="0.25">
      <c r="A202" s="318">
        <v>502</v>
      </c>
      <c r="B202" s="318" t="s">
        <v>62</v>
      </c>
      <c r="C202" s="319">
        <v>66818</v>
      </c>
      <c r="D202" s="319">
        <v>13170</v>
      </c>
      <c r="E202" s="319">
        <v>6944.1</v>
      </c>
      <c r="F202" s="319">
        <v>10065</v>
      </c>
      <c r="G202" s="319">
        <v>34010</v>
      </c>
      <c r="H202" s="319">
        <v>1725.32</v>
      </c>
      <c r="I202" s="319">
        <v>2274.4</v>
      </c>
      <c r="J202" s="319">
        <v>0</v>
      </c>
      <c r="K202" s="319">
        <v>0</v>
      </c>
      <c r="L202" s="319">
        <v>0</v>
      </c>
      <c r="M202" s="319">
        <v>0</v>
      </c>
      <c r="N202" s="319">
        <v>1422</v>
      </c>
      <c r="O202" s="319">
        <v>118</v>
      </c>
      <c r="P202" s="319">
        <v>70528.917000000001</v>
      </c>
      <c r="Q202" s="319">
        <v>1</v>
      </c>
    </row>
    <row r="203" spans="1:17" x14ac:dyDescent="0.25">
      <c r="A203" s="318">
        <v>503</v>
      </c>
      <c r="B203" s="318" t="s">
        <v>74</v>
      </c>
      <c r="C203" s="319">
        <v>103163</v>
      </c>
      <c r="D203" s="319">
        <v>15259</v>
      </c>
      <c r="E203" s="319">
        <v>9875.5</v>
      </c>
      <c r="F203" s="319">
        <v>9515</v>
      </c>
      <c r="G203" s="319">
        <v>88960</v>
      </c>
      <c r="H203" s="319">
        <v>2139.02</v>
      </c>
      <c r="I203" s="319">
        <v>5549.6</v>
      </c>
      <c r="J203" s="319">
        <v>0</v>
      </c>
      <c r="K203" s="319">
        <v>0</v>
      </c>
      <c r="L203" s="319">
        <v>0</v>
      </c>
      <c r="M203" s="319">
        <v>0</v>
      </c>
      <c r="N203" s="319">
        <v>2271</v>
      </c>
      <c r="O203" s="319">
        <v>135</v>
      </c>
      <c r="P203" s="319">
        <v>189535.64</v>
      </c>
      <c r="Q203" s="319">
        <v>1</v>
      </c>
    </row>
    <row r="204" spans="1:17" x14ac:dyDescent="0.25">
      <c r="A204" s="318">
        <v>505</v>
      </c>
      <c r="B204" s="318" t="s">
        <v>86</v>
      </c>
      <c r="C204" s="319">
        <v>118654</v>
      </c>
      <c r="D204" s="319">
        <v>22887</v>
      </c>
      <c r="E204" s="319">
        <v>12941.5</v>
      </c>
      <c r="F204" s="319">
        <v>16275</v>
      </c>
      <c r="G204" s="319">
        <v>164810</v>
      </c>
      <c r="H204" s="319">
        <v>4260</v>
      </c>
      <c r="I204" s="319">
        <v>5032.8</v>
      </c>
      <c r="J204" s="319">
        <v>0</v>
      </c>
      <c r="K204" s="319">
        <v>40.899999999999899</v>
      </c>
      <c r="L204" s="319">
        <v>0</v>
      </c>
      <c r="M204" s="319">
        <v>0</v>
      </c>
      <c r="N204" s="319">
        <v>7751</v>
      </c>
      <c r="O204" s="319">
        <v>2196</v>
      </c>
      <c r="P204" s="319">
        <v>140355.06</v>
      </c>
      <c r="Q204" s="319">
        <v>3</v>
      </c>
    </row>
    <row r="205" spans="1:17" x14ac:dyDescent="0.25">
      <c r="A205" s="318">
        <v>1924</v>
      </c>
      <c r="B205" s="318" t="s">
        <v>610</v>
      </c>
      <c r="C205" s="319">
        <v>49611</v>
      </c>
      <c r="D205" s="319">
        <v>9878</v>
      </c>
      <c r="E205" s="319">
        <v>3194.2</v>
      </c>
      <c r="F205" s="319">
        <v>740</v>
      </c>
      <c r="G205" s="319">
        <v>5760</v>
      </c>
      <c r="H205" s="319">
        <v>602.67999999999995</v>
      </c>
      <c r="I205" s="319">
        <v>2523.1999999999998</v>
      </c>
      <c r="J205" s="319">
        <v>0</v>
      </c>
      <c r="K205" s="319">
        <v>0</v>
      </c>
      <c r="L205" s="319">
        <v>0</v>
      </c>
      <c r="M205" s="319">
        <v>136.69999999999999</v>
      </c>
      <c r="N205" s="319">
        <v>26193</v>
      </c>
      <c r="O205" s="319">
        <v>11631</v>
      </c>
      <c r="P205" s="319">
        <v>16289.244000000001</v>
      </c>
      <c r="Q205" s="319">
        <v>25</v>
      </c>
    </row>
    <row r="206" spans="1:17" x14ac:dyDescent="0.25">
      <c r="A206" s="318">
        <v>512</v>
      </c>
      <c r="B206" s="318" t="s">
        <v>119</v>
      </c>
      <c r="C206" s="319">
        <v>36682</v>
      </c>
      <c r="D206" s="319">
        <v>7342</v>
      </c>
      <c r="E206" s="319">
        <v>3941.1</v>
      </c>
      <c r="F206" s="319">
        <v>4605</v>
      </c>
      <c r="G206" s="319">
        <v>27720</v>
      </c>
      <c r="H206" s="319">
        <v>1774.54</v>
      </c>
      <c r="I206" s="319">
        <v>5110.3999999999996</v>
      </c>
      <c r="J206" s="319">
        <v>0</v>
      </c>
      <c r="K206" s="319">
        <v>0</v>
      </c>
      <c r="L206" s="319">
        <v>0</v>
      </c>
      <c r="M206" s="319">
        <v>0</v>
      </c>
      <c r="N206" s="319">
        <v>1870</v>
      </c>
      <c r="O206" s="319">
        <v>323</v>
      </c>
      <c r="P206" s="319">
        <v>28654.522000000001</v>
      </c>
      <c r="Q206" s="319">
        <v>2</v>
      </c>
    </row>
    <row r="207" spans="1:17" x14ac:dyDescent="0.25">
      <c r="A207" s="318">
        <v>513</v>
      </c>
      <c r="B207" s="318" t="s">
        <v>120</v>
      </c>
      <c r="C207" s="319">
        <v>73181</v>
      </c>
      <c r="D207" s="319">
        <v>14864</v>
      </c>
      <c r="E207" s="319">
        <v>7138.1</v>
      </c>
      <c r="F207" s="319">
        <v>9680</v>
      </c>
      <c r="G207" s="319">
        <v>67380</v>
      </c>
      <c r="H207" s="319">
        <v>4156.38</v>
      </c>
      <c r="I207" s="319">
        <v>6744</v>
      </c>
      <c r="J207" s="319">
        <v>0</v>
      </c>
      <c r="K207" s="319">
        <v>0</v>
      </c>
      <c r="L207" s="319">
        <v>0</v>
      </c>
      <c r="M207" s="319">
        <v>0</v>
      </c>
      <c r="N207" s="319">
        <v>1664</v>
      </c>
      <c r="O207" s="319">
        <v>147</v>
      </c>
      <c r="P207" s="319">
        <v>84929.57</v>
      </c>
      <c r="Q207" s="319">
        <v>1</v>
      </c>
    </row>
    <row r="208" spans="1:17" x14ac:dyDescent="0.25">
      <c r="A208" s="318">
        <v>523</v>
      </c>
      <c r="B208" s="318" t="s">
        <v>136</v>
      </c>
      <c r="C208" s="319">
        <v>18051</v>
      </c>
      <c r="D208" s="319">
        <v>4224</v>
      </c>
      <c r="E208" s="319">
        <v>1109.0999999999999</v>
      </c>
      <c r="F208" s="319">
        <v>310</v>
      </c>
      <c r="G208" s="319">
        <v>5130</v>
      </c>
      <c r="H208" s="319">
        <v>0</v>
      </c>
      <c r="I208" s="319">
        <v>590.4</v>
      </c>
      <c r="J208" s="319">
        <v>0</v>
      </c>
      <c r="K208" s="319">
        <v>0</v>
      </c>
      <c r="L208" s="319">
        <v>0</v>
      </c>
      <c r="M208" s="319">
        <v>0</v>
      </c>
      <c r="N208" s="319">
        <v>1685</v>
      </c>
      <c r="O208" s="319">
        <v>251</v>
      </c>
      <c r="P208" s="319">
        <v>7192.22</v>
      </c>
      <c r="Q208" s="319">
        <v>3</v>
      </c>
    </row>
    <row r="209" spans="1:17" x14ac:dyDescent="0.25">
      <c r="A209" s="318">
        <v>530</v>
      </c>
      <c r="B209" s="318" t="s">
        <v>150</v>
      </c>
      <c r="C209" s="319">
        <v>40049</v>
      </c>
      <c r="D209" s="319">
        <v>7546</v>
      </c>
      <c r="E209" s="319">
        <v>2954.5</v>
      </c>
      <c r="F209" s="319">
        <v>2615</v>
      </c>
      <c r="G209" s="319">
        <v>26330</v>
      </c>
      <c r="H209" s="319">
        <v>318.24</v>
      </c>
      <c r="I209" s="319">
        <v>2213.6</v>
      </c>
      <c r="J209" s="319">
        <v>0</v>
      </c>
      <c r="K209" s="319">
        <v>0</v>
      </c>
      <c r="L209" s="319">
        <v>0</v>
      </c>
      <c r="M209" s="319">
        <v>0</v>
      </c>
      <c r="N209" s="319">
        <v>4110</v>
      </c>
      <c r="O209" s="319">
        <v>1899</v>
      </c>
      <c r="P209" s="319">
        <v>28297.35</v>
      </c>
      <c r="Q209" s="319">
        <v>3</v>
      </c>
    </row>
    <row r="210" spans="1:17" x14ac:dyDescent="0.25">
      <c r="A210" s="318">
        <v>531</v>
      </c>
      <c r="B210" s="318" t="s">
        <v>152</v>
      </c>
      <c r="C210" s="319">
        <v>30966</v>
      </c>
      <c r="D210" s="319">
        <v>7540</v>
      </c>
      <c r="E210" s="319">
        <v>1523.3</v>
      </c>
      <c r="F210" s="319">
        <v>1560</v>
      </c>
      <c r="G210" s="319">
        <v>11520</v>
      </c>
      <c r="H210" s="319">
        <v>0</v>
      </c>
      <c r="I210" s="319">
        <v>0</v>
      </c>
      <c r="J210" s="319">
        <v>0</v>
      </c>
      <c r="K210" s="319">
        <v>0</v>
      </c>
      <c r="L210" s="319">
        <v>323.99999999999898</v>
      </c>
      <c r="M210" s="319">
        <v>0</v>
      </c>
      <c r="N210" s="319">
        <v>1026</v>
      </c>
      <c r="O210" s="319">
        <v>164</v>
      </c>
      <c r="P210" s="319">
        <v>22013.572</v>
      </c>
      <c r="Q210" s="319">
        <v>1</v>
      </c>
    </row>
    <row r="211" spans="1:17" x14ac:dyDescent="0.25">
      <c r="A211" s="318">
        <v>534</v>
      </c>
      <c r="B211" s="318" t="s">
        <v>156</v>
      </c>
      <c r="C211" s="319">
        <v>21966</v>
      </c>
      <c r="D211" s="319">
        <v>4227</v>
      </c>
      <c r="E211" s="319">
        <v>1952.7</v>
      </c>
      <c r="F211" s="319">
        <v>705</v>
      </c>
      <c r="G211" s="319">
        <v>5010</v>
      </c>
      <c r="H211" s="319">
        <v>160.38</v>
      </c>
      <c r="I211" s="319">
        <v>758.4</v>
      </c>
      <c r="J211" s="319">
        <v>0</v>
      </c>
      <c r="K211" s="319">
        <v>0</v>
      </c>
      <c r="L211" s="319">
        <v>0</v>
      </c>
      <c r="M211" s="319">
        <v>381.5</v>
      </c>
      <c r="N211" s="319">
        <v>1291</v>
      </c>
      <c r="O211" s="319">
        <v>55</v>
      </c>
      <c r="P211" s="319">
        <v>15266.493</v>
      </c>
      <c r="Q211" s="319">
        <v>2</v>
      </c>
    </row>
    <row r="212" spans="1:17" x14ac:dyDescent="0.25">
      <c r="A212" s="318">
        <v>1963</v>
      </c>
      <c r="B212" s="318" t="s">
        <v>750</v>
      </c>
      <c r="C212" s="319">
        <v>86656</v>
      </c>
      <c r="D212" s="319">
        <v>16958</v>
      </c>
      <c r="E212" s="319">
        <v>5308.8</v>
      </c>
      <c r="F212" s="319">
        <v>1745</v>
      </c>
      <c r="G212" s="319">
        <v>9290</v>
      </c>
      <c r="H212" s="319">
        <v>566</v>
      </c>
      <c r="I212" s="319">
        <v>2716</v>
      </c>
      <c r="J212" s="319">
        <v>0</v>
      </c>
      <c r="K212" s="319">
        <v>0</v>
      </c>
      <c r="L212" s="319">
        <v>0</v>
      </c>
      <c r="M212" s="319">
        <v>0</v>
      </c>
      <c r="N212" s="319">
        <v>26856</v>
      </c>
      <c r="O212" s="319">
        <v>5513</v>
      </c>
      <c r="P212" s="319">
        <v>31025.248</v>
      </c>
      <c r="Q212" s="319">
        <v>29</v>
      </c>
    </row>
    <row r="213" spans="1:17" x14ac:dyDescent="0.25">
      <c r="A213" s="318">
        <v>1884</v>
      </c>
      <c r="B213" s="318" t="s">
        <v>405</v>
      </c>
      <c r="C213" s="319">
        <v>26866</v>
      </c>
      <c r="D213" s="319">
        <v>5185</v>
      </c>
      <c r="E213" s="319">
        <v>1600.9</v>
      </c>
      <c r="F213" s="319">
        <v>660</v>
      </c>
      <c r="G213" s="319">
        <v>2830</v>
      </c>
      <c r="H213" s="319">
        <v>0</v>
      </c>
      <c r="I213" s="319">
        <v>156</v>
      </c>
      <c r="J213" s="319">
        <v>0</v>
      </c>
      <c r="K213" s="319">
        <v>0</v>
      </c>
      <c r="L213" s="319">
        <v>0</v>
      </c>
      <c r="M213" s="319">
        <v>0</v>
      </c>
      <c r="N213" s="319">
        <v>6317</v>
      </c>
      <c r="O213" s="319">
        <v>907</v>
      </c>
      <c r="P213" s="319">
        <v>7075.0469999999996</v>
      </c>
      <c r="Q213" s="319">
        <v>17</v>
      </c>
    </row>
    <row r="214" spans="1:17" x14ac:dyDescent="0.25">
      <c r="A214" s="318">
        <v>537</v>
      </c>
      <c r="B214" s="318" t="s">
        <v>170</v>
      </c>
      <c r="C214" s="319">
        <v>65302</v>
      </c>
      <c r="D214" s="319">
        <v>14768</v>
      </c>
      <c r="E214" s="319">
        <v>4607.7</v>
      </c>
      <c r="F214" s="319">
        <v>1705</v>
      </c>
      <c r="G214" s="319">
        <v>50020</v>
      </c>
      <c r="H214" s="319">
        <v>1090.46</v>
      </c>
      <c r="I214" s="319">
        <v>1865.6</v>
      </c>
      <c r="J214" s="319">
        <v>0</v>
      </c>
      <c r="K214" s="319">
        <v>0</v>
      </c>
      <c r="L214" s="319">
        <v>0</v>
      </c>
      <c r="M214" s="319">
        <v>0</v>
      </c>
      <c r="N214" s="319">
        <v>2480</v>
      </c>
      <c r="O214" s="319">
        <v>166</v>
      </c>
      <c r="P214" s="319">
        <v>57927.521999999997</v>
      </c>
      <c r="Q214" s="319">
        <v>4</v>
      </c>
    </row>
    <row r="215" spans="1:17" x14ac:dyDescent="0.25">
      <c r="A215" s="318">
        <v>542</v>
      </c>
      <c r="B215" s="318" t="s">
        <v>175</v>
      </c>
      <c r="C215" s="319">
        <v>29376</v>
      </c>
      <c r="D215" s="319">
        <v>6263</v>
      </c>
      <c r="E215" s="319">
        <v>2146.9</v>
      </c>
      <c r="F215" s="319">
        <v>1455</v>
      </c>
      <c r="G215" s="319">
        <v>6130</v>
      </c>
      <c r="H215" s="319">
        <v>0</v>
      </c>
      <c r="I215" s="319">
        <v>1016.8</v>
      </c>
      <c r="J215" s="319">
        <v>0</v>
      </c>
      <c r="K215" s="319">
        <v>0</v>
      </c>
      <c r="L215" s="319">
        <v>0</v>
      </c>
      <c r="M215" s="319">
        <v>0</v>
      </c>
      <c r="N215" s="319">
        <v>767</v>
      </c>
      <c r="O215" s="319">
        <v>128</v>
      </c>
      <c r="P215" s="319">
        <v>24563.734</v>
      </c>
      <c r="Q215" s="319">
        <v>1</v>
      </c>
    </row>
    <row r="216" spans="1:17" x14ac:dyDescent="0.25">
      <c r="A216" s="318">
        <v>1931</v>
      </c>
      <c r="B216" s="318" t="s">
        <v>667</v>
      </c>
      <c r="C216" s="319">
        <v>56048</v>
      </c>
      <c r="D216" s="319">
        <v>11621</v>
      </c>
      <c r="E216" s="319">
        <v>3861.5</v>
      </c>
      <c r="F216" s="319">
        <v>2115</v>
      </c>
      <c r="G216" s="319">
        <v>3450</v>
      </c>
      <c r="H216" s="319">
        <v>0</v>
      </c>
      <c r="I216" s="319">
        <v>2702.4</v>
      </c>
      <c r="J216" s="319">
        <v>0</v>
      </c>
      <c r="K216" s="319">
        <v>0</v>
      </c>
      <c r="L216" s="319">
        <v>0</v>
      </c>
      <c r="M216" s="319">
        <v>0</v>
      </c>
      <c r="N216" s="319">
        <v>14905</v>
      </c>
      <c r="O216" s="319">
        <v>1226</v>
      </c>
      <c r="P216" s="319">
        <v>18638.099999999999</v>
      </c>
      <c r="Q216" s="319">
        <v>24</v>
      </c>
    </row>
    <row r="217" spans="1:17" x14ac:dyDescent="0.25">
      <c r="A217" s="318">
        <v>1621</v>
      </c>
      <c r="B217" s="318" t="s">
        <v>181</v>
      </c>
      <c r="C217" s="319">
        <v>61601</v>
      </c>
      <c r="D217" s="319">
        <v>15827</v>
      </c>
      <c r="E217" s="319">
        <v>1964.8</v>
      </c>
      <c r="F217" s="319">
        <v>4200</v>
      </c>
      <c r="G217" s="319">
        <v>18280</v>
      </c>
      <c r="H217" s="319">
        <v>0</v>
      </c>
      <c r="I217" s="319">
        <v>3375.2</v>
      </c>
      <c r="J217" s="319">
        <v>0</v>
      </c>
      <c r="K217" s="319">
        <v>0</v>
      </c>
      <c r="L217" s="319">
        <v>860.4</v>
      </c>
      <c r="M217" s="319">
        <v>1782.5</v>
      </c>
      <c r="N217" s="319">
        <v>5325</v>
      </c>
      <c r="O217" s="319">
        <v>312</v>
      </c>
      <c r="P217" s="319">
        <v>30714.07</v>
      </c>
      <c r="Q217" s="319">
        <v>7</v>
      </c>
    </row>
    <row r="218" spans="1:17" x14ac:dyDescent="0.25">
      <c r="A218" s="318">
        <v>546</v>
      </c>
      <c r="B218" s="318" t="s">
        <v>187</v>
      </c>
      <c r="C218" s="319">
        <v>124899</v>
      </c>
      <c r="D218" s="319">
        <v>19804</v>
      </c>
      <c r="E218" s="319">
        <v>12273.2</v>
      </c>
      <c r="F218" s="319">
        <v>11850</v>
      </c>
      <c r="G218" s="319">
        <v>160630</v>
      </c>
      <c r="H218" s="319">
        <v>4749.1400000000003</v>
      </c>
      <c r="I218" s="319">
        <v>8624</v>
      </c>
      <c r="J218" s="319">
        <v>0</v>
      </c>
      <c r="K218" s="319">
        <v>0</v>
      </c>
      <c r="L218" s="319">
        <v>0</v>
      </c>
      <c r="M218" s="319">
        <v>0</v>
      </c>
      <c r="N218" s="319">
        <v>2185</v>
      </c>
      <c r="O218" s="319">
        <v>142</v>
      </c>
      <c r="P218" s="319">
        <v>232916.8</v>
      </c>
      <c r="Q218" s="319">
        <v>1</v>
      </c>
    </row>
    <row r="219" spans="1:17" x14ac:dyDescent="0.25">
      <c r="A219" s="318">
        <v>547</v>
      </c>
      <c r="B219" s="318" t="s">
        <v>188</v>
      </c>
      <c r="C219" s="319">
        <v>27109</v>
      </c>
      <c r="D219" s="319">
        <v>5345</v>
      </c>
      <c r="E219" s="319">
        <v>1614.3</v>
      </c>
      <c r="F219" s="319">
        <v>1915</v>
      </c>
      <c r="G219" s="319">
        <v>6440</v>
      </c>
      <c r="H219" s="319">
        <v>754.28</v>
      </c>
      <c r="I219" s="319">
        <v>386.4</v>
      </c>
      <c r="J219" s="319">
        <v>0</v>
      </c>
      <c r="K219" s="319">
        <v>0</v>
      </c>
      <c r="L219" s="319">
        <v>0</v>
      </c>
      <c r="M219" s="319">
        <v>0</v>
      </c>
      <c r="N219" s="319">
        <v>1151</v>
      </c>
      <c r="O219" s="319">
        <v>77</v>
      </c>
      <c r="P219" s="319">
        <v>29894.942999999999</v>
      </c>
      <c r="Q219" s="319">
        <v>2</v>
      </c>
    </row>
    <row r="220" spans="1:17" x14ac:dyDescent="0.25">
      <c r="A220" s="318">
        <v>1916</v>
      </c>
      <c r="B220" s="318" t="s">
        <v>189</v>
      </c>
      <c r="C220" s="319">
        <v>75425</v>
      </c>
      <c r="D220" s="319">
        <v>14612</v>
      </c>
      <c r="E220" s="319">
        <v>6916</v>
      </c>
      <c r="F220" s="319">
        <v>6175</v>
      </c>
      <c r="G220" s="319">
        <v>33810</v>
      </c>
      <c r="H220" s="319">
        <v>606.38</v>
      </c>
      <c r="I220" s="319">
        <v>3843.2</v>
      </c>
      <c r="J220" s="319">
        <v>0</v>
      </c>
      <c r="K220" s="319">
        <v>0</v>
      </c>
      <c r="L220" s="319">
        <v>0</v>
      </c>
      <c r="M220" s="319">
        <v>0</v>
      </c>
      <c r="N220" s="319">
        <v>3252</v>
      </c>
      <c r="O220" s="319">
        <v>310</v>
      </c>
      <c r="P220" s="319">
        <v>106827.12</v>
      </c>
      <c r="Q220" s="319">
        <v>4</v>
      </c>
    </row>
    <row r="221" spans="1:17" x14ac:dyDescent="0.25">
      <c r="A221" s="318">
        <v>553</v>
      </c>
      <c r="B221" s="318" t="s">
        <v>197</v>
      </c>
      <c r="C221" s="319">
        <v>22800</v>
      </c>
      <c r="D221" s="319">
        <v>4432</v>
      </c>
      <c r="E221" s="319">
        <v>1862.1</v>
      </c>
      <c r="F221" s="319">
        <v>520</v>
      </c>
      <c r="G221" s="319">
        <v>5410</v>
      </c>
      <c r="H221" s="319">
        <v>285.12</v>
      </c>
      <c r="I221" s="319">
        <v>1241.5999999999999</v>
      </c>
      <c r="J221" s="319">
        <v>0</v>
      </c>
      <c r="K221" s="319">
        <v>0</v>
      </c>
      <c r="L221" s="319">
        <v>0</v>
      </c>
      <c r="M221" s="319">
        <v>0</v>
      </c>
      <c r="N221" s="319">
        <v>1569</v>
      </c>
      <c r="O221" s="319">
        <v>36</v>
      </c>
      <c r="P221" s="319">
        <v>16603.38</v>
      </c>
      <c r="Q221" s="319">
        <v>3</v>
      </c>
    </row>
    <row r="222" spans="1:17" x14ac:dyDescent="0.25">
      <c r="A222" s="318">
        <v>556</v>
      </c>
      <c r="B222" s="318" t="s">
        <v>207</v>
      </c>
      <c r="C222" s="319">
        <v>32768</v>
      </c>
      <c r="D222" s="319">
        <v>6263</v>
      </c>
      <c r="E222" s="319">
        <v>3058.5</v>
      </c>
      <c r="F222" s="319">
        <v>4990</v>
      </c>
      <c r="G222" s="319">
        <v>12490</v>
      </c>
      <c r="H222" s="319">
        <v>140.58000000000001</v>
      </c>
      <c r="I222" s="319">
        <v>732</v>
      </c>
      <c r="J222" s="319">
        <v>0</v>
      </c>
      <c r="K222" s="319">
        <v>0</v>
      </c>
      <c r="L222" s="319">
        <v>0</v>
      </c>
      <c r="M222" s="319">
        <v>0</v>
      </c>
      <c r="N222" s="319">
        <v>845</v>
      </c>
      <c r="O222" s="319">
        <v>167</v>
      </c>
      <c r="P222" s="319">
        <v>30061.674999999999</v>
      </c>
      <c r="Q222" s="319">
        <v>1</v>
      </c>
    </row>
    <row r="223" spans="1:17" x14ac:dyDescent="0.25">
      <c r="A223" s="318">
        <v>1842</v>
      </c>
      <c r="B223" s="318" t="s">
        <v>217</v>
      </c>
      <c r="C223" s="319">
        <v>19391</v>
      </c>
      <c r="D223" s="319">
        <v>4144</v>
      </c>
      <c r="E223" s="319">
        <v>779.1</v>
      </c>
      <c r="F223" s="319">
        <v>660</v>
      </c>
      <c r="G223" s="319">
        <v>620</v>
      </c>
      <c r="H223" s="319">
        <v>0</v>
      </c>
      <c r="I223" s="319">
        <v>0</v>
      </c>
      <c r="J223" s="319">
        <v>0</v>
      </c>
      <c r="K223" s="319">
        <v>0</v>
      </c>
      <c r="L223" s="319">
        <v>0</v>
      </c>
      <c r="M223" s="319">
        <v>0</v>
      </c>
      <c r="N223" s="319">
        <v>4722</v>
      </c>
      <c r="O223" s="319">
        <v>216</v>
      </c>
      <c r="P223" s="319">
        <v>10495.358</v>
      </c>
      <c r="Q223" s="319">
        <v>12</v>
      </c>
    </row>
    <row r="224" spans="1:17" x14ac:dyDescent="0.25">
      <c r="A224" s="318">
        <v>1978</v>
      </c>
      <c r="B224" s="318" t="s">
        <v>751</v>
      </c>
      <c r="C224" s="319">
        <v>43858</v>
      </c>
      <c r="D224" s="319">
        <v>10157</v>
      </c>
      <c r="E224" s="319">
        <v>2202.6</v>
      </c>
      <c r="F224" s="319">
        <v>620</v>
      </c>
      <c r="G224" s="319">
        <v>1450</v>
      </c>
      <c r="H224" s="319">
        <v>0</v>
      </c>
      <c r="I224" s="319">
        <v>0</v>
      </c>
      <c r="J224" s="319">
        <v>0</v>
      </c>
      <c r="K224" s="319">
        <v>0</v>
      </c>
      <c r="L224" s="319">
        <v>0</v>
      </c>
      <c r="M224" s="319">
        <v>0</v>
      </c>
      <c r="N224" s="319">
        <v>18150</v>
      </c>
      <c r="O224" s="319">
        <v>1008</v>
      </c>
      <c r="P224" s="319">
        <v>6776.8919999999998</v>
      </c>
      <c r="Q224" s="319">
        <v>28</v>
      </c>
    </row>
    <row r="225" spans="1:17" x14ac:dyDescent="0.25">
      <c r="A225" s="318">
        <v>569</v>
      </c>
      <c r="B225" s="318" t="s">
        <v>231</v>
      </c>
      <c r="C225" s="319">
        <v>28628</v>
      </c>
      <c r="D225" s="319">
        <v>5586</v>
      </c>
      <c r="E225" s="319">
        <v>1602.3</v>
      </c>
      <c r="F225" s="319">
        <v>765</v>
      </c>
      <c r="G225" s="319">
        <v>1980</v>
      </c>
      <c r="H225" s="319">
        <v>0</v>
      </c>
      <c r="I225" s="319">
        <v>240.8</v>
      </c>
      <c r="J225" s="319">
        <v>0</v>
      </c>
      <c r="K225" s="319">
        <v>0</v>
      </c>
      <c r="L225" s="319">
        <v>0</v>
      </c>
      <c r="M225" s="319">
        <v>43.6</v>
      </c>
      <c r="N225" s="319">
        <v>7804</v>
      </c>
      <c r="O225" s="319">
        <v>1312</v>
      </c>
      <c r="P225" s="319">
        <v>6010.4970000000003</v>
      </c>
      <c r="Q225" s="319">
        <v>15</v>
      </c>
    </row>
    <row r="226" spans="1:17" x14ac:dyDescent="0.25">
      <c r="A226" s="318">
        <v>1930</v>
      </c>
      <c r="B226" s="318" t="s">
        <v>668</v>
      </c>
      <c r="C226" s="319">
        <v>84797</v>
      </c>
      <c r="D226" s="319">
        <v>15911</v>
      </c>
      <c r="E226" s="319">
        <v>7634.3</v>
      </c>
      <c r="F226" s="319">
        <v>8640</v>
      </c>
      <c r="G226" s="319">
        <v>69640</v>
      </c>
      <c r="H226" s="319">
        <v>1611.64</v>
      </c>
      <c r="I226" s="319">
        <v>3625.6</v>
      </c>
      <c r="J226" s="319">
        <v>0</v>
      </c>
      <c r="K226" s="319">
        <v>0</v>
      </c>
      <c r="L226" s="319">
        <v>0</v>
      </c>
      <c r="M226" s="319">
        <v>0</v>
      </c>
      <c r="N226" s="319">
        <v>7338</v>
      </c>
      <c r="O226" s="319">
        <v>1042</v>
      </c>
      <c r="P226" s="319">
        <v>79863.106</v>
      </c>
      <c r="Q226" s="319">
        <v>6</v>
      </c>
    </row>
    <row r="227" spans="1:17" x14ac:dyDescent="0.25">
      <c r="A227" s="318">
        <v>575</v>
      </c>
      <c r="B227" s="318" t="s">
        <v>238</v>
      </c>
      <c r="C227" s="319">
        <v>42859</v>
      </c>
      <c r="D227" s="319">
        <v>7896</v>
      </c>
      <c r="E227" s="319">
        <v>3249.8</v>
      </c>
      <c r="F227" s="319">
        <v>1075</v>
      </c>
      <c r="G227" s="319">
        <v>9460</v>
      </c>
      <c r="H227" s="319">
        <v>688.54</v>
      </c>
      <c r="I227" s="319">
        <v>1874.4</v>
      </c>
      <c r="J227" s="319">
        <v>0</v>
      </c>
      <c r="K227" s="319">
        <v>0</v>
      </c>
      <c r="L227" s="319">
        <v>0</v>
      </c>
      <c r="M227" s="319">
        <v>20.899999999999601</v>
      </c>
      <c r="N227" s="319">
        <v>5856</v>
      </c>
      <c r="O227" s="319">
        <v>102</v>
      </c>
      <c r="P227" s="319">
        <v>30375.82</v>
      </c>
      <c r="Q227" s="319">
        <v>7</v>
      </c>
    </row>
    <row r="228" spans="1:17" x14ac:dyDescent="0.25">
      <c r="A228" s="318">
        <v>579</v>
      </c>
      <c r="B228" s="318" t="s">
        <v>243</v>
      </c>
      <c r="C228" s="319">
        <v>24426</v>
      </c>
      <c r="D228" s="319">
        <v>5431</v>
      </c>
      <c r="E228" s="319">
        <v>1124.2</v>
      </c>
      <c r="F228" s="319">
        <v>905</v>
      </c>
      <c r="G228" s="319">
        <v>5290</v>
      </c>
      <c r="H228" s="319">
        <v>1705.78</v>
      </c>
      <c r="I228" s="319">
        <v>1583.2</v>
      </c>
      <c r="J228" s="319">
        <v>0</v>
      </c>
      <c r="K228" s="319">
        <v>0</v>
      </c>
      <c r="L228" s="319">
        <v>0</v>
      </c>
      <c r="M228" s="319">
        <v>0</v>
      </c>
      <c r="N228" s="319">
        <v>728</v>
      </c>
      <c r="O228" s="319">
        <v>69</v>
      </c>
      <c r="P228" s="319">
        <v>18877.41</v>
      </c>
      <c r="Q228" s="319">
        <v>1</v>
      </c>
    </row>
    <row r="229" spans="1:17" x14ac:dyDescent="0.25">
      <c r="A229" s="318">
        <v>590</v>
      </c>
      <c r="B229" s="318" t="s">
        <v>265</v>
      </c>
      <c r="C229" s="319">
        <v>32290</v>
      </c>
      <c r="D229" s="319">
        <v>6425</v>
      </c>
      <c r="E229" s="319">
        <v>2199.6</v>
      </c>
      <c r="F229" s="319">
        <v>1995</v>
      </c>
      <c r="G229" s="319">
        <v>12890</v>
      </c>
      <c r="H229" s="319">
        <v>269.27999999999997</v>
      </c>
      <c r="I229" s="319">
        <v>2540.8000000000002</v>
      </c>
      <c r="J229" s="319">
        <v>0</v>
      </c>
      <c r="K229" s="319">
        <v>0</v>
      </c>
      <c r="L229" s="319">
        <v>0</v>
      </c>
      <c r="M229" s="319">
        <v>0</v>
      </c>
      <c r="N229" s="319">
        <v>935</v>
      </c>
      <c r="O229" s="319">
        <v>144</v>
      </c>
      <c r="P229" s="319">
        <v>27679.655999999999</v>
      </c>
      <c r="Q229" s="319">
        <v>1</v>
      </c>
    </row>
    <row r="230" spans="1:17" x14ac:dyDescent="0.25">
      <c r="A230" s="318">
        <v>1926</v>
      </c>
      <c r="B230" s="318" t="s">
        <v>267</v>
      </c>
      <c r="C230" s="319">
        <v>54331</v>
      </c>
      <c r="D230" s="319">
        <v>13419</v>
      </c>
      <c r="E230" s="319">
        <v>1951.5</v>
      </c>
      <c r="F230" s="319">
        <v>4045</v>
      </c>
      <c r="G230" s="319">
        <v>5880</v>
      </c>
      <c r="H230" s="319">
        <v>628.02</v>
      </c>
      <c r="I230" s="319">
        <v>1056.8</v>
      </c>
      <c r="J230" s="319">
        <v>0</v>
      </c>
      <c r="K230" s="319">
        <v>0</v>
      </c>
      <c r="L230" s="319">
        <v>0</v>
      </c>
      <c r="M230" s="319">
        <v>185.8</v>
      </c>
      <c r="N230" s="319">
        <v>3696</v>
      </c>
      <c r="O230" s="319">
        <v>166</v>
      </c>
      <c r="P230" s="319">
        <v>31839.99</v>
      </c>
      <c r="Q230" s="319">
        <v>8</v>
      </c>
    </row>
    <row r="231" spans="1:17" x14ac:dyDescent="0.25">
      <c r="A231" s="318">
        <v>597</v>
      </c>
      <c r="B231" s="318" t="s">
        <v>277</v>
      </c>
      <c r="C231" s="319">
        <v>46241</v>
      </c>
      <c r="D231" s="319">
        <v>8458</v>
      </c>
      <c r="E231" s="319">
        <v>4402.3</v>
      </c>
      <c r="F231" s="319">
        <v>3305</v>
      </c>
      <c r="G231" s="319">
        <v>19500</v>
      </c>
      <c r="H231" s="319">
        <v>552.41999999999996</v>
      </c>
      <c r="I231" s="319">
        <v>1814.4</v>
      </c>
      <c r="J231" s="319">
        <v>0</v>
      </c>
      <c r="K231" s="319">
        <v>0</v>
      </c>
      <c r="L231" s="319">
        <v>0</v>
      </c>
      <c r="M231" s="319">
        <v>0</v>
      </c>
      <c r="N231" s="319">
        <v>2356</v>
      </c>
      <c r="O231" s="319">
        <v>170</v>
      </c>
      <c r="P231" s="319">
        <v>36726.627</v>
      </c>
      <c r="Q231" s="319">
        <v>3</v>
      </c>
    </row>
    <row r="232" spans="1:17" x14ac:dyDescent="0.25">
      <c r="A232" s="318">
        <v>603</v>
      </c>
      <c r="B232" s="318" t="s">
        <v>281</v>
      </c>
      <c r="C232" s="319">
        <v>53467</v>
      </c>
      <c r="D232" s="319">
        <v>10147</v>
      </c>
      <c r="E232" s="319">
        <v>6124.9</v>
      </c>
      <c r="F232" s="319">
        <v>6630</v>
      </c>
      <c r="G232" s="319">
        <v>11220</v>
      </c>
      <c r="H232" s="319">
        <v>1291.74</v>
      </c>
      <c r="I232" s="319">
        <v>1730.4</v>
      </c>
      <c r="J232" s="319">
        <v>0</v>
      </c>
      <c r="K232" s="319">
        <v>0</v>
      </c>
      <c r="L232" s="319">
        <v>1833.2</v>
      </c>
      <c r="M232" s="319">
        <v>0</v>
      </c>
      <c r="N232" s="319">
        <v>1398</v>
      </c>
      <c r="O232" s="319">
        <v>50</v>
      </c>
      <c r="P232" s="319">
        <v>84639.010999999999</v>
      </c>
      <c r="Q232" s="319">
        <v>2</v>
      </c>
    </row>
    <row r="233" spans="1:17" x14ac:dyDescent="0.25">
      <c r="A233" s="318">
        <v>599</v>
      </c>
      <c r="B233" s="318" t="s">
        <v>285</v>
      </c>
      <c r="C233" s="319">
        <v>644618</v>
      </c>
      <c r="D233" s="319">
        <v>123120</v>
      </c>
      <c r="E233" s="319">
        <v>91066.6</v>
      </c>
      <c r="F233" s="319">
        <v>178750</v>
      </c>
      <c r="G233" s="319">
        <v>1436200</v>
      </c>
      <c r="H233" s="319">
        <v>20291.513599999998</v>
      </c>
      <c r="I233" s="319">
        <v>26596.799999999999</v>
      </c>
      <c r="J233" s="319">
        <v>49826.400000000001</v>
      </c>
      <c r="K233" s="319">
        <v>4891.8999999999996</v>
      </c>
      <c r="L233" s="319">
        <v>0</v>
      </c>
      <c r="M233" s="319">
        <v>0</v>
      </c>
      <c r="N233" s="319">
        <v>21857</v>
      </c>
      <c r="O233" s="319">
        <v>7576</v>
      </c>
      <c r="P233" s="319">
        <v>1260127.68</v>
      </c>
      <c r="Q233" s="319">
        <v>11</v>
      </c>
    </row>
    <row r="234" spans="1:17" x14ac:dyDescent="0.25">
      <c r="A234" s="318">
        <v>606</v>
      </c>
      <c r="B234" s="318" t="s">
        <v>291</v>
      </c>
      <c r="C234" s="319">
        <v>77999</v>
      </c>
      <c r="D234" s="319">
        <v>14928</v>
      </c>
      <c r="E234" s="319">
        <v>9780.6</v>
      </c>
      <c r="F234" s="319">
        <v>16455</v>
      </c>
      <c r="G234" s="319">
        <v>51210</v>
      </c>
      <c r="H234" s="319">
        <v>1575.7</v>
      </c>
      <c r="I234" s="319">
        <v>3236</v>
      </c>
      <c r="J234" s="319">
        <v>855.19999999999902</v>
      </c>
      <c r="K234" s="319">
        <v>347.3</v>
      </c>
      <c r="L234" s="319">
        <v>0</v>
      </c>
      <c r="M234" s="319">
        <v>441.4</v>
      </c>
      <c r="N234" s="319">
        <v>1784</v>
      </c>
      <c r="O234" s="319">
        <v>202</v>
      </c>
      <c r="P234" s="319">
        <v>122175.144</v>
      </c>
      <c r="Q234" s="319">
        <v>2</v>
      </c>
    </row>
    <row r="235" spans="1:17" x14ac:dyDescent="0.25">
      <c r="A235" s="318">
        <v>518</v>
      </c>
      <c r="B235" s="318" t="s">
        <v>297</v>
      </c>
      <c r="C235" s="319">
        <v>537833</v>
      </c>
      <c r="D235" s="319">
        <v>109962</v>
      </c>
      <c r="E235" s="319">
        <v>63538</v>
      </c>
      <c r="F235" s="319">
        <v>138430</v>
      </c>
      <c r="G235" s="319">
        <v>994110</v>
      </c>
      <c r="H235" s="319">
        <v>12201.64</v>
      </c>
      <c r="I235" s="319">
        <v>21168.799999999999</v>
      </c>
      <c r="J235" s="319">
        <v>30863.4</v>
      </c>
      <c r="K235" s="319">
        <v>3337.5</v>
      </c>
      <c r="L235" s="319">
        <v>456.99999999998499</v>
      </c>
      <c r="M235" s="319">
        <v>3568.9</v>
      </c>
      <c r="N235" s="319">
        <v>8254</v>
      </c>
      <c r="O235" s="319">
        <v>356</v>
      </c>
      <c r="P235" s="319">
        <v>1295401.6000000001</v>
      </c>
      <c r="Q235" s="319">
        <v>3</v>
      </c>
    </row>
    <row r="236" spans="1:17" x14ac:dyDescent="0.25">
      <c r="A236" s="318">
        <v>610</v>
      </c>
      <c r="B236" s="318" t="s">
        <v>304</v>
      </c>
      <c r="C236" s="319">
        <v>25026</v>
      </c>
      <c r="D236" s="319">
        <v>5472</v>
      </c>
      <c r="E236" s="319">
        <v>2161.3000000000002</v>
      </c>
      <c r="F236" s="319">
        <v>1345</v>
      </c>
      <c r="G236" s="319">
        <v>9300</v>
      </c>
      <c r="H236" s="319">
        <v>1029.76</v>
      </c>
      <c r="I236" s="319">
        <v>276.8</v>
      </c>
      <c r="J236" s="319">
        <v>0</v>
      </c>
      <c r="K236" s="319">
        <v>0</v>
      </c>
      <c r="L236" s="319">
        <v>0</v>
      </c>
      <c r="M236" s="319">
        <v>0</v>
      </c>
      <c r="N236" s="319">
        <v>1282</v>
      </c>
      <c r="O236" s="319">
        <v>119</v>
      </c>
      <c r="P236" s="319">
        <v>19212.687000000002</v>
      </c>
      <c r="Q236" s="319">
        <v>1</v>
      </c>
    </row>
    <row r="237" spans="1:17" x14ac:dyDescent="0.25">
      <c r="A237" s="318">
        <v>1525</v>
      </c>
      <c r="B237" s="318" t="s">
        <v>323</v>
      </c>
      <c r="C237" s="319">
        <v>37061</v>
      </c>
      <c r="D237" s="319">
        <v>7652</v>
      </c>
      <c r="E237" s="319">
        <v>2273.1</v>
      </c>
      <c r="F237" s="319">
        <v>1160</v>
      </c>
      <c r="G237" s="319">
        <v>12720</v>
      </c>
      <c r="H237" s="319">
        <v>702.38</v>
      </c>
      <c r="I237" s="319">
        <v>1902.4</v>
      </c>
      <c r="J237" s="319">
        <v>0</v>
      </c>
      <c r="K237" s="319">
        <v>0</v>
      </c>
      <c r="L237" s="319">
        <v>0</v>
      </c>
      <c r="M237" s="319">
        <v>150.5</v>
      </c>
      <c r="N237" s="319">
        <v>2833</v>
      </c>
      <c r="O237" s="319">
        <v>515</v>
      </c>
      <c r="P237" s="319">
        <v>21861.858</v>
      </c>
      <c r="Q237" s="319">
        <v>8</v>
      </c>
    </row>
    <row r="238" spans="1:17" x14ac:dyDescent="0.25">
      <c r="A238" s="318">
        <v>622</v>
      </c>
      <c r="B238" s="318" t="s">
        <v>350</v>
      </c>
      <c r="C238" s="319">
        <v>72404</v>
      </c>
      <c r="D238" s="319">
        <v>13856</v>
      </c>
      <c r="E238" s="319">
        <v>8773</v>
      </c>
      <c r="F238" s="319">
        <v>11040</v>
      </c>
      <c r="G238" s="319">
        <v>51750</v>
      </c>
      <c r="H238" s="319">
        <v>1085.3</v>
      </c>
      <c r="I238" s="319">
        <v>3328.8</v>
      </c>
      <c r="J238" s="319">
        <v>0</v>
      </c>
      <c r="K238" s="319">
        <v>105</v>
      </c>
      <c r="L238" s="319">
        <v>0</v>
      </c>
      <c r="M238" s="319">
        <v>0</v>
      </c>
      <c r="N238" s="319">
        <v>2333</v>
      </c>
      <c r="O238" s="319">
        <v>336</v>
      </c>
      <c r="P238" s="319">
        <v>98290.5</v>
      </c>
      <c r="Q238" s="319">
        <v>1</v>
      </c>
    </row>
    <row r="239" spans="1:17" x14ac:dyDescent="0.25">
      <c r="A239" s="318">
        <v>626</v>
      </c>
      <c r="B239" s="318" t="s">
        <v>356</v>
      </c>
      <c r="C239" s="319">
        <v>25479</v>
      </c>
      <c r="D239" s="319">
        <v>5439</v>
      </c>
      <c r="E239" s="319">
        <v>1534.1</v>
      </c>
      <c r="F239" s="319">
        <v>1225</v>
      </c>
      <c r="G239" s="319">
        <v>4910</v>
      </c>
      <c r="H239" s="319">
        <v>0</v>
      </c>
      <c r="I239" s="319">
        <v>0</v>
      </c>
      <c r="J239" s="319">
        <v>0</v>
      </c>
      <c r="K239" s="319">
        <v>0</v>
      </c>
      <c r="L239" s="319">
        <v>0</v>
      </c>
      <c r="M239" s="319">
        <v>0</v>
      </c>
      <c r="N239" s="319">
        <v>1112</v>
      </c>
      <c r="O239" s="319">
        <v>44</v>
      </c>
      <c r="P239" s="319">
        <v>21307.647000000001</v>
      </c>
      <c r="Q239" s="319">
        <v>1</v>
      </c>
    </row>
    <row r="240" spans="1:17" x14ac:dyDescent="0.25">
      <c r="A240" s="318">
        <v>627</v>
      </c>
      <c r="B240" s="318" t="s">
        <v>361</v>
      </c>
      <c r="C240" s="319">
        <v>28316</v>
      </c>
      <c r="D240" s="319">
        <v>6008</v>
      </c>
      <c r="E240" s="319">
        <v>1892</v>
      </c>
      <c r="F240" s="319">
        <v>1800</v>
      </c>
      <c r="G240" s="319">
        <v>8340</v>
      </c>
      <c r="H240" s="319">
        <v>0</v>
      </c>
      <c r="I240" s="319">
        <v>764</v>
      </c>
      <c r="J240" s="319">
        <v>0</v>
      </c>
      <c r="K240" s="319">
        <v>0</v>
      </c>
      <c r="L240" s="319">
        <v>0</v>
      </c>
      <c r="M240" s="319">
        <v>0</v>
      </c>
      <c r="N240" s="319">
        <v>2781</v>
      </c>
      <c r="O240" s="319">
        <v>159</v>
      </c>
      <c r="P240" s="319">
        <v>18615.5</v>
      </c>
      <c r="Q240" s="319">
        <v>3</v>
      </c>
    </row>
    <row r="241" spans="1:17" x14ac:dyDescent="0.25">
      <c r="A241" s="318">
        <v>629</v>
      </c>
      <c r="B241" s="318" t="s">
        <v>363</v>
      </c>
      <c r="C241" s="319">
        <v>26211</v>
      </c>
      <c r="D241" s="319">
        <v>5653</v>
      </c>
      <c r="E241" s="319">
        <v>1511.9</v>
      </c>
      <c r="F241" s="319">
        <v>995</v>
      </c>
      <c r="G241" s="319">
        <v>4840</v>
      </c>
      <c r="H241" s="319">
        <v>0</v>
      </c>
      <c r="I241" s="319">
        <v>1507.2</v>
      </c>
      <c r="J241" s="319">
        <v>0</v>
      </c>
      <c r="K241" s="319">
        <v>0</v>
      </c>
      <c r="L241" s="319">
        <v>0</v>
      </c>
      <c r="M241" s="319">
        <v>0</v>
      </c>
      <c r="N241" s="319">
        <v>5134</v>
      </c>
      <c r="O241" s="319">
        <v>175</v>
      </c>
      <c r="P241" s="319">
        <v>17707.053</v>
      </c>
      <c r="Q241" s="319">
        <v>2</v>
      </c>
    </row>
    <row r="242" spans="1:17" x14ac:dyDescent="0.25">
      <c r="A242" s="318">
        <v>1783</v>
      </c>
      <c r="B242" s="318" t="s">
        <v>371</v>
      </c>
      <c r="C242" s="319">
        <v>108603</v>
      </c>
      <c r="D242" s="319">
        <v>21990</v>
      </c>
      <c r="E242" s="319">
        <v>7533.4</v>
      </c>
      <c r="F242" s="319">
        <v>4600</v>
      </c>
      <c r="G242" s="319">
        <v>96520</v>
      </c>
      <c r="H242" s="319">
        <v>1509.88</v>
      </c>
      <c r="I242" s="319">
        <v>3404.8</v>
      </c>
      <c r="J242" s="319">
        <v>0</v>
      </c>
      <c r="K242" s="319">
        <v>0</v>
      </c>
      <c r="L242" s="319">
        <v>0</v>
      </c>
      <c r="M242" s="319">
        <v>0</v>
      </c>
      <c r="N242" s="319">
        <v>8087</v>
      </c>
      <c r="O242" s="319">
        <v>232</v>
      </c>
      <c r="P242" s="319">
        <v>63596.063999999998</v>
      </c>
      <c r="Q242" s="319">
        <v>6</v>
      </c>
    </row>
    <row r="243" spans="1:17" x14ac:dyDescent="0.25">
      <c r="A243" s="318">
        <v>614</v>
      </c>
      <c r="B243" s="318" t="s">
        <v>373</v>
      </c>
      <c r="C243" s="319">
        <v>14626</v>
      </c>
      <c r="D243" s="319">
        <v>2407</v>
      </c>
      <c r="E243" s="319">
        <v>850.8</v>
      </c>
      <c r="F243" s="319">
        <v>305</v>
      </c>
      <c r="G243" s="319">
        <v>890</v>
      </c>
      <c r="H243" s="319">
        <v>487.86</v>
      </c>
      <c r="I243" s="319">
        <v>0</v>
      </c>
      <c r="J243" s="319">
        <v>0</v>
      </c>
      <c r="K243" s="319">
        <v>0</v>
      </c>
      <c r="L243" s="319">
        <v>0</v>
      </c>
      <c r="M243" s="319">
        <v>0</v>
      </c>
      <c r="N243" s="319">
        <v>5319</v>
      </c>
      <c r="O243" s="319">
        <v>520</v>
      </c>
      <c r="P243" s="319">
        <v>4339.3220000000001</v>
      </c>
      <c r="Q243" s="319">
        <v>6</v>
      </c>
    </row>
    <row r="244" spans="1:17" x14ac:dyDescent="0.25">
      <c r="A244" s="318">
        <v>637</v>
      </c>
      <c r="B244" s="318" t="s">
        <v>394</v>
      </c>
      <c r="C244" s="319">
        <v>124944</v>
      </c>
      <c r="D244" s="319">
        <v>25550</v>
      </c>
      <c r="E244" s="319">
        <v>9951.7999999999993</v>
      </c>
      <c r="F244" s="319">
        <v>16385</v>
      </c>
      <c r="G244" s="319">
        <v>134530</v>
      </c>
      <c r="H244" s="319">
        <v>3487.3018000000002</v>
      </c>
      <c r="I244" s="319">
        <v>6099.2</v>
      </c>
      <c r="J244" s="319">
        <v>0</v>
      </c>
      <c r="K244" s="319">
        <v>0</v>
      </c>
      <c r="L244" s="319">
        <v>0</v>
      </c>
      <c r="M244" s="319">
        <v>0</v>
      </c>
      <c r="N244" s="319">
        <v>3451</v>
      </c>
      <c r="O244" s="319">
        <v>254</v>
      </c>
      <c r="P244" s="319">
        <v>142140.024</v>
      </c>
      <c r="Q244" s="319">
        <v>1</v>
      </c>
    </row>
    <row r="245" spans="1:17" x14ac:dyDescent="0.25">
      <c r="A245" s="318">
        <v>638</v>
      </c>
      <c r="B245" s="318" t="s">
        <v>395</v>
      </c>
      <c r="C245" s="319">
        <v>8450</v>
      </c>
      <c r="D245" s="319">
        <v>1602</v>
      </c>
      <c r="E245" s="319">
        <v>466.2</v>
      </c>
      <c r="F245" s="319">
        <v>300</v>
      </c>
      <c r="G245" s="319">
        <v>160</v>
      </c>
      <c r="H245" s="319">
        <v>0</v>
      </c>
      <c r="I245" s="319">
        <v>0</v>
      </c>
      <c r="J245" s="319">
        <v>0</v>
      </c>
      <c r="K245" s="319">
        <v>0</v>
      </c>
      <c r="L245" s="319">
        <v>0</v>
      </c>
      <c r="M245" s="319">
        <v>0</v>
      </c>
      <c r="N245" s="319">
        <v>2120</v>
      </c>
      <c r="O245" s="319">
        <v>76</v>
      </c>
      <c r="P245" s="319">
        <v>2825.848</v>
      </c>
      <c r="Q245" s="319">
        <v>4</v>
      </c>
    </row>
    <row r="246" spans="1:17" x14ac:dyDescent="0.25">
      <c r="A246" s="318">
        <v>1892</v>
      </c>
      <c r="B246" s="318" t="s">
        <v>497</v>
      </c>
      <c r="C246" s="319">
        <v>42762</v>
      </c>
      <c r="D246" s="319">
        <v>9384</v>
      </c>
      <c r="E246" s="319">
        <v>2389.8000000000002</v>
      </c>
      <c r="F246" s="319">
        <v>2320</v>
      </c>
      <c r="G246" s="319">
        <v>3920</v>
      </c>
      <c r="H246" s="319">
        <v>0</v>
      </c>
      <c r="I246" s="319">
        <v>664</v>
      </c>
      <c r="J246" s="319">
        <v>0</v>
      </c>
      <c r="K246" s="319">
        <v>0</v>
      </c>
      <c r="L246" s="319">
        <v>0</v>
      </c>
      <c r="M246" s="319">
        <v>118.3</v>
      </c>
      <c r="N246" s="319">
        <v>5817</v>
      </c>
      <c r="O246" s="319">
        <v>588</v>
      </c>
      <c r="P246" s="319">
        <v>21029.366000000002</v>
      </c>
      <c r="Q246" s="319">
        <v>12</v>
      </c>
    </row>
    <row r="247" spans="1:17" x14ac:dyDescent="0.25">
      <c r="A247" s="318">
        <v>642</v>
      </c>
      <c r="B247" s="318" t="s">
        <v>400</v>
      </c>
      <c r="C247" s="319">
        <v>44639</v>
      </c>
      <c r="D247" s="319">
        <v>8781</v>
      </c>
      <c r="E247" s="319">
        <v>4392</v>
      </c>
      <c r="F247" s="319">
        <v>4465</v>
      </c>
      <c r="G247" s="319">
        <v>21650</v>
      </c>
      <c r="H247" s="319">
        <v>526.67999999999995</v>
      </c>
      <c r="I247" s="319">
        <v>2651.2</v>
      </c>
      <c r="J247" s="319">
        <v>0</v>
      </c>
      <c r="K247" s="319">
        <v>0</v>
      </c>
      <c r="L247" s="319">
        <v>0</v>
      </c>
      <c r="M247" s="319">
        <v>171.3</v>
      </c>
      <c r="N247" s="319">
        <v>2028</v>
      </c>
      <c r="O247" s="319">
        <v>249</v>
      </c>
      <c r="P247" s="319">
        <v>42271.199999999997</v>
      </c>
      <c r="Q247" s="319">
        <v>3</v>
      </c>
    </row>
    <row r="248" spans="1:17" x14ac:dyDescent="0.25">
      <c r="A248" s="318">
        <v>654</v>
      </c>
      <c r="B248" s="318" t="s">
        <v>49</v>
      </c>
      <c r="C248" s="319">
        <v>22800</v>
      </c>
      <c r="D248" s="319">
        <v>4817</v>
      </c>
      <c r="E248" s="319">
        <v>1642.8</v>
      </c>
      <c r="F248" s="319">
        <v>335</v>
      </c>
      <c r="G248" s="319">
        <v>5330</v>
      </c>
      <c r="H248" s="319">
        <v>0</v>
      </c>
      <c r="I248" s="319">
        <v>0</v>
      </c>
      <c r="J248" s="319">
        <v>0</v>
      </c>
      <c r="K248" s="319">
        <v>0</v>
      </c>
      <c r="L248" s="319">
        <v>0</v>
      </c>
      <c r="M248" s="319">
        <v>0</v>
      </c>
      <c r="N248" s="319">
        <v>14140</v>
      </c>
      <c r="O248" s="319">
        <v>279</v>
      </c>
      <c r="P248" s="319">
        <v>3251.84</v>
      </c>
      <c r="Q248" s="319">
        <v>18</v>
      </c>
    </row>
    <row r="249" spans="1:17" x14ac:dyDescent="0.25">
      <c r="A249" s="318">
        <v>664</v>
      </c>
      <c r="B249" s="318" t="s">
        <v>117</v>
      </c>
      <c r="C249" s="319">
        <v>37653</v>
      </c>
      <c r="D249" s="319">
        <v>6813</v>
      </c>
      <c r="E249" s="319">
        <v>3988</v>
      </c>
      <c r="F249" s="319">
        <v>1445</v>
      </c>
      <c r="G249" s="319">
        <v>49880</v>
      </c>
      <c r="H249" s="319">
        <v>3340.82</v>
      </c>
      <c r="I249" s="319">
        <v>4589.6000000000004</v>
      </c>
      <c r="J249" s="319">
        <v>0</v>
      </c>
      <c r="K249" s="319">
        <v>0</v>
      </c>
      <c r="L249" s="319">
        <v>0</v>
      </c>
      <c r="M249" s="319">
        <v>0</v>
      </c>
      <c r="N249" s="319">
        <v>9266</v>
      </c>
      <c r="O249" s="319">
        <v>618</v>
      </c>
      <c r="P249" s="319">
        <v>24701.32</v>
      </c>
      <c r="Q249" s="319">
        <v>7</v>
      </c>
    </row>
    <row r="250" spans="1:17" x14ac:dyDescent="0.25">
      <c r="A250" s="318">
        <v>677</v>
      </c>
      <c r="B250" s="318" t="s">
        <v>166</v>
      </c>
      <c r="C250" s="319">
        <v>27524</v>
      </c>
      <c r="D250" s="319">
        <v>4570</v>
      </c>
      <c r="E250" s="319">
        <v>2477</v>
      </c>
      <c r="F250" s="319">
        <v>430</v>
      </c>
      <c r="G250" s="319">
        <v>21070</v>
      </c>
      <c r="H250" s="319">
        <v>308.88</v>
      </c>
      <c r="I250" s="319">
        <v>1022.4</v>
      </c>
      <c r="J250" s="319">
        <v>0</v>
      </c>
      <c r="K250" s="319">
        <v>0</v>
      </c>
      <c r="L250" s="319">
        <v>0</v>
      </c>
      <c r="M250" s="319">
        <v>0</v>
      </c>
      <c r="N250" s="319">
        <v>20117</v>
      </c>
      <c r="O250" s="319">
        <v>406</v>
      </c>
      <c r="P250" s="319">
        <v>6878.73</v>
      </c>
      <c r="Q250" s="319">
        <v>16</v>
      </c>
    </row>
    <row r="251" spans="1:17" x14ac:dyDescent="0.25">
      <c r="A251" s="318">
        <v>678</v>
      </c>
      <c r="B251" s="318" t="s">
        <v>169</v>
      </c>
      <c r="C251" s="319">
        <v>12785</v>
      </c>
      <c r="D251" s="319">
        <v>2861</v>
      </c>
      <c r="E251" s="319">
        <v>675</v>
      </c>
      <c r="F251" s="319">
        <v>225</v>
      </c>
      <c r="G251" s="319">
        <v>6150</v>
      </c>
      <c r="H251" s="319">
        <v>462.96</v>
      </c>
      <c r="I251" s="319">
        <v>300.8</v>
      </c>
      <c r="J251" s="319">
        <v>0</v>
      </c>
      <c r="K251" s="319">
        <v>0</v>
      </c>
      <c r="L251" s="319">
        <v>0</v>
      </c>
      <c r="M251" s="319">
        <v>376</v>
      </c>
      <c r="N251" s="319">
        <v>3706</v>
      </c>
      <c r="O251" s="319">
        <v>110</v>
      </c>
      <c r="P251" s="319">
        <v>3588.78</v>
      </c>
      <c r="Q251" s="319">
        <v>4</v>
      </c>
    </row>
    <row r="252" spans="1:17" x14ac:dyDescent="0.25">
      <c r="A252" s="318">
        <v>687</v>
      </c>
      <c r="B252" s="318" t="s">
        <v>214</v>
      </c>
      <c r="C252" s="319">
        <v>48544</v>
      </c>
      <c r="D252" s="319">
        <v>9495</v>
      </c>
      <c r="E252" s="319">
        <v>4989.6000000000004</v>
      </c>
      <c r="F252" s="319">
        <v>2515</v>
      </c>
      <c r="G252" s="319">
        <v>68750</v>
      </c>
      <c r="H252" s="319">
        <v>1667.04</v>
      </c>
      <c r="I252" s="319">
        <v>3497.6</v>
      </c>
      <c r="J252" s="319">
        <v>0</v>
      </c>
      <c r="K252" s="319">
        <v>0</v>
      </c>
      <c r="L252" s="319">
        <v>0</v>
      </c>
      <c r="M252" s="319">
        <v>0</v>
      </c>
      <c r="N252" s="319">
        <v>4839</v>
      </c>
      <c r="O252" s="319">
        <v>465</v>
      </c>
      <c r="P252" s="319">
        <v>41575.56</v>
      </c>
      <c r="Q252" s="319">
        <v>4</v>
      </c>
    </row>
    <row r="253" spans="1:17" x14ac:dyDescent="0.25">
      <c r="A253" s="318">
        <v>1695</v>
      </c>
      <c r="B253" s="318" t="s">
        <v>235</v>
      </c>
      <c r="C253" s="319">
        <v>7308</v>
      </c>
      <c r="D253" s="319">
        <v>1140</v>
      </c>
      <c r="E253" s="319">
        <v>510.2</v>
      </c>
      <c r="F253" s="319">
        <v>95</v>
      </c>
      <c r="G253" s="319">
        <v>420</v>
      </c>
      <c r="H253" s="319">
        <v>89.96</v>
      </c>
      <c r="I253" s="319">
        <v>0</v>
      </c>
      <c r="J253" s="319">
        <v>0</v>
      </c>
      <c r="K253" s="319">
        <v>0</v>
      </c>
      <c r="L253" s="319">
        <v>0</v>
      </c>
      <c r="M253" s="319">
        <v>0</v>
      </c>
      <c r="N253" s="319">
        <v>8599</v>
      </c>
      <c r="O253" s="319">
        <v>720</v>
      </c>
      <c r="P253" s="319">
        <v>1370.626</v>
      </c>
      <c r="Q253" s="319">
        <v>13</v>
      </c>
    </row>
    <row r="254" spans="1:17" x14ac:dyDescent="0.25">
      <c r="A254" s="318">
        <v>703</v>
      </c>
      <c r="B254" s="318" t="s">
        <v>271</v>
      </c>
      <c r="C254" s="319">
        <v>22678</v>
      </c>
      <c r="D254" s="319">
        <v>5653</v>
      </c>
      <c r="E254" s="319">
        <v>1706.1</v>
      </c>
      <c r="F254" s="319">
        <v>535</v>
      </c>
      <c r="G254" s="319">
        <v>5260</v>
      </c>
      <c r="H254" s="319">
        <v>132.66</v>
      </c>
      <c r="I254" s="319">
        <v>670.4</v>
      </c>
      <c r="J254" s="319">
        <v>0</v>
      </c>
      <c r="K254" s="319">
        <v>0</v>
      </c>
      <c r="L254" s="319">
        <v>0</v>
      </c>
      <c r="M254" s="319">
        <v>0</v>
      </c>
      <c r="N254" s="319">
        <v>10176</v>
      </c>
      <c r="O254" s="319">
        <v>1186</v>
      </c>
      <c r="P254" s="319">
        <v>4725.2479999999996</v>
      </c>
      <c r="Q254" s="319">
        <v>12</v>
      </c>
    </row>
    <row r="255" spans="1:17" x14ac:dyDescent="0.25">
      <c r="A255" s="318">
        <v>1676</v>
      </c>
      <c r="B255" s="318" t="s">
        <v>296</v>
      </c>
      <c r="C255" s="319">
        <v>33779</v>
      </c>
      <c r="D255" s="319">
        <v>5870</v>
      </c>
      <c r="E255" s="319">
        <v>2553.4</v>
      </c>
      <c r="F255" s="319">
        <v>495</v>
      </c>
      <c r="G255" s="319">
        <v>5690</v>
      </c>
      <c r="H255" s="319">
        <v>178.2</v>
      </c>
      <c r="I255" s="319">
        <v>705.6</v>
      </c>
      <c r="J255" s="319">
        <v>0</v>
      </c>
      <c r="K255" s="319">
        <v>0</v>
      </c>
      <c r="L255" s="319">
        <v>0</v>
      </c>
      <c r="M255" s="319">
        <v>0</v>
      </c>
      <c r="N255" s="319">
        <v>22863</v>
      </c>
      <c r="O255" s="319">
        <v>7313</v>
      </c>
      <c r="P255" s="319">
        <v>10420.541999999999</v>
      </c>
      <c r="Q255" s="319">
        <v>24</v>
      </c>
    </row>
    <row r="256" spans="1:17" x14ac:dyDescent="0.25">
      <c r="A256" s="318">
        <v>1714</v>
      </c>
      <c r="B256" s="318" t="s">
        <v>306</v>
      </c>
      <c r="C256" s="319">
        <v>23386</v>
      </c>
      <c r="D256" s="319">
        <v>3659</v>
      </c>
      <c r="E256" s="319">
        <v>2017.4</v>
      </c>
      <c r="F256" s="319">
        <v>405</v>
      </c>
      <c r="G256" s="319">
        <v>8360</v>
      </c>
      <c r="H256" s="319">
        <v>0</v>
      </c>
      <c r="I256" s="319">
        <v>633.6</v>
      </c>
      <c r="J256" s="319">
        <v>0</v>
      </c>
      <c r="K256" s="319">
        <v>0</v>
      </c>
      <c r="L256" s="319">
        <v>0</v>
      </c>
      <c r="M256" s="319">
        <v>0</v>
      </c>
      <c r="N256" s="319">
        <v>27879</v>
      </c>
      <c r="O256" s="319">
        <v>484</v>
      </c>
      <c r="P256" s="319">
        <v>7663.768</v>
      </c>
      <c r="Q256" s="319">
        <v>25</v>
      </c>
    </row>
    <row r="257" spans="1:17" x14ac:dyDescent="0.25">
      <c r="A257" s="318">
        <v>715</v>
      </c>
      <c r="B257" s="318" t="s">
        <v>320</v>
      </c>
      <c r="C257" s="319">
        <v>54589</v>
      </c>
      <c r="D257" s="319">
        <v>9592</v>
      </c>
      <c r="E257" s="319">
        <v>5707.7</v>
      </c>
      <c r="F257" s="319">
        <v>2780</v>
      </c>
      <c r="G257" s="319">
        <v>50990</v>
      </c>
      <c r="H257" s="319">
        <v>1260.08</v>
      </c>
      <c r="I257" s="319">
        <v>1993.6</v>
      </c>
      <c r="J257" s="319">
        <v>0</v>
      </c>
      <c r="K257" s="319">
        <v>0</v>
      </c>
      <c r="L257" s="319">
        <v>0</v>
      </c>
      <c r="M257" s="319">
        <v>0</v>
      </c>
      <c r="N257" s="319">
        <v>25004</v>
      </c>
      <c r="O257" s="319">
        <v>1279</v>
      </c>
      <c r="P257" s="319">
        <v>23598.003000000001</v>
      </c>
      <c r="Q257" s="319">
        <v>26</v>
      </c>
    </row>
    <row r="258" spans="1:17" x14ac:dyDescent="0.25">
      <c r="A258" s="318">
        <v>716</v>
      </c>
      <c r="B258" s="318" t="s">
        <v>324</v>
      </c>
      <c r="C258" s="319">
        <v>25780</v>
      </c>
      <c r="D258" s="319">
        <v>5781</v>
      </c>
      <c r="E258" s="319">
        <v>2045.1</v>
      </c>
      <c r="F258" s="319">
        <v>530</v>
      </c>
      <c r="G258" s="319">
        <v>2670</v>
      </c>
      <c r="H258" s="319">
        <v>130.62</v>
      </c>
      <c r="I258" s="319">
        <v>252</v>
      </c>
      <c r="J258" s="319">
        <v>0</v>
      </c>
      <c r="K258" s="319">
        <v>0</v>
      </c>
      <c r="L258" s="319">
        <v>0</v>
      </c>
      <c r="M258" s="319">
        <v>0</v>
      </c>
      <c r="N258" s="319">
        <v>14685</v>
      </c>
      <c r="O258" s="319">
        <v>1549</v>
      </c>
      <c r="P258" s="319">
        <v>5378.3239999999996</v>
      </c>
      <c r="Q258" s="319">
        <v>10</v>
      </c>
    </row>
    <row r="259" spans="1:17" x14ac:dyDescent="0.25">
      <c r="A259" s="318">
        <v>717</v>
      </c>
      <c r="B259" s="318" t="s">
        <v>343</v>
      </c>
      <c r="C259" s="319">
        <v>21835</v>
      </c>
      <c r="D259" s="319">
        <v>4061</v>
      </c>
      <c r="E259" s="319">
        <v>922.8</v>
      </c>
      <c r="F259" s="319">
        <v>220</v>
      </c>
      <c r="G259" s="319">
        <v>3260</v>
      </c>
      <c r="H259" s="319">
        <v>0</v>
      </c>
      <c r="I259" s="319">
        <v>0</v>
      </c>
      <c r="J259" s="319">
        <v>0</v>
      </c>
      <c r="K259" s="319">
        <v>0</v>
      </c>
      <c r="L259" s="319">
        <v>0</v>
      </c>
      <c r="M259" s="319">
        <v>0</v>
      </c>
      <c r="N259" s="319">
        <v>13303</v>
      </c>
      <c r="O259" s="319">
        <v>1194</v>
      </c>
      <c r="P259" s="319">
        <v>5121.6760000000004</v>
      </c>
      <c r="Q259" s="319">
        <v>14</v>
      </c>
    </row>
    <row r="260" spans="1:17" x14ac:dyDescent="0.25">
      <c r="A260" s="318">
        <v>718</v>
      </c>
      <c r="B260" s="318" t="s">
        <v>353</v>
      </c>
      <c r="C260" s="319">
        <v>44371</v>
      </c>
      <c r="D260" s="319">
        <v>7829</v>
      </c>
      <c r="E260" s="319">
        <v>5369.7</v>
      </c>
      <c r="F260" s="319">
        <v>3575</v>
      </c>
      <c r="G260" s="319">
        <v>67050</v>
      </c>
      <c r="H260" s="319">
        <v>93.06</v>
      </c>
      <c r="I260" s="319">
        <v>1182.4000000000001</v>
      </c>
      <c r="J260" s="319">
        <v>0</v>
      </c>
      <c r="K260" s="319">
        <v>0</v>
      </c>
      <c r="L260" s="319">
        <v>0</v>
      </c>
      <c r="M260" s="319">
        <v>0</v>
      </c>
      <c r="N260" s="319">
        <v>3437</v>
      </c>
      <c r="O260" s="319">
        <v>516</v>
      </c>
      <c r="P260" s="319">
        <v>45215.586000000003</v>
      </c>
      <c r="Q260" s="319">
        <v>3</v>
      </c>
    </row>
    <row r="261" spans="1:17" x14ac:dyDescent="0.25">
      <c r="A261" s="318">
        <v>1723</v>
      </c>
      <c r="B261" s="318" t="s">
        <v>11</v>
      </c>
      <c r="C261" s="319">
        <v>10149</v>
      </c>
      <c r="D261" s="319">
        <v>1897</v>
      </c>
      <c r="E261" s="319">
        <v>490.9</v>
      </c>
      <c r="F261" s="319">
        <v>125</v>
      </c>
      <c r="G261" s="319">
        <v>350</v>
      </c>
      <c r="H261" s="319">
        <v>0</v>
      </c>
      <c r="I261" s="319">
        <v>0</v>
      </c>
      <c r="J261" s="319">
        <v>0</v>
      </c>
      <c r="K261" s="319">
        <v>0</v>
      </c>
      <c r="L261" s="319">
        <v>0</v>
      </c>
      <c r="M261" s="319">
        <v>0</v>
      </c>
      <c r="N261" s="319">
        <v>9298</v>
      </c>
      <c r="O261" s="319">
        <v>54</v>
      </c>
      <c r="P261" s="319">
        <v>1413.91</v>
      </c>
      <c r="Q261" s="319">
        <v>8</v>
      </c>
    </row>
    <row r="262" spans="1:17" x14ac:dyDescent="0.25">
      <c r="A262" s="318">
        <v>1959</v>
      </c>
      <c r="B262" s="318" t="s">
        <v>752</v>
      </c>
      <c r="C262" s="319">
        <v>55386</v>
      </c>
      <c r="D262" s="319">
        <v>12090</v>
      </c>
      <c r="E262" s="319">
        <v>3460.8</v>
      </c>
      <c r="F262" s="319">
        <v>710</v>
      </c>
      <c r="G262" s="319">
        <v>4900</v>
      </c>
      <c r="H262" s="319">
        <v>97.02</v>
      </c>
      <c r="I262" s="319">
        <v>1656</v>
      </c>
      <c r="J262" s="319">
        <v>0</v>
      </c>
      <c r="K262" s="319">
        <v>0</v>
      </c>
      <c r="L262" s="319">
        <v>0</v>
      </c>
      <c r="M262" s="319">
        <v>0</v>
      </c>
      <c r="N262" s="319">
        <v>19961</v>
      </c>
      <c r="O262" s="319">
        <v>2703</v>
      </c>
      <c r="P262" s="319">
        <v>11226</v>
      </c>
      <c r="Q262" s="319">
        <v>24</v>
      </c>
    </row>
    <row r="263" spans="1:17" x14ac:dyDescent="0.25">
      <c r="A263" s="318">
        <v>743</v>
      </c>
      <c r="B263" s="318" t="s">
        <v>20</v>
      </c>
      <c r="C263" s="319">
        <v>16710</v>
      </c>
      <c r="D263" s="319">
        <v>3198</v>
      </c>
      <c r="E263" s="319">
        <v>1472</v>
      </c>
      <c r="F263" s="319">
        <v>285</v>
      </c>
      <c r="G263" s="319">
        <v>8070</v>
      </c>
      <c r="H263" s="319">
        <v>0</v>
      </c>
      <c r="I263" s="319">
        <v>833.6</v>
      </c>
      <c r="J263" s="319">
        <v>0</v>
      </c>
      <c r="K263" s="319">
        <v>0</v>
      </c>
      <c r="L263" s="319">
        <v>0</v>
      </c>
      <c r="M263" s="319">
        <v>0</v>
      </c>
      <c r="N263" s="319">
        <v>7024</v>
      </c>
      <c r="O263" s="319">
        <v>110</v>
      </c>
      <c r="P263" s="319">
        <v>6556.64</v>
      </c>
      <c r="Q263" s="319">
        <v>2</v>
      </c>
    </row>
    <row r="264" spans="1:17" x14ac:dyDescent="0.25">
      <c r="A264" s="318">
        <v>744</v>
      </c>
      <c r="B264" s="318" t="s">
        <v>21</v>
      </c>
      <c r="C264" s="319">
        <v>6847</v>
      </c>
      <c r="D264" s="319">
        <v>1141</v>
      </c>
      <c r="E264" s="319">
        <v>569.1</v>
      </c>
      <c r="F264" s="319">
        <v>110</v>
      </c>
      <c r="G264" s="319">
        <v>450</v>
      </c>
      <c r="H264" s="319">
        <v>0</v>
      </c>
      <c r="I264" s="319">
        <v>178.4</v>
      </c>
      <c r="J264" s="319">
        <v>0</v>
      </c>
      <c r="K264" s="319">
        <v>0</v>
      </c>
      <c r="L264" s="319">
        <v>0</v>
      </c>
      <c r="M264" s="319">
        <v>0</v>
      </c>
      <c r="N264" s="319">
        <v>7610</v>
      </c>
      <c r="O264" s="319">
        <v>18</v>
      </c>
      <c r="P264" s="319">
        <v>1293.2639999999999</v>
      </c>
      <c r="Q264" s="319">
        <v>6</v>
      </c>
    </row>
    <row r="265" spans="1:17" x14ac:dyDescent="0.25">
      <c r="A265" s="318">
        <v>1724</v>
      </c>
      <c r="B265" s="318" t="s">
        <v>31</v>
      </c>
      <c r="C265" s="319">
        <v>18491</v>
      </c>
      <c r="D265" s="319">
        <v>3424</v>
      </c>
      <c r="E265" s="319">
        <v>1000.3</v>
      </c>
      <c r="F265" s="319">
        <v>185</v>
      </c>
      <c r="G265" s="319">
        <v>3400</v>
      </c>
      <c r="H265" s="319">
        <v>0</v>
      </c>
      <c r="I265" s="319">
        <v>0</v>
      </c>
      <c r="J265" s="319">
        <v>0</v>
      </c>
      <c r="K265" s="319">
        <v>0</v>
      </c>
      <c r="L265" s="319">
        <v>0</v>
      </c>
      <c r="M265" s="319">
        <v>0</v>
      </c>
      <c r="N265" s="319">
        <v>10105</v>
      </c>
      <c r="O265" s="319">
        <v>71</v>
      </c>
      <c r="P265" s="319">
        <v>4362.2070000000003</v>
      </c>
      <c r="Q265" s="319">
        <v>9</v>
      </c>
    </row>
    <row r="266" spans="1:17" x14ac:dyDescent="0.25">
      <c r="A266" s="318">
        <v>748</v>
      </c>
      <c r="B266" s="318" t="s">
        <v>34</v>
      </c>
      <c r="C266" s="319">
        <v>66811</v>
      </c>
      <c r="D266" s="319">
        <v>12307</v>
      </c>
      <c r="E266" s="319">
        <v>6522.5</v>
      </c>
      <c r="F266" s="319">
        <v>7985</v>
      </c>
      <c r="G266" s="319">
        <v>83640</v>
      </c>
      <c r="H266" s="319">
        <v>2481.3000000000002</v>
      </c>
      <c r="I266" s="319">
        <v>4435.2</v>
      </c>
      <c r="J266" s="319">
        <v>0</v>
      </c>
      <c r="K266" s="319">
        <v>0</v>
      </c>
      <c r="L266" s="319">
        <v>0</v>
      </c>
      <c r="M266" s="319">
        <v>0</v>
      </c>
      <c r="N266" s="319">
        <v>7989</v>
      </c>
      <c r="O266" s="319">
        <v>1324</v>
      </c>
      <c r="P266" s="319">
        <v>56328.525000000001</v>
      </c>
      <c r="Q266" s="319">
        <v>8</v>
      </c>
    </row>
    <row r="267" spans="1:17" x14ac:dyDescent="0.25">
      <c r="A267" s="318">
        <v>1721</v>
      </c>
      <c r="B267" s="318" t="s">
        <v>36</v>
      </c>
      <c r="C267" s="319">
        <v>30806</v>
      </c>
      <c r="D267" s="319">
        <v>6184</v>
      </c>
      <c r="E267" s="319">
        <v>1934.8</v>
      </c>
      <c r="F267" s="319">
        <v>490</v>
      </c>
      <c r="G267" s="319">
        <v>6240</v>
      </c>
      <c r="H267" s="319">
        <v>0</v>
      </c>
      <c r="I267" s="319">
        <v>908.8</v>
      </c>
      <c r="J267" s="319">
        <v>0</v>
      </c>
      <c r="K267" s="319">
        <v>0</v>
      </c>
      <c r="L267" s="319">
        <v>0</v>
      </c>
      <c r="M267" s="319">
        <v>95.399999999999906</v>
      </c>
      <c r="N267" s="319">
        <v>8971</v>
      </c>
      <c r="O267" s="319">
        <v>70</v>
      </c>
      <c r="P267" s="319">
        <v>8257.92</v>
      </c>
      <c r="Q267" s="319">
        <v>8</v>
      </c>
    </row>
    <row r="268" spans="1:17" x14ac:dyDescent="0.25">
      <c r="A268" s="318">
        <v>753</v>
      </c>
      <c r="B268" s="318" t="s">
        <v>38</v>
      </c>
      <c r="C268" s="319">
        <v>29821</v>
      </c>
      <c r="D268" s="319">
        <v>5922</v>
      </c>
      <c r="E268" s="319">
        <v>1806.5</v>
      </c>
      <c r="F268" s="319">
        <v>1270</v>
      </c>
      <c r="G268" s="319">
        <v>18450</v>
      </c>
      <c r="H268" s="319">
        <v>0</v>
      </c>
      <c r="I268" s="319">
        <v>1691.2</v>
      </c>
      <c r="J268" s="319">
        <v>0</v>
      </c>
      <c r="K268" s="319">
        <v>0</v>
      </c>
      <c r="L268" s="319">
        <v>0</v>
      </c>
      <c r="M268" s="319">
        <v>78.999999999999801</v>
      </c>
      <c r="N268" s="319">
        <v>3430</v>
      </c>
      <c r="O268" s="319">
        <v>80</v>
      </c>
      <c r="P268" s="319">
        <v>17542.125</v>
      </c>
      <c r="Q268" s="319">
        <v>2</v>
      </c>
    </row>
    <row r="269" spans="1:17" x14ac:dyDescent="0.25">
      <c r="A269" s="318">
        <v>1728</v>
      </c>
      <c r="B269" s="318" t="s">
        <v>42</v>
      </c>
      <c r="C269" s="319">
        <v>20175</v>
      </c>
      <c r="D269" s="319">
        <v>3887</v>
      </c>
      <c r="E269" s="319">
        <v>1334.1</v>
      </c>
      <c r="F269" s="319">
        <v>255</v>
      </c>
      <c r="G269" s="319">
        <v>4660</v>
      </c>
      <c r="H269" s="319">
        <v>702.9</v>
      </c>
      <c r="I269" s="319">
        <v>1700.8</v>
      </c>
      <c r="J269" s="319">
        <v>0</v>
      </c>
      <c r="K269" s="319">
        <v>0</v>
      </c>
      <c r="L269" s="319">
        <v>0</v>
      </c>
      <c r="M269" s="319">
        <v>0</v>
      </c>
      <c r="N269" s="319">
        <v>7531</v>
      </c>
      <c r="O269" s="319">
        <v>32</v>
      </c>
      <c r="P269" s="319">
        <v>6323.8969999999999</v>
      </c>
      <c r="Q269" s="319">
        <v>9</v>
      </c>
    </row>
    <row r="270" spans="1:17" x14ac:dyDescent="0.25">
      <c r="A270" s="318">
        <v>755</v>
      </c>
      <c r="B270" s="318" t="s">
        <v>46</v>
      </c>
      <c r="C270" s="319">
        <v>10588</v>
      </c>
      <c r="D270" s="319">
        <v>2197</v>
      </c>
      <c r="E270" s="319">
        <v>621.20000000000005</v>
      </c>
      <c r="F270" s="319">
        <v>115</v>
      </c>
      <c r="G270" s="319">
        <v>2040</v>
      </c>
      <c r="H270" s="319">
        <v>0</v>
      </c>
      <c r="I270" s="319">
        <v>0</v>
      </c>
      <c r="J270" s="319">
        <v>0</v>
      </c>
      <c r="K270" s="319">
        <v>0</v>
      </c>
      <c r="L270" s="319">
        <v>0</v>
      </c>
      <c r="M270" s="319">
        <v>0</v>
      </c>
      <c r="N270" s="319">
        <v>3451</v>
      </c>
      <c r="O270" s="319">
        <v>1</v>
      </c>
      <c r="P270" s="319">
        <v>2287.9499999999998</v>
      </c>
      <c r="Q270" s="319">
        <v>6</v>
      </c>
    </row>
    <row r="271" spans="1:17" x14ac:dyDescent="0.25">
      <c r="A271" s="318">
        <v>756</v>
      </c>
      <c r="B271" s="318" t="s">
        <v>51</v>
      </c>
      <c r="C271" s="319">
        <v>29065</v>
      </c>
      <c r="D271" s="319">
        <v>5192</v>
      </c>
      <c r="E271" s="319">
        <v>2222.6999999999998</v>
      </c>
      <c r="F271" s="319">
        <v>795</v>
      </c>
      <c r="G271" s="319">
        <v>11540</v>
      </c>
      <c r="H271" s="319">
        <v>473.16</v>
      </c>
      <c r="I271" s="319">
        <v>2146.4</v>
      </c>
      <c r="J271" s="319">
        <v>0</v>
      </c>
      <c r="K271" s="319">
        <v>0</v>
      </c>
      <c r="L271" s="319">
        <v>0</v>
      </c>
      <c r="M271" s="319">
        <v>307</v>
      </c>
      <c r="N271" s="319">
        <v>11135</v>
      </c>
      <c r="O271" s="319">
        <v>249</v>
      </c>
      <c r="P271" s="319">
        <v>8444.1139999999996</v>
      </c>
      <c r="Q271" s="319">
        <v>12</v>
      </c>
    </row>
    <row r="272" spans="1:17" x14ac:dyDescent="0.25">
      <c r="A272" s="318">
        <v>757</v>
      </c>
      <c r="B272" s="318" t="s">
        <v>52</v>
      </c>
      <c r="C272" s="319">
        <v>30747</v>
      </c>
      <c r="D272" s="319">
        <v>6030</v>
      </c>
      <c r="E272" s="319">
        <v>2553.9</v>
      </c>
      <c r="F272" s="319">
        <v>1500</v>
      </c>
      <c r="G272" s="319">
        <v>18170</v>
      </c>
      <c r="H272" s="319">
        <v>1082.6600000000001</v>
      </c>
      <c r="I272" s="319">
        <v>1653.6</v>
      </c>
      <c r="J272" s="319">
        <v>0</v>
      </c>
      <c r="K272" s="319">
        <v>0</v>
      </c>
      <c r="L272" s="319">
        <v>0</v>
      </c>
      <c r="M272" s="319">
        <v>0</v>
      </c>
      <c r="N272" s="319">
        <v>6365</v>
      </c>
      <c r="O272" s="319">
        <v>120</v>
      </c>
      <c r="P272" s="319">
        <v>16616.131000000001</v>
      </c>
      <c r="Q272" s="319">
        <v>4</v>
      </c>
    </row>
    <row r="273" spans="1:17" x14ac:dyDescent="0.25">
      <c r="A273" s="318">
        <v>758</v>
      </c>
      <c r="B273" s="318" t="s">
        <v>53</v>
      </c>
      <c r="C273" s="319">
        <v>183873</v>
      </c>
      <c r="D273" s="319">
        <v>34967</v>
      </c>
      <c r="E273" s="319">
        <v>17255.8</v>
      </c>
      <c r="F273" s="319">
        <v>14830</v>
      </c>
      <c r="G273" s="319">
        <v>290990</v>
      </c>
      <c r="H273" s="319">
        <v>7040.1958000000004</v>
      </c>
      <c r="I273" s="319">
        <v>9342.4</v>
      </c>
      <c r="J273" s="319">
        <v>0</v>
      </c>
      <c r="K273" s="319">
        <v>0</v>
      </c>
      <c r="L273" s="319">
        <v>0</v>
      </c>
      <c r="M273" s="319">
        <v>243.49999999999801</v>
      </c>
      <c r="N273" s="319">
        <v>12559</v>
      </c>
      <c r="O273" s="319">
        <v>309</v>
      </c>
      <c r="P273" s="319">
        <v>186298.84</v>
      </c>
      <c r="Q273" s="319">
        <v>5</v>
      </c>
    </row>
    <row r="274" spans="1:17" x14ac:dyDescent="0.25">
      <c r="A274" s="318">
        <v>1706</v>
      </c>
      <c r="B274" s="318" t="s">
        <v>65</v>
      </c>
      <c r="C274" s="319">
        <v>20440</v>
      </c>
      <c r="D274" s="319">
        <v>3617</v>
      </c>
      <c r="E274" s="319">
        <v>1595.7</v>
      </c>
      <c r="F274" s="319">
        <v>480</v>
      </c>
      <c r="G274" s="319">
        <v>5350</v>
      </c>
      <c r="H274" s="319">
        <v>0</v>
      </c>
      <c r="I274" s="319">
        <v>261.60000000000002</v>
      </c>
      <c r="J274" s="319">
        <v>0</v>
      </c>
      <c r="K274" s="319">
        <v>0</v>
      </c>
      <c r="L274" s="319">
        <v>0</v>
      </c>
      <c r="M274" s="319">
        <v>54.2</v>
      </c>
      <c r="N274" s="319">
        <v>7652</v>
      </c>
      <c r="O274" s="319">
        <v>153</v>
      </c>
      <c r="P274" s="319">
        <v>5323.57</v>
      </c>
      <c r="Q274" s="319">
        <v>10</v>
      </c>
    </row>
    <row r="275" spans="1:17" x14ac:dyDescent="0.25">
      <c r="A275" s="318">
        <v>1684</v>
      </c>
      <c r="B275" s="318" t="s">
        <v>67</v>
      </c>
      <c r="C275" s="319">
        <v>24931</v>
      </c>
      <c r="D275" s="319">
        <v>4667</v>
      </c>
      <c r="E275" s="319">
        <v>2172.3000000000002</v>
      </c>
      <c r="F275" s="319">
        <v>1820</v>
      </c>
      <c r="G275" s="319">
        <v>14200</v>
      </c>
      <c r="H275" s="319">
        <v>203.94</v>
      </c>
      <c r="I275" s="319">
        <v>726.4</v>
      </c>
      <c r="J275" s="319">
        <v>0</v>
      </c>
      <c r="K275" s="319">
        <v>0</v>
      </c>
      <c r="L275" s="319">
        <v>0</v>
      </c>
      <c r="M275" s="319">
        <v>0</v>
      </c>
      <c r="N275" s="319">
        <v>5120</v>
      </c>
      <c r="O275" s="319">
        <v>587</v>
      </c>
      <c r="P275" s="319">
        <v>9684.2759999999998</v>
      </c>
      <c r="Q275" s="319">
        <v>6</v>
      </c>
    </row>
    <row r="276" spans="1:17" x14ac:dyDescent="0.25">
      <c r="A276" s="318">
        <v>762</v>
      </c>
      <c r="B276" s="318" t="s">
        <v>77</v>
      </c>
      <c r="C276" s="319">
        <v>32362</v>
      </c>
      <c r="D276" s="319">
        <v>6132</v>
      </c>
      <c r="E276" s="319">
        <v>2531.4</v>
      </c>
      <c r="F276" s="319">
        <v>705</v>
      </c>
      <c r="G276" s="319">
        <v>22870</v>
      </c>
      <c r="H276" s="319">
        <v>676.18</v>
      </c>
      <c r="I276" s="319">
        <v>2332</v>
      </c>
      <c r="J276" s="319">
        <v>0</v>
      </c>
      <c r="K276" s="319">
        <v>0</v>
      </c>
      <c r="L276" s="319">
        <v>0</v>
      </c>
      <c r="M276" s="319">
        <v>0</v>
      </c>
      <c r="N276" s="319">
        <v>11681</v>
      </c>
      <c r="O276" s="319">
        <v>155</v>
      </c>
      <c r="P276" s="319">
        <v>12478.284</v>
      </c>
      <c r="Q276" s="319">
        <v>6</v>
      </c>
    </row>
    <row r="277" spans="1:17" x14ac:dyDescent="0.25">
      <c r="A277" s="318">
        <v>766</v>
      </c>
      <c r="B277" s="318" t="s">
        <v>84</v>
      </c>
      <c r="C277" s="319">
        <v>26051</v>
      </c>
      <c r="D277" s="319">
        <v>4965</v>
      </c>
      <c r="E277" s="319">
        <v>1952.8</v>
      </c>
      <c r="F277" s="319">
        <v>1275</v>
      </c>
      <c r="G277" s="319">
        <v>10140</v>
      </c>
      <c r="H277" s="319">
        <v>0</v>
      </c>
      <c r="I277" s="319">
        <v>1015.2</v>
      </c>
      <c r="J277" s="319">
        <v>0</v>
      </c>
      <c r="K277" s="319">
        <v>0</v>
      </c>
      <c r="L277" s="319">
        <v>0</v>
      </c>
      <c r="M277" s="319">
        <v>0</v>
      </c>
      <c r="N277" s="319">
        <v>2925</v>
      </c>
      <c r="O277" s="319">
        <v>49</v>
      </c>
      <c r="P277" s="319">
        <v>13542.348</v>
      </c>
      <c r="Q277" s="319">
        <v>3</v>
      </c>
    </row>
    <row r="278" spans="1:17" x14ac:dyDescent="0.25">
      <c r="A278" s="318">
        <v>1719</v>
      </c>
      <c r="B278" s="318" t="s">
        <v>88</v>
      </c>
      <c r="C278" s="319">
        <v>27150</v>
      </c>
      <c r="D278" s="319">
        <v>4836</v>
      </c>
      <c r="E278" s="319">
        <v>1795.5</v>
      </c>
      <c r="F278" s="319">
        <v>365</v>
      </c>
      <c r="G278" s="319">
        <v>2670</v>
      </c>
      <c r="H278" s="319">
        <v>0</v>
      </c>
      <c r="I278" s="319">
        <v>450.4</v>
      </c>
      <c r="J278" s="319">
        <v>0</v>
      </c>
      <c r="K278" s="319">
        <v>0</v>
      </c>
      <c r="L278" s="319">
        <v>0</v>
      </c>
      <c r="M278" s="319">
        <v>0</v>
      </c>
      <c r="N278" s="319">
        <v>9484</v>
      </c>
      <c r="O278" s="319">
        <v>2459</v>
      </c>
      <c r="P278" s="319">
        <v>9356.6299999999992</v>
      </c>
      <c r="Q278" s="319">
        <v>7</v>
      </c>
    </row>
    <row r="279" spans="1:17" x14ac:dyDescent="0.25">
      <c r="A279" s="318">
        <v>770</v>
      </c>
      <c r="B279" s="318" t="s">
        <v>97</v>
      </c>
      <c r="C279" s="319">
        <v>19110</v>
      </c>
      <c r="D279" s="319">
        <v>3524</v>
      </c>
      <c r="E279" s="319">
        <v>1023.1</v>
      </c>
      <c r="F279" s="319">
        <v>220</v>
      </c>
      <c r="G279" s="319">
        <v>4740</v>
      </c>
      <c r="H279" s="319">
        <v>346</v>
      </c>
      <c r="I279" s="319">
        <v>976.8</v>
      </c>
      <c r="J279" s="319">
        <v>0</v>
      </c>
      <c r="K279" s="319">
        <v>0</v>
      </c>
      <c r="L279" s="319">
        <v>0</v>
      </c>
      <c r="M279" s="319">
        <v>0</v>
      </c>
      <c r="N279" s="319">
        <v>8246</v>
      </c>
      <c r="O279" s="319">
        <v>87</v>
      </c>
      <c r="P279" s="319">
        <v>4917.9740000000002</v>
      </c>
      <c r="Q279" s="319">
        <v>11</v>
      </c>
    </row>
    <row r="280" spans="1:17" x14ac:dyDescent="0.25">
      <c r="A280" s="318">
        <v>772</v>
      </c>
      <c r="B280" s="318" t="s">
        <v>98</v>
      </c>
      <c r="C280" s="319">
        <v>231642</v>
      </c>
      <c r="D280" s="319">
        <v>39817</v>
      </c>
      <c r="E280" s="319">
        <v>26115.5</v>
      </c>
      <c r="F280" s="319">
        <v>26415</v>
      </c>
      <c r="G280" s="319">
        <v>530580</v>
      </c>
      <c r="H280" s="319">
        <v>6866.7078000000001</v>
      </c>
      <c r="I280" s="319">
        <v>11464.8</v>
      </c>
      <c r="J280" s="319">
        <v>0</v>
      </c>
      <c r="K280" s="319">
        <v>0</v>
      </c>
      <c r="L280" s="319">
        <v>0</v>
      </c>
      <c r="M280" s="319">
        <v>52.999999999998202</v>
      </c>
      <c r="N280" s="319">
        <v>8750</v>
      </c>
      <c r="O280" s="319">
        <v>141</v>
      </c>
      <c r="P280" s="319">
        <v>303418.55</v>
      </c>
      <c r="Q280" s="319">
        <v>3</v>
      </c>
    </row>
    <row r="281" spans="1:17" x14ac:dyDescent="0.25">
      <c r="A281" s="318">
        <v>777</v>
      </c>
      <c r="B281" s="318" t="s">
        <v>105</v>
      </c>
      <c r="C281" s="319">
        <v>43774</v>
      </c>
      <c r="D281" s="319">
        <v>8906</v>
      </c>
      <c r="E281" s="319">
        <v>3212.8</v>
      </c>
      <c r="F281" s="319">
        <v>2755</v>
      </c>
      <c r="G281" s="319">
        <v>37960</v>
      </c>
      <c r="H281" s="319">
        <v>267.3</v>
      </c>
      <c r="I281" s="319">
        <v>2620</v>
      </c>
      <c r="J281" s="319">
        <v>0</v>
      </c>
      <c r="K281" s="319">
        <v>0</v>
      </c>
      <c r="L281" s="319">
        <v>0</v>
      </c>
      <c r="M281" s="319">
        <v>0</v>
      </c>
      <c r="N281" s="319">
        <v>5529</v>
      </c>
      <c r="O281" s="319">
        <v>63</v>
      </c>
      <c r="P281" s="319">
        <v>31762.056</v>
      </c>
      <c r="Q281" s="319">
        <v>3</v>
      </c>
    </row>
    <row r="282" spans="1:17" x14ac:dyDescent="0.25">
      <c r="A282" s="318">
        <v>779</v>
      </c>
      <c r="B282" s="318" t="s">
        <v>109</v>
      </c>
      <c r="C282" s="319">
        <v>21515</v>
      </c>
      <c r="D282" s="319">
        <v>4210</v>
      </c>
      <c r="E282" s="319">
        <v>1753.3</v>
      </c>
      <c r="F282" s="319">
        <v>520</v>
      </c>
      <c r="G282" s="319">
        <v>7060</v>
      </c>
      <c r="H282" s="319">
        <v>0</v>
      </c>
      <c r="I282" s="319">
        <v>1340</v>
      </c>
      <c r="J282" s="319">
        <v>0</v>
      </c>
      <c r="K282" s="319">
        <v>0</v>
      </c>
      <c r="L282" s="319">
        <v>0</v>
      </c>
      <c r="M282" s="319">
        <v>0</v>
      </c>
      <c r="N282" s="319">
        <v>2658</v>
      </c>
      <c r="O282" s="319">
        <v>306</v>
      </c>
      <c r="P282" s="319">
        <v>10601.246999999999</v>
      </c>
      <c r="Q282" s="319">
        <v>2</v>
      </c>
    </row>
    <row r="283" spans="1:17" x14ac:dyDescent="0.25">
      <c r="A283" s="318">
        <v>1771</v>
      </c>
      <c r="B283" s="318" t="s">
        <v>111</v>
      </c>
      <c r="C283" s="319">
        <v>39595</v>
      </c>
      <c r="D283" s="319">
        <v>7618</v>
      </c>
      <c r="E283" s="319">
        <v>3270.4</v>
      </c>
      <c r="F283" s="319">
        <v>1760</v>
      </c>
      <c r="G283" s="319">
        <v>18360</v>
      </c>
      <c r="H283" s="319">
        <v>295.02</v>
      </c>
      <c r="I283" s="319">
        <v>932.8</v>
      </c>
      <c r="J283" s="319">
        <v>0</v>
      </c>
      <c r="K283" s="319">
        <v>0</v>
      </c>
      <c r="L283" s="319">
        <v>0</v>
      </c>
      <c r="M283" s="319">
        <v>0</v>
      </c>
      <c r="N283" s="319">
        <v>3101</v>
      </c>
      <c r="O283" s="319">
        <v>37</v>
      </c>
      <c r="P283" s="319">
        <v>24007.256000000001</v>
      </c>
      <c r="Q283" s="319">
        <v>2</v>
      </c>
    </row>
    <row r="284" spans="1:17" x14ac:dyDescent="0.25">
      <c r="A284" s="318">
        <v>1652</v>
      </c>
      <c r="B284" s="318" t="s">
        <v>112</v>
      </c>
      <c r="C284" s="319">
        <v>30447</v>
      </c>
      <c r="D284" s="319">
        <v>6021</v>
      </c>
      <c r="E284" s="319">
        <v>2451.1999999999998</v>
      </c>
      <c r="F284" s="319">
        <v>460</v>
      </c>
      <c r="G284" s="319">
        <v>11360</v>
      </c>
      <c r="H284" s="319">
        <v>360.36</v>
      </c>
      <c r="I284" s="319">
        <v>1689.6</v>
      </c>
      <c r="J284" s="319">
        <v>0</v>
      </c>
      <c r="K284" s="319">
        <v>0</v>
      </c>
      <c r="L284" s="319">
        <v>0</v>
      </c>
      <c r="M284" s="319">
        <v>0</v>
      </c>
      <c r="N284" s="319">
        <v>12208</v>
      </c>
      <c r="O284" s="319">
        <v>126</v>
      </c>
      <c r="P284" s="319">
        <v>10010.088</v>
      </c>
      <c r="Q284" s="319">
        <v>11</v>
      </c>
    </row>
    <row r="285" spans="1:17" x14ac:dyDescent="0.25">
      <c r="A285" s="318">
        <v>784</v>
      </c>
      <c r="B285" s="318" t="s">
        <v>115</v>
      </c>
      <c r="C285" s="319">
        <v>26431</v>
      </c>
      <c r="D285" s="319">
        <v>5161</v>
      </c>
      <c r="E285" s="319">
        <v>2093.1999999999998</v>
      </c>
      <c r="F285" s="319">
        <v>1590</v>
      </c>
      <c r="G285" s="319">
        <v>5530</v>
      </c>
      <c r="H285" s="319">
        <v>0</v>
      </c>
      <c r="I285" s="319">
        <v>0</v>
      </c>
      <c r="J285" s="319">
        <v>0</v>
      </c>
      <c r="K285" s="319">
        <v>0</v>
      </c>
      <c r="L285" s="319">
        <v>0</v>
      </c>
      <c r="M285" s="319">
        <v>0</v>
      </c>
      <c r="N285" s="319">
        <v>6538</v>
      </c>
      <c r="O285" s="319">
        <v>28</v>
      </c>
      <c r="P285" s="319">
        <v>12335.778</v>
      </c>
      <c r="Q285" s="319">
        <v>8</v>
      </c>
    </row>
    <row r="286" spans="1:17" x14ac:dyDescent="0.25">
      <c r="A286" s="318">
        <v>785</v>
      </c>
      <c r="B286" s="318" t="s">
        <v>118</v>
      </c>
      <c r="C286" s="319">
        <v>23793</v>
      </c>
      <c r="D286" s="319">
        <v>4841</v>
      </c>
      <c r="E286" s="319">
        <v>1523.4</v>
      </c>
      <c r="F286" s="319">
        <v>670</v>
      </c>
      <c r="G286" s="319">
        <v>5790</v>
      </c>
      <c r="H286" s="319">
        <v>1802.66</v>
      </c>
      <c r="I286" s="319">
        <v>1171.2</v>
      </c>
      <c r="J286" s="319">
        <v>0</v>
      </c>
      <c r="K286" s="319">
        <v>0</v>
      </c>
      <c r="L286" s="319">
        <v>0</v>
      </c>
      <c r="M286" s="319">
        <v>0</v>
      </c>
      <c r="N286" s="319">
        <v>4297</v>
      </c>
      <c r="O286" s="319">
        <v>41</v>
      </c>
      <c r="P286" s="319">
        <v>12162.005999999999</v>
      </c>
      <c r="Q286" s="319">
        <v>3</v>
      </c>
    </row>
    <row r="287" spans="1:17" x14ac:dyDescent="0.25">
      <c r="A287" s="318">
        <v>786</v>
      </c>
      <c r="B287" s="318" t="s">
        <v>123</v>
      </c>
      <c r="C287" s="319">
        <v>12483</v>
      </c>
      <c r="D287" s="319">
        <v>2321</v>
      </c>
      <c r="E287" s="319">
        <v>842.4</v>
      </c>
      <c r="F287" s="319">
        <v>305</v>
      </c>
      <c r="G287" s="319">
        <v>2930</v>
      </c>
      <c r="H287" s="319">
        <v>411.84379999999999</v>
      </c>
      <c r="I287" s="319">
        <v>600</v>
      </c>
      <c r="J287" s="319">
        <v>0</v>
      </c>
      <c r="K287" s="319">
        <v>0</v>
      </c>
      <c r="L287" s="319">
        <v>0</v>
      </c>
      <c r="M287" s="319">
        <v>0</v>
      </c>
      <c r="N287" s="319">
        <v>2713</v>
      </c>
      <c r="O287" s="319">
        <v>90</v>
      </c>
      <c r="P287" s="319">
        <v>3614.9079999999999</v>
      </c>
      <c r="Q287" s="319">
        <v>3</v>
      </c>
    </row>
    <row r="288" spans="1:17" x14ac:dyDescent="0.25">
      <c r="A288" s="318">
        <v>788</v>
      </c>
      <c r="B288" s="318" t="s">
        <v>129</v>
      </c>
      <c r="C288" s="319">
        <v>14195</v>
      </c>
      <c r="D288" s="319">
        <v>2522</v>
      </c>
      <c r="E288" s="319">
        <v>651.6</v>
      </c>
      <c r="F288" s="319">
        <v>185</v>
      </c>
      <c r="G288" s="319">
        <v>730</v>
      </c>
      <c r="H288" s="319">
        <v>0</v>
      </c>
      <c r="I288" s="319">
        <v>0</v>
      </c>
      <c r="J288" s="319">
        <v>0</v>
      </c>
      <c r="K288" s="319">
        <v>0</v>
      </c>
      <c r="L288" s="319">
        <v>0</v>
      </c>
      <c r="M288" s="319">
        <v>0</v>
      </c>
      <c r="N288" s="319">
        <v>5758</v>
      </c>
      <c r="O288" s="319">
        <v>98</v>
      </c>
      <c r="P288" s="319">
        <v>2421.2759999999998</v>
      </c>
      <c r="Q288" s="319">
        <v>6</v>
      </c>
    </row>
    <row r="289" spans="1:17" x14ac:dyDescent="0.25">
      <c r="A289" s="318">
        <v>1655</v>
      </c>
      <c r="B289" s="318" t="s">
        <v>133</v>
      </c>
      <c r="C289" s="319">
        <v>30194</v>
      </c>
      <c r="D289" s="319">
        <v>5391</v>
      </c>
      <c r="E289" s="319">
        <v>2400.4</v>
      </c>
      <c r="F289" s="319">
        <v>1640</v>
      </c>
      <c r="G289" s="319">
        <v>4820</v>
      </c>
      <c r="H289" s="319">
        <v>0</v>
      </c>
      <c r="I289" s="319">
        <v>931.2</v>
      </c>
      <c r="J289" s="319">
        <v>0</v>
      </c>
      <c r="K289" s="319">
        <v>0</v>
      </c>
      <c r="L289" s="319">
        <v>0</v>
      </c>
      <c r="M289" s="319">
        <v>0</v>
      </c>
      <c r="N289" s="319">
        <v>7448</v>
      </c>
      <c r="O289" s="319">
        <v>74</v>
      </c>
      <c r="P289" s="319">
        <v>10195.575999999999</v>
      </c>
      <c r="Q289" s="319">
        <v>9</v>
      </c>
    </row>
    <row r="290" spans="1:17" x14ac:dyDescent="0.25">
      <c r="A290" s="318">
        <v>1658</v>
      </c>
      <c r="B290" s="318" t="s">
        <v>147</v>
      </c>
      <c r="C290" s="319">
        <v>15964</v>
      </c>
      <c r="D290" s="319">
        <v>2859</v>
      </c>
      <c r="E290" s="319">
        <v>846.4</v>
      </c>
      <c r="F290" s="319">
        <v>245</v>
      </c>
      <c r="G290" s="319">
        <v>2120</v>
      </c>
      <c r="H290" s="319">
        <v>2321.66</v>
      </c>
      <c r="I290" s="319">
        <v>0</v>
      </c>
      <c r="J290" s="319">
        <v>0</v>
      </c>
      <c r="K290" s="319">
        <v>0</v>
      </c>
      <c r="L290" s="319">
        <v>0</v>
      </c>
      <c r="M290" s="319">
        <v>0</v>
      </c>
      <c r="N290" s="319">
        <v>10394</v>
      </c>
      <c r="O290" s="319">
        <v>110</v>
      </c>
      <c r="P290" s="319">
        <v>4170.6120000000001</v>
      </c>
      <c r="Q290" s="319">
        <v>7</v>
      </c>
    </row>
    <row r="291" spans="1:17" x14ac:dyDescent="0.25">
      <c r="A291" s="318">
        <v>794</v>
      </c>
      <c r="B291" s="318" t="s">
        <v>151</v>
      </c>
      <c r="C291" s="319">
        <v>91524</v>
      </c>
      <c r="D291" s="319">
        <v>18870</v>
      </c>
      <c r="E291" s="319">
        <v>9576.7999999999993</v>
      </c>
      <c r="F291" s="319">
        <v>8600</v>
      </c>
      <c r="G291" s="319">
        <v>144650</v>
      </c>
      <c r="H291" s="319">
        <v>3112.58</v>
      </c>
      <c r="I291" s="319">
        <v>4201.6000000000004</v>
      </c>
      <c r="J291" s="319">
        <v>0</v>
      </c>
      <c r="K291" s="319">
        <v>0</v>
      </c>
      <c r="L291" s="319">
        <v>0</v>
      </c>
      <c r="M291" s="319">
        <v>0</v>
      </c>
      <c r="N291" s="319">
        <v>5313</v>
      </c>
      <c r="O291" s="319">
        <v>162</v>
      </c>
      <c r="P291" s="319">
        <v>70745.055999999997</v>
      </c>
      <c r="Q291" s="319">
        <v>1</v>
      </c>
    </row>
    <row r="292" spans="1:17" x14ac:dyDescent="0.25">
      <c r="A292" s="318">
        <v>797</v>
      </c>
      <c r="B292" s="318" t="s">
        <v>155</v>
      </c>
      <c r="C292" s="319">
        <v>44135</v>
      </c>
      <c r="D292" s="319">
        <v>8493</v>
      </c>
      <c r="E292" s="319">
        <v>3105.8</v>
      </c>
      <c r="F292" s="319">
        <v>1970</v>
      </c>
      <c r="G292" s="319">
        <v>32590</v>
      </c>
      <c r="H292" s="319">
        <v>194.04</v>
      </c>
      <c r="I292" s="319">
        <v>880</v>
      </c>
      <c r="J292" s="319">
        <v>0</v>
      </c>
      <c r="K292" s="319">
        <v>0</v>
      </c>
      <c r="L292" s="319">
        <v>0</v>
      </c>
      <c r="M292" s="319">
        <v>0</v>
      </c>
      <c r="N292" s="319">
        <v>7880</v>
      </c>
      <c r="O292" s="319">
        <v>242</v>
      </c>
      <c r="P292" s="319">
        <v>20271.294000000002</v>
      </c>
      <c r="Q292" s="319">
        <v>3</v>
      </c>
    </row>
    <row r="293" spans="1:17" x14ac:dyDescent="0.25">
      <c r="A293" s="318">
        <v>798</v>
      </c>
      <c r="B293" s="318" t="s">
        <v>157</v>
      </c>
      <c r="C293" s="319">
        <v>15334</v>
      </c>
      <c r="D293" s="319">
        <v>2900</v>
      </c>
      <c r="E293" s="319">
        <v>845.6</v>
      </c>
      <c r="F293" s="319">
        <v>185</v>
      </c>
      <c r="G293" s="319">
        <v>1730</v>
      </c>
      <c r="H293" s="319">
        <v>0</v>
      </c>
      <c r="I293" s="319">
        <v>0</v>
      </c>
      <c r="J293" s="319">
        <v>0</v>
      </c>
      <c r="K293" s="319">
        <v>0</v>
      </c>
      <c r="L293" s="319">
        <v>0</v>
      </c>
      <c r="M293" s="319">
        <v>0</v>
      </c>
      <c r="N293" s="319">
        <v>9483</v>
      </c>
      <c r="O293" s="319">
        <v>168</v>
      </c>
      <c r="P293" s="319">
        <v>4136.55</v>
      </c>
      <c r="Q293" s="319">
        <v>9</v>
      </c>
    </row>
    <row r="294" spans="1:17" x14ac:dyDescent="0.25">
      <c r="A294" s="318">
        <v>1659</v>
      </c>
      <c r="B294" s="318" t="s">
        <v>176</v>
      </c>
      <c r="C294" s="319">
        <v>22333</v>
      </c>
      <c r="D294" s="319">
        <v>4251</v>
      </c>
      <c r="E294" s="319">
        <v>1644.2</v>
      </c>
      <c r="F294" s="319">
        <v>355</v>
      </c>
      <c r="G294" s="319">
        <v>3360</v>
      </c>
      <c r="H294" s="319">
        <v>0</v>
      </c>
      <c r="I294" s="319">
        <v>448</v>
      </c>
      <c r="J294" s="319">
        <v>0</v>
      </c>
      <c r="K294" s="319">
        <v>0</v>
      </c>
      <c r="L294" s="319">
        <v>0</v>
      </c>
      <c r="M294" s="319">
        <v>150.80000000000001</v>
      </c>
      <c r="N294" s="319">
        <v>5535</v>
      </c>
      <c r="O294" s="319">
        <v>82</v>
      </c>
      <c r="P294" s="319">
        <v>5945.9040000000005</v>
      </c>
      <c r="Q294" s="319">
        <v>7</v>
      </c>
    </row>
    <row r="295" spans="1:17" x14ac:dyDescent="0.25">
      <c r="A295" s="318">
        <v>1685</v>
      </c>
      <c r="B295" s="318" t="s">
        <v>177</v>
      </c>
      <c r="C295" s="319">
        <v>15529</v>
      </c>
      <c r="D295" s="319">
        <v>3048</v>
      </c>
      <c r="E295" s="319">
        <v>899.6</v>
      </c>
      <c r="F295" s="319">
        <v>215</v>
      </c>
      <c r="G295" s="319">
        <v>1910</v>
      </c>
      <c r="H295" s="319">
        <v>487.86</v>
      </c>
      <c r="I295" s="319">
        <v>0</v>
      </c>
      <c r="J295" s="319">
        <v>0</v>
      </c>
      <c r="K295" s="319">
        <v>0</v>
      </c>
      <c r="L295" s="319">
        <v>0</v>
      </c>
      <c r="M295" s="319">
        <v>0</v>
      </c>
      <c r="N295" s="319">
        <v>7036</v>
      </c>
      <c r="O295" s="319">
        <v>35</v>
      </c>
      <c r="P295" s="319">
        <v>3153.0239999999999</v>
      </c>
      <c r="Q295" s="319">
        <v>6</v>
      </c>
    </row>
    <row r="296" spans="1:17" x14ac:dyDescent="0.25">
      <c r="A296" s="318">
        <v>809</v>
      </c>
      <c r="B296" s="318" t="s">
        <v>200</v>
      </c>
      <c r="C296" s="319">
        <v>23327</v>
      </c>
      <c r="D296" s="319">
        <v>4330</v>
      </c>
      <c r="E296" s="319">
        <v>1834.7</v>
      </c>
      <c r="F296" s="319">
        <v>600</v>
      </c>
      <c r="G296" s="319">
        <v>5220</v>
      </c>
      <c r="H296" s="319">
        <v>0</v>
      </c>
      <c r="I296" s="319">
        <v>255.2</v>
      </c>
      <c r="J296" s="319">
        <v>0</v>
      </c>
      <c r="K296" s="319">
        <v>0</v>
      </c>
      <c r="L296" s="319">
        <v>0</v>
      </c>
      <c r="M296" s="319">
        <v>1.0999999999999699</v>
      </c>
      <c r="N296" s="319">
        <v>4991</v>
      </c>
      <c r="O296" s="319">
        <v>80</v>
      </c>
      <c r="P296" s="319">
        <v>11228.554</v>
      </c>
      <c r="Q296" s="319">
        <v>5</v>
      </c>
    </row>
    <row r="297" spans="1:17" x14ac:dyDescent="0.25">
      <c r="A297" s="318">
        <v>1948</v>
      </c>
      <c r="B297" s="318" t="s">
        <v>726</v>
      </c>
      <c r="C297" s="319">
        <v>80815</v>
      </c>
      <c r="D297" s="319">
        <v>15799</v>
      </c>
      <c r="E297" s="319">
        <v>5692.9</v>
      </c>
      <c r="F297" s="319">
        <v>3480</v>
      </c>
      <c r="G297" s="319">
        <v>47380</v>
      </c>
      <c r="H297" s="319">
        <v>1646.58</v>
      </c>
      <c r="I297" s="319">
        <v>3528</v>
      </c>
      <c r="J297" s="319">
        <v>0</v>
      </c>
      <c r="K297" s="319">
        <v>0</v>
      </c>
      <c r="L297" s="319">
        <v>0</v>
      </c>
      <c r="M297" s="319">
        <v>0</v>
      </c>
      <c r="N297" s="319">
        <v>18401</v>
      </c>
      <c r="O297" s="319">
        <v>151</v>
      </c>
      <c r="P297" s="319">
        <v>33894.531000000003</v>
      </c>
      <c r="Q297" s="319">
        <v>16</v>
      </c>
    </row>
    <row r="298" spans="1:17" x14ac:dyDescent="0.25">
      <c r="A298" s="318">
        <v>815</v>
      </c>
      <c r="B298" s="318" t="s">
        <v>218</v>
      </c>
      <c r="C298" s="319">
        <v>10891</v>
      </c>
      <c r="D298" s="319">
        <v>1968</v>
      </c>
      <c r="E298" s="319">
        <v>881.8</v>
      </c>
      <c r="F298" s="319">
        <v>135</v>
      </c>
      <c r="G298" s="319">
        <v>1180</v>
      </c>
      <c r="H298" s="319">
        <v>0</v>
      </c>
      <c r="I298" s="319">
        <v>352.8</v>
      </c>
      <c r="J298" s="319">
        <v>0</v>
      </c>
      <c r="K298" s="319">
        <v>0</v>
      </c>
      <c r="L298" s="319">
        <v>0</v>
      </c>
      <c r="M298" s="319">
        <v>0</v>
      </c>
      <c r="N298" s="319">
        <v>5221</v>
      </c>
      <c r="O298" s="319">
        <v>97</v>
      </c>
      <c r="P298" s="319">
        <v>1454.232</v>
      </c>
      <c r="Q298" s="319">
        <v>6</v>
      </c>
    </row>
    <row r="299" spans="1:17" x14ac:dyDescent="0.25">
      <c r="A299" s="318">
        <v>1709</v>
      </c>
      <c r="B299" s="318" t="s">
        <v>220</v>
      </c>
      <c r="C299" s="319">
        <v>36961</v>
      </c>
      <c r="D299" s="319">
        <v>6992</v>
      </c>
      <c r="E299" s="319">
        <v>2861.9</v>
      </c>
      <c r="F299" s="319">
        <v>1140</v>
      </c>
      <c r="G299" s="319">
        <v>4810</v>
      </c>
      <c r="H299" s="319">
        <v>186.12</v>
      </c>
      <c r="I299" s="319">
        <v>873.6</v>
      </c>
      <c r="J299" s="319">
        <v>0</v>
      </c>
      <c r="K299" s="319">
        <v>0</v>
      </c>
      <c r="L299" s="319">
        <v>0</v>
      </c>
      <c r="M299" s="319">
        <v>423.2</v>
      </c>
      <c r="N299" s="319">
        <v>15923</v>
      </c>
      <c r="O299" s="319">
        <v>2479</v>
      </c>
      <c r="P299" s="319">
        <v>12321.799000000001</v>
      </c>
      <c r="Q299" s="319">
        <v>20</v>
      </c>
    </row>
    <row r="300" spans="1:17" x14ac:dyDescent="0.25">
      <c r="A300" s="318">
        <v>820</v>
      </c>
      <c r="B300" s="318" t="s">
        <v>240</v>
      </c>
      <c r="C300" s="319">
        <v>23186</v>
      </c>
      <c r="D300" s="319">
        <v>4363</v>
      </c>
      <c r="E300" s="319">
        <v>1035.2</v>
      </c>
      <c r="F300" s="319">
        <v>435</v>
      </c>
      <c r="G300" s="319">
        <v>7320</v>
      </c>
      <c r="H300" s="319">
        <v>0</v>
      </c>
      <c r="I300" s="319">
        <v>443.2</v>
      </c>
      <c r="J300" s="319">
        <v>0</v>
      </c>
      <c r="K300" s="319">
        <v>0</v>
      </c>
      <c r="L300" s="319">
        <v>0</v>
      </c>
      <c r="M300" s="319">
        <v>0</v>
      </c>
      <c r="N300" s="319">
        <v>3362</v>
      </c>
      <c r="O300" s="319">
        <v>32</v>
      </c>
      <c r="P300" s="319">
        <v>11361.504000000001</v>
      </c>
      <c r="Q300" s="319">
        <v>3</v>
      </c>
    </row>
    <row r="301" spans="1:17" x14ac:dyDescent="0.25">
      <c r="A301" s="318">
        <v>823</v>
      </c>
      <c r="B301" s="318" t="s">
        <v>244</v>
      </c>
      <c r="C301" s="319">
        <v>18623</v>
      </c>
      <c r="D301" s="319">
        <v>3436</v>
      </c>
      <c r="E301" s="319">
        <v>1078.8</v>
      </c>
      <c r="F301" s="319">
        <v>240</v>
      </c>
      <c r="G301" s="319">
        <v>3200</v>
      </c>
      <c r="H301" s="319">
        <v>0</v>
      </c>
      <c r="I301" s="319">
        <v>849.6</v>
      </c>
      <c r="J301" s="319">
        <v>0</v>
      </c>
      <c r="K301" s="319">
        <v>0</v>
      </c>
      <c r="L301" s="319">
        <v>0</v>
      </c>
      <c r="M301" s="319">
        <v>0</v>
      </c>
      <c r="N301" s="319">
        <v>10176</v>
      </c>
      <c r="O301" s="319">
        <v>108</v>
      </c>
      <c r="P301" s="319">
        <v>4958.424</v>
      </c>
      <c r="Q301" s="319">
        <v>9</v>
      </c>
    </row>
    <row r="302" spans="1:17" x14ac:dyDescent="0.25">
      <c r="A302" s="318">
        <v>824</v>
      </c>
      <c r="B302" s="318" t="s">
        <v>245</v>
      </c>
      <c r="C302" s="319">
        <v>26140</v>
      </c>
      <c r="D302" s="319">
        <v>4926</v>
      </c>
      <c r="E302" s="319">
        <v>1875.6</v>
      </c>
      <c r="F302" s="319">
        <v>655</v>
      </c>
      <c r="G302" s="319">
        <v>9610</v>
      </c>
      <c r="H302" s="319">
        <v>617.12</v>
      </c>
      <c r="I302" s="319">
        <v>1413.6</v>
      </c>
      <c r="J302" s="319">
        <v>0</v>
      </c>
      <c r="K302" s="319">
        <v>0</v>
      </c>
      <c r="L302" s="319">
        <v>0</v>
      </c>
      <c r="M302" s="319">
        <v>254.5</v>
      </c>
      <c r="N302" s="319">
        <v>6384</v>
      </c>
      <c r="O302" s="319">
        <v>129</v>
      </c>
      <c r="P302" s="319">
        <v>11989.972</v>
      </c>
      <c r="Q302" s="319">
        <v>3</v>
      </c>
    </row>
    <row r="303" spans="1:17" x14ac:dyDescent="0.25">
      <c r="A303" s="318">
        <v>826</v>
      </c>
      <c r="B303" s="318" t="s">
        <v>252</v>
      </c>
      <c r="C303" s="319">
        <v>55616</v>
      </c>
      <c r="D303" s="319">
        <v>10499</v>
      </c>
      <c r="E303" s="319">
        <v>4722.1000000000004</v>
      </c>
      <c r="F303" s="319">
        <v>4430</v>
      </c>
      <c r="G303" s="319">
        <v>46000</v>
      </c>
      <c r="H303" s="319">
        <v>1546.28</v>
      </c>
      <c r="I303" s="319">
        <v>2030.4</v>
      </c>
      <c r="J303" s="319">
        <v>0</v>
      </c>
      <c r="K303" s="319">
        <v>0</v>
      </c>
      <c r="L303" s="319">
        <v>0</v>
      </c>
      <c r="M303" s="319">
        <v>0</v>
      </c>
      <c r="N303" s="319">
        <v>7142</v>
      </c>
      <c r="O303" s="319">
        <v>167</v>
      </c>
      <c r="P303" s="319">
        <v>40044.855000000003</v>
      </c>
      <c r="Q303" s="319">
        <v>7</v>
      </c>
    </row>
    <row r="304" spans="1:17" x14ac:dyDescent="0.25">
      <c r="A304" s="318">
        <v>828</v>
      </c>
      <c r="B304" s="318" t="s">
        <v>258</v>
      </c>
      <c r="C304" s="319">
        <v>91451</v>
      </c>
      <c r="D304" s="319">
        <v>17434</v>
      </c>
      <c r="E304" s="319">
        <v>8192.4</v>
      </c>
      <c r="F304" s="319">
        <v>6395</v>
      </c>
      <c r="G304" s="319">
        <v>98480</v>
      </c>
      <c r="H304" s="319">
        <v>2779.44</v>
      </c>
      <c r="I304" s="319">
        <v>4780.8</v>
      </c>
      <c r="J304" s="319">
        <v>0</v>
      </c>
      <c r="K304" s="319">
        <v>0</v>
      </c>
      <c r="L304" s="319">
        <v>0</v>
      </c>
      <c r="M304" s="319">
        <v>0</v>
      </c>
      <c r="N304" s="319">
        <v>16207</v>
      </c>
      <c r="O304" s="319">
        <v>886</v>
      </c>
      <c r="P304" s="319">
        <v>55743.197999999997</v>
      </c>
      <c r="Q304" s="319">
        <v>22</v>
      </c>
    </row>
    <row r="305" spans="1:17" x14ac:dyDescent="0.25">
      <c r="A305" s="318">
        <v>1667</v>
      </c>
      <c r="B305" s="318" t="s">
        <v>274</v>
      </c>
      <c r="C305" s="319">
        <v>13060</v>
      </c>
      <c r="D305" s="319">
        <v>2595</v>
      </c>
      <c r="E305" s="319">
        <v>793.9</v>
      </c>
      <c r="F305" s="319">
        <v>150</v>
      </c>
      <c r="G305" s="319">
        <v>2590</v>
      </c>
      <c r="H305" s="319">
        <v>0</v>
      </c>
      <c r="I305" s="319">
        <v>0</v>
      </c>
      <c r="J305" s="319">
        <v>0</v>
      </c>
      <c r="K305" s="319">
        <v>0</v>
      </c>
      <c r="L305" s="319">
        <v>0</v>
      </c>
      <c r="M305" s="319">
        <v>0</v>
      </c>
      <c r="N305" s="319">
        <v>7780</v>
      </c>
      <c r="O305" s="319">
        <v>86</v>
      </c>
      <c r="P305" s="319">
        <v>3170.0889999999999</v>
      </c>
      <c r="Q305" s="319">
        <v>8</v>
      </c>
    </row>
    <row r="306" spans="1:17" x14ac:dyDescent="0.25">
      <c r="A306" s="318">
        <v>1674</v>
      </c>
      <c r="B306" s="318" t="s">
        <v>284</v>
      </c>
      <c r="C306" s="319">
        <v>77032</v>
      </c>
      <c r="D306" s="319">
        <v>14261</v>
      </c>
      <c r="E306" s="319">
        <v>7701</v>
      </c>
      <c r="F306" s="319">
        <v>7715</v>
      </c>
      <c r="G306" s="319">
        <v>85570</v>
      </c>
      <c r="H306" s="319">
        <v>2346.1</v>
      </c>
      <c r="I306" s="319">
        <v>3535.2</v>
      </c>
      <c r="J306" s="319">
        <v>0</v>
      </c>
      <c r="K306" s="319">
        <v>0</v>
      </c>
      <c r="L306" s="319">
        <v>0</v>
      </c>
      <c r="M306" s="319">
        <v>0</v>
      </c>
      <c r="N306" s="319">
        <v>10648</v>
      </c>
      <c r="O306" s="319">
        <v>69</v>
      </c>
      <c r="P306" s="319">
        <v>61010.46</v>
      </c>
      <c r="Q306" s="319">
        <v>9</v>
      </c>
    </row>
    <row r="307" spans="1:17" x14ac:dyDescent="0.25">
      <c r="A307" s="318">
        <v>840</v>
      </c>
      <c r="B307" s="318" t="s">
        <v>287</v>
      </c>
      <c r="C307" s="319">
        <v>22572</v>
      </c>
      <c r="D307" s="319">
        <v>3555</v>
      </c>
      <c r="E307" s="319">
        <v>1900.7</v>
      </c>
      <c r="F307" s="319">
        <v>375</v>
      </c>
      <c r="G307" s="319">
        <v>9100</v>
      </c>
      <c r="H307" s="319">
        <v>0</v>
      </c>
      <c r="I307" s="319">
        <v>301.60000000000002</v>
      </c>
      <c r="J307" s="319">
        <v>0</v>
      </c>
      <c r="K307" s="319">
        <v>0</v>
      </c>
      <c r="L307" s="319">
        <v>0</v>
      </c>
      <c r="M307" s="319">
        <v>42.6</v>
      </c>
      <c r="N307" s="319">
        <v>6438</v>
      </c>
      <c r="O307" s="319">
        <v>9</v>
      </c>
      <c r="P307" s="319">
        <v>6539.1689999999999</v>
      </c>
      <c r="Q307" s="319">
        <v>6</v>
      </c>
    </row>
    <row r="308" spans="1:17" x14ac:dyDescent="0.25">
      <c r="A308" s="318">
        <v>796</v>
      </c>
      <c r="B308" s="318" t="s">
        <v>298</v>
      </c>
      <c r="C308" s="319">
        <v>154205</v>
      </c>
      <c r="D308" s="319">
        <v>28962</v>
      </c>
      <c r="E308" s="319">
        <v>14285.8</v>
      </c>
      <c r="F308" s="319">
        <v>11975</v>
      </c>
      <c r="G308" s="319">
        <v>262510</v>
      </c>
      <c r="H308" s="319">
        <v>4856.16</v>
      </c>
      <c r="I308" s="319">
        <v>7004</v>
      </c>
      <c r="J308" s="319">
        <v>0</v>
      </c>
      <c r="K308" s="319">
        <v>0</v>
      </c>
      <c r="L308" s="319">
        <v>0</v>
      </c>
      <c r="M308" s="319">
        <v>0</v>
      </c>
      <c r="N308" s="319">
        <v>10969</v>
      </c>
      <c r="O308" s="319">
        <v>839</v>
      </c>
      <c r="P308" s="319">
        <v>143600.57199999999</v>
      </c>
      <c r="Q308" s="319">
        <v>8</v>
      </c>
    </row>
    <row r="309" spans="1:17" x14ac:dyDescent="0.25">
      <c r="A309" s="318">
        <v>1702</v>
      </c>
      <c r="B309" s="318" t="s">
        <v>300</v>
      </c>
      <c r="C309" s="319">
        <v>11606</v>
      </c>
      <c r="D309" s="319">
        <v>2152</v>
      </c>
      <c r="E309" s="319">
        <v>722.7</v>
      </c>
      <c r="F309" s="319">
        <v>135</v>
      </c>
      <c r="G309" s="319">
        <v>1130</v>
      </c>
      <c r="H309" s="319">
        <v>311.39999999999998</v>
      </c>
      <c r="I309" s="319">
        <v>837.6</v>
      </c>
      <c r="J309" s="319">
        <v>0</v>
      </c>
      <c r="K309" s="319">
        <v>0</v>
      </c>
      <c r="L309" s="319">
        <v>0</v>
      </c>
      <c r="M309" s="319">
        <v>0</v>
      </c>
      <c r="N309" s="319">
        <v>9926</v>
      </c>
      <c r="O309" s="319">
        <v>50</v>
      </c>
      <c r="P309" s="319">
        <v>1337.7370000000001</v>
      </c>
      <c r="Q309" s="319">
        <v>7</v>
      </c>
    </row>
    <row r="310" spans="1:17" x14ac:dyDescent="0.25">
      <c r="A310" s="318">
        <v>845</v>
      </c>
      <c r="B310" s="318" t="s">
        <v>301</v>
      </c>
      <c r="C310" s="319">
        <v>28991</v>
      </c>
      <c r="D310" s="319">
        <v>5929</v>
      </c>
      <c r="E310" s="319">
        <v>1663.9</v>
      </c>
      <c r="F310" s="319">
        <v>480</v>
      </c>
      <c r="G310" s="319">
        <v>4540</v>
      </c>
      <c r="H310" s="319">
        <v>1198.1980000000001</v>
      </c>
      <c r="I310" s="319">
        <v>925.6</v>
      </c>
      <c r="J310" s="319">
        <v>0</v>
      </c>
      <c r="K310" s="319">
        <v>0</v>
      </c>
      <c r="L310" s="319">
        <v>0</v>
      </c>
      <c r="M310" s="319">
        <v>0</v>
      </c>
      <c r="N310" s="319">
        <v>5834</v>
      </c>
      <c r="O310" s="319">
        <v>100</v>
      </c>
      <c r="P310" s="319">
        <v>7619.375</v>
      </c>
      <c r="Q310" s="319">
        <v>7</v>
      </c>
    </row>
    <row r="311" spans="1:17" x14ac:dyDescent="0.25">
      <c r="A311" s="318">
        <v>847</v>
      </c>
      <c r="B311" s="318" t="s">
        <v>309</v>
      </c>
      <c r="C311" s="319">
        <v>19322</v>
      </c>
      <c r="D311" s="319">
        <v>3487</v>
      </c>
      <c r="E311" s="319">
        <v>1520.6</v>
      </c>
      <c r="F311" s="319">
        <v>250</v>
      </c>
      <c r="G311" s="319">
        <v>6230</v>
      </c>
      <c r="H311" s="319">
        <v>342.54</v>
      </c>
      <c r="I311" s="319">
        <v>560.79999999999995</v>
      </c>
      <c r="J311" s="319">
        <v>0</v>
      </c>
      <c r="K311" s="319">
        <v>0</v>
      </c>
      <c r="L311" s="319">
        <v>0</v>
      </c>
      <c r="M311" s="319">
        <v>0</v>
      </c>
      <c r="N311" s="319">
        <v>8012</v>
      </c>
      <c r="O311" s="319">
        <v>138</v>
      </c>
      <c r="P311" s="319">
        <v>5898.8779999999997</v>
      </c>
      <c r="Q311" s="319">
        <v>5</v>
      </c>
    </row>
    <row r="312" spans="1:17" x14ac:dyDescent="0.25">
      <c r="A312" s="318">
        <v>848</v>
      </c>
      <c r="B312" s="318" t="s">
        <v>310</v>
      </c>
      <c r="C312" s="319">
        <v>16904</v>
      </c>
      <c r="D312" s="319">
        <v>3491</v>
      </c>
      <c r="E312" s="319">
        <v>847.8</v>
      </c>
      <c r="F312" s="319">
        <v>330</v>
      </c>
      <c r="G312" s="319">
        <v>5130</v>
      </c>
      <c r="H312" s="319">
        <v>456.72</v>
      </c>
      <c r="I312" s="319">
        <v>0</v>
      </c>
      <c r="J312" s="319">
        <v>0</v>
      </c>
      <c r="K312" s="319">
        <v>0</v>
      </c>
      <c r="L312" s="319">
        <v>0</v>
      </c>
      <c r="M312" s="319">
        <v>0</v>
      </c>
      <c r="N312" s="319">
        <v>2594</v>
      </c>
      <c r="O312" s="319">
        <v>57</v>
      </c>
      <c r="P312" s="319">
        <v>4905.97</v>
      </c>
      <c r="Q312" s="319">
        <v>2</v>
      </c>
    </row>
    <row r="313" spans="1:17" x14ac:dyDescent="0.25">
      <c r="A313" s="318">
        <v>851</v>
      </c>
      <c r="B313" s="318" t="s">
        <v>315</v>
      </c>
      <c r="C313" s="319">
        <v>25054</v>
      </c>
      <c r="D313" s="319">
        <v>4161</v>
      </c>
      <c r="E313" s="319">
        <v>2653.9</v>
      </c>
      <c r="F313" s="319">
        <v>465</v>
      </c>
      <c r="G313" s="319">
        <v>5690</v>
      </c>
      <c r="H313" s="319">
        <v>0</v>
      </c>
      <c r="I313" s="319">
        <v>488.8</v>
      </c>
      <c r="J313" s="319">
        <v>0</v>
      </c>
      <c r="K313" s="319">
        <v>0</v>
      </c>
      <c r="L313" s="319">
        <v>0</v>
      </c>
      <c r="M313" s="319">
        <v>147.9</v>
      </c>
      <c r="N313" s="319">
        <v>14648</v>
      </c>
      <c r="O313" s="319">
        <v>1266</v>
      </c>
      <c r="P313" s="319">
        <v>7521.4589999999998</v>
      </c>
      <c r="Q313" s="319">
        <v>8</v>
      </c>
    </row>
    <row r="314" spans="1:17" x14ac:dyDescent="0.25">
      <c r="A314" s="318">
        <v>855</v>
      </c>
      <c r="B314" s="318" t="s">
        <v>326</v>
      </c>
      <c r="C314" s="319">
        <v>217259</v>
      </c>
      <c r="D314" s="319">
        <v>39311</v>
      </c>
      <c r="E314" s="319">
        <v>24349.5</v>
      </c>
      <c r="F314" s="319">
        <v>24800</v>
      </c>
      <c r="G314" s="319">
        <v>359800</v>
      </c>
      <c r="H314" s="319">
        <v>5176.72</v>
      </c>
      <c r="I314" s="319">
        <v>9148</v>
      </c>
      <c r="J314" s="319">
        <v>0</v>
      </c>
      <c r="K314" s="319">
        <v>0</v>
      </c>
      <c r="L314" s="319">
        <v>0</v>
      </c>
      <c r="M314" s="319">
        <v>0</v>
      </c>
      <c r="N314" s="319">
        <v>11605</v>
      </c>
      <c r="O314" s="319">
        <v>208</v>
      </c>
      <c r="P314" s="319">
        <v>285344.505</v>
      </c>
      <c r="Q314" s="319">
        <v>4</v>
      </c>
    </row>
    <row r="315" spans="1:17" x14ac:dyDescent="0.25">
      <c r="A315" s="318">
        <v>856</v>
      </c>
      <c r="B315" s="318" t="s">
        <v>332</v>
      </c>
      <c r="C315" s="319">
        <v>41782</v>
      </c>
      <c r="D315" s="319">
        <v>8077</v>
      </c>
      <c r="E315" s="319">
        <v>3659.2</v>
      </c>
      <c r="F315" s="319">
        <v>2260</v>
      </c>
      <c r="G315" s="319">
        <v>43900</v>
      </c>
      <c r="H315" s="319">
        <v>517.28</v>
      </c>
      <c r="I315" s="319">
        <v>2279.1999999999998</v>
      </c>
      <c r="J315" s="319">
        <v>0</v>
      </c>
      <c r="K315" s="319">
        <v>0</v>
      </c>
      <c r="L315" s="319">
        <v>0</v>
      </c>
      <c r="M315" s="319">
        <v>0</v>
      </c>
      <c r="N315" s="319">
        <v>6699</v>
      </c>
      <c r="O315" s="319">
        <v>54</v>
      </c>
      <c r="P315" s="319">
        <v>25763.232</v>
      </c>
      <c r="Q315" s="319">
        <v>7</v>
      </c>
    </row>
    <row r="316" spans="1:17" x14ac:dyDescent="0.25">
      <c r="A316" s="318">
        <v>858</v>
      </c>
      <c r="B316" s="318" t="s">
        <v>340</v>
      </c>
      <c r="C316" s="319">
        <v>30910</v>
      </c>
      <c r="D316" s="319">
        <v>5197</v>
      </c>
      <c r="E316" s="319">
        <v>3087.9</v>
      </c>
      <c r="F316" s="319">
        <v>625</v>
      </c>
      <c r="G316" s="319">
        <v>22560</v>
      </c>
      <c r="H316" s="319">
        <v>164.34</v>
      </c>
      <c r="I316" s="319">
        <v>1988</v>
      </c>
      <c r="J316" s="319">
        <v>0</v>
      </c>
      <c r="K316" s="319">
        <v>0</v>
      </c>
      <c r="L316" s="319">
        <v>0</v>
      </c>
      <c r="M316" s="319">
        <v>0</v>
      </c>
      <c r="N316" s="319">
        <v>5494</v>
      </c>
      <c r="O316" s="319">
        <v>156</v>
      </c>
      <c r="P316" s="319">
        <v>21507.562999999998</v>
      </c>
      <c r="Q316" s="319">
        <v>3</v>
      </c>
    </row>
    <row r="317" spans="1:17" x14ac:dyDescent="0.25">
      <c r="A317" s="318">
        <v>861</v>
      </c>
      <c r="B317" s="318" t="s">
        <v>345</v>
      </c>
      <c r="C317" s="319">
        <v>45337</v>
      </c>
      <c r="D317" s="319">
        <v>8498</v>
      </c>
      <c r="E317" s="319">
        <v>3179.2</v>
      </c>
      <c r="F317" s="319">
        <v>1210</v>
      </c>
      <c r="G317" s="319">
        <v>35090</v>
      </c>
      <c r="H317" s="319">
        <v>1170.22</v>
      </c>
      <c r="I317" s="319">
        <v>1518.4</v>
      </c>
      <c r="J317" s="319">
        <v>0</v>
      </c>
      <c r="K317" s="319">
        <v>0</v>
      </c>
      <c r="L317" s="319">
        <v>0</v>
      </c>
      <c r="M317" s="319">
        <v>0</v>
      </c>
      <c r="N317" s="319">
        <v>3168</v>
      </c>
      <c r="O317" s="319">
        <v>21</v>
      </c>
      <c r="P317" s="319">
        <v>33499.887999999999</v>
      </c>
      <c r="Q317" s="319">
        <v>5</v>
      </c>
    </row>
    <row r="318" spans="1:17" x14ac:dyDescent="0.25">
      <c r="A318" s="318">
        <v>865</v>
      </c>
      <c r="B318" s="318" t="s">
        <v>358</v>
      </c>
      <c r="C318" s="319">
        <v>26396</v>
      </c>
      <c r="D318" s="319">
        <v>5511</v>
      </c>
      <c r="E318" s="319">
        <v>1944.3</v>
      </c>
      <c r="F318" s="319">
        <v>630</v>
      </c>
      <c r="G318" s="319">
        <v>13440</v>
      </c>
      <c r="H318" s="319">
        <v>1881.9978000000001</v>
      </c>
      <c r="I318" s="319">
        <v>1602.4</v>
      </c>
      <c r="J318" s="319">
        <v>0</v>
      </c>
      <c r="K318" s="319">
        <v>0</v>
      </c>
      <c r="L318" s="319">
        <v>0</v>
      </c>
      <c r="M318" s="319">
        <v>0</v>
      </c>
      <c r="N318" s="319">
        <v>3343</v>
      </c>
      <c r="O318" s="319">
        <v>101</v>
      </c>
      <c r="P318" s="319">
        <v>15511.178</v>
      </c>
      <c r="Q318" s="319">
        <v>3</v>
      </c>
    </row>
    <row r="319" spans="1:17" x14ac:dyDescent="0.25">
      <c r="A319" s="318">
        <v>866</v>
      </c>
      <c r="B319" s="318" t="s">
        <v>359</v>
      </c>
      <c r="C319" s="319">
        <v>17247</v>
      </c>
      <c r="D319" s="319">
        <v>3537</v>
      </c>
      <c r="E319" s="319">
        <v>978</v>
      </c>
      <c r="F319" s="319">
        <v>425</v>
      </c>
      <c r="G319" s="319">
        <v>4270</v>
      </c>
      <c r="H319" s="319">
        <v>0</v>
      </c>
      <c r="I319" s="319">
        <v>0</v>
      </c>
      <c r="J319" s="319">
        <v>0</v>
      </c>
      <c r="K319" s="319">
        <v>0</v>
      </c>
      <c r="L319" s="319">
        <v>0</v>
      </c>
      <c r="M319" s="319">
        <v>0</v>
      </c>
      <c r="N319" s="319">
        <v>2241</v>
      </c>
      <c r="O319" s="319">
        <v>25</v>
      </c>
      <c r="P319" s="319">
        <v>6378.68</v>
      </c>
      <c r="Q319" s="319">
        <v>1</v>
      </c>
    </row>
    <row r="320" spans="1:17" x14ac:dyDescent="0.25">
      <c r="A320" s="318">
        <v>867</v>
      </c>
      <c r="B320" s="318" t="s">
        <v>360</v>
      </c>
      <c r="C320" s="319">
        <v>48240</v>
      </c>
      <c r="D320" s="319">
        <v>9062</v>
      </c>
      <c r="E320" s="319">
        <v>4748.2</v>
      </c>
      <c r="F320" s="319">
        <v>2900</v>
      </c>
      <c r="G320" s="319">
        <v>40180</v>
      </c>
      <c r="H320" s="319">
        <v>764.28</v>
      </c>
      <c r="I320" s="319">
        <v>3369.6</v>
      </c>
      <c r="J320" s="319">
        <v>0</v>
      </c>
      <c r="K320" s="319">
        <v>0</v>
      </c>
      <c r="L320" s="319">
        <v>0</v>
      </c>
      <c r="M320" s="319">
        <v>109</v>
      </c>
      <c r="N320" s="319">
        <v>6449</v>
      </c>
      <c r="O320" s="319">
        <v>315</v>
      </c>
      <c r="P320" s="319">
        <v>28433.076000000001</v>
      </c>
      <c r="Q320" s="319">
        <v>3</v>
      </c>
    </row>
    <row r="321" spans="1:17" x14ac:dyDescent="0.25">
      <c r="A321" s="318">
        <v>873</v>
      </c>
      <c r="B321" s="318" t="s">
        <v>380</v>
      </c>
      <c r="C321" s="319">
        <v>21866</v>
      </c>
      <c r="D321" s="319">
        <v>3820</v>
      </c>
      <c r="E321" s="319">
        <v>1620.1</v>
      </c>
      <c r="F321" s="319">
        <v>410</v>
      </c>
      <c r="G321" s="319">
        <v>5790</v>
      </c>
      <c r="H321" s="319">
        <v>179.92</v>
      </c>
      <c r="I321" s="319">
        <v>512</v>
      </c>
      <c r="J321" s="319">
        <v>0</v>
      </c>
      <c r="K321" s="319">
        <v>0</v>
      </c>
      <c r="L321" s="319">
        <v>0</v>
      </c>
      <c r="M321" s="319">
        <v>140.6</v>
      </c>
      <c r="N321" s="319">
        <v>9139</v>
      </c>
      <c r="O321" s="319">
        <v>58</v>
      </c>
      <c r="P321" s="319">
        <v>6927.6869999999999</v>
      </c>
      <c r="Q321" s="319">
        <v>6</v>
      </c>
    </row>
    <row r="322" spans="1:17" x14ac:dyDescent="0.25">
      <c r="A322" s="318">
        <v>879</v>
      </c>
      <c r="B322" s="318" t="s">
        <v>397</v>
      </c>
      <c r="C322" s="319">
        <v>21612</v>
      </c>
      <c r="D322" s="319">
        <v>3578</v>
      </c>
      <c r="E322" s="319">
        <v>1693.7</v>
      </c>
      <c r="F322" s="319">
        <v>465</v>
      </c>
      <c r="G322" s="319">
        <v>4850</v>
      </c>
      <c r="H322" s="319">
        <v>505.16</v>
      </c>
      <c r="I322" s="319">
        <v>248</v>
      </c>
      <c r="J322" s="319">
        <v>0</v>
      </c>
      <c r="K322" s="319">
        <v>0</v>
      </c>
      <c r="L322" s="319">
        <v>0</v>
      </c>
      <c r="M322" s="319">
        <v>0</v>
      </c>
      <c r="N322" s="319">
        <v>12059</v>
      </c>
      <c r="O322" s="319">
        <v>61</v>
      </c>
      <c r="P322" s="319">
        <v>5185.62</v>
      </c>
      <c r="Q322" s="319">
        <v>6</v>
      </c>
    </row>
    <row r="323" spans="1:17" x14ac:dyDescent="0.25">
      <c r="A323" s="318">
        <v>888</v>
      </c>
      <c r="B323" s="318" t="s">
        <v>26</v>
      </c>
      <c r="C323" s="319">
        <v>15929</v>
      </c>
      <c r="D323" s="319">
        <v>2438</v>
      </c>
      <c r="E323" s="319">
        <v>1450.3</v>
      </c>
      <c r="F323" s="319">
        <v>455</v>
      </c>
      <c r="G323" s="319">
        <v>4790</v>
      </c>
      <c r="H323" s="319">
        <v>0</v>
      </c>
      <c r="I323" s="319">
        <v>0</v>
      </c>
      <c r="J323" s="319">
        <v>0</v>
      </c>
      <c r="K323" s="319">
        <v>0</v>
      </c>
      <c r="L323" s="319">
        <v>0</v>
      </c>
      <c r="M323" s="319">
        <v>0</v>
      </c>
      <c r="N323" s="319">
        <v>2103</v>
      </c>
      <c r="O323" s="319">
        <v>0</v>
      </c>
      <c r="P323" s="319">
        <v>6658.7089999999998</v>
      </c>
      <c r="Q323" s="319">
        <v>3</v>
      </c>
    </row>
    <row r="324" spans="1:17" x14ac:dyDescent="0.25">
      <c r="A324" s="318">
        <v>1954</v>
      </c>
      <c r="B324" s="318" t="s">
        <v>753</v>
      </c>
      <c r="C324" s="319">
        <v>35727</v>
      </c>
      <c r="D324" s="319">
        <v>5754</v>
      </c>
      <c r="E324" s="319">
        <v>3165.2</v>
      </c>
      <c r="F324" s="319">
        <v>610</v>
      </c>
      <c r="G324" s="319">
        <v>4860</v>
      </c>
      <c r="H324" s="319">
        <v>0</v>
      </c>
      <c r="I324" s="319">
        <v>0</v>
      </c>
      <c r="J324" s="319">
        <v>0</v>
      </c>
      <c r="K324" s="319">
        <v>0</v>
      </c>
      <c r="L324" s="319">
        <v>0</v>
      </c>
      <c r="M324" s="319">
        <v>0</v>
      </c>
      <c r="N324" s="319">
        <v>7831</v>
      </c>
      <c r="O324" s="319">
        <v>18</v>
      </c>
      <c r="P324" s="319">
        <v>8345.4840000000004</v>
      </c>
      <c r="Q324" s="319">
        <v>12</v>
      </c>
    </row>
    <row r="325" spans="1:17" x14ac:dyDescent="0.25">
      <c r="A325" s="318">
        <v>889</v>
      </c>
      <c r="B325" s="318" t="s">
        <v>28</v>
      </c>
      <c r="C325" s="319">
        <v>13519</v>
      </c>
      <c r="D325" s="319">
        <v>2420</v>
      </c>
      <c r="E325" s="319">
        <v>1185</v>
      </c>
      <c r="F325" s="319">
        <v>600</v>
      </c>
      <c r="G325" s="319">
        <v>9120</v>
      </c>
      <c r="H325" s="319">
        <v>0</v>
      </c>
      <c r="I325" s="319">
        <v>228.8</v>
      </c>
      <c r="J325" s="319">
        <v>0</v>
      </c>
      <c r="K325" s="319">
        <v>0</v>
      </c>
      <c r="L325" s="319">
        <v>0</v>
      </c>
      <c r="M325" s="319">
        <v>0</v>
      </c>
      <c r="N325" s="319">
        <v>2785</v>
      </c>
      <c r="O325" s="319">
        <v>131</v>
      </c>
      <c r="P325" s="319">
        <v>4795.2</v>
      </c>
      <c r="Q325" s="319">
        <v>2</v>
      </c>
    </row>
    <row r="326" spans="1:17" x14ac:dyDescent="0.25">
      <c r="A326" s="318">
        <v>893</v>
      </c>
      <c r="B326" s="318" t="s">
        <v>32</v>
      </c>
      <c r="C326" s="319">
        <v>13140</v>
      </c>
      <c r="D326" s="319">
        <v>2212</v>
      </c>
      <c r="E326" s="319">
        <v>1155.5999999999999</v>
      </c>
      <c r="F326" s="319">
        <v>170</v>
      </c>
      <c r="G326" s="319">
        <v>1420</v>
      </c>
      <c r="H326" s="319">
        <v>0</v>
      </c>
      <c r="I326" s="319">
        <v>0</v>
      </c>
      <c r="J326" s="319">
        <v>0</v>
      </c>
      <c r="K326" s="319">
        <v>0</v>
      </c>
      <c r="L326" s="319">
        <v>0</v>
      </c>
      <c r="M326" s="319">
        <v>0</v>
      </c>
      <c r="N326" s="319">
        <v>10292</v>
      </c>
      <c r="O326" s="319">
        <v>558</v>
      </c>
      <c r="P326" s="319">
        <v>1812.51</v>
      </c>
      <c r="Q326" s="319">
        <v>11</v>
      </c>
    </row>
    <row r="327" spans="1:17" x14ac:dyDescent="0.25">
      <c r="A327" s="318">
        <v>899</v>
      </c>
      <c r="B327" s="318" t="s">
        <v>57</v>
      </c>
      <c r="C327" s="319">
        <v>28103</v>
      </c>
      <c r="D327" s="319">
        <v>4481</v>
      </c>
      <c r="E327" s="319">
        <v>3966.4</v>
      </c>
      <c r="F327" s="319">
        <v>905</v>
      </c>
      <c r="G327" s="319">
        <v>24470</v>
      </c>
      <c r="H327" s="319">
        <v>217.8</v>
      </c>
      <c r="I327" s="319">
        <v>135.19999999999999</v>
      </c>
      <c r="J327" s="319">
        <v>0</v>
      </c>
      <c r="K327" s="319">
        <v>0</v>
      </c>
      <c r="L327" s="319">
        <v>0</v>
      </c>
      <c r="M327" s="319">
        <v>0</v>
      </c>
      <c r="N327" s="319">
        <v>1725</v>
      </c>
      <c r="O327" s="319">
        <v>9</v>
      </c>
      <c r="P327" s="319">
        <v>24373.205999999998</v>
      </c>
      <c r="Q327" s="319">
        <v>1</v>
      </c>
    </row>
    <row r="328" spans="1:17" x14ac:dyDescent="0.25">
      <c r="A328" s="318">
        <v>1711</v>
      </c>
      <c r="B328" s="318" t="s">
        <v>92</v>
      </c>
      <c r="C328" s="319">
        <v>31638</v>
      </c>
      <c r="D328" s="319">
        <v>4892</v>
      </c>
      <c r="E328" s="319">
        <v>2997.6</v>
      </c>
      <c r="F328" s="319">
        <v>605</v>
      </c>
      <c r="G328" s="319">
        <v>16200</v>
      </c>
      <c r="H328" s="319">
        <v>237.6</v>
      </c>
      <c r="I328" s="319">
        <v>1091.2</v>
      </c>
      <c r="J328" s="319">
        <v>0</v>
      </c>
      <c r="K328" s="319">
        <v>0</v>
      </c>
      <c r="L328" s="319">
        <v>0</v>
      </c>
      <c r="M328" s="319">
        <v>0</v>
      </c>
      <c r="N328" s="319">
        <v>10303</v>
      </c>
      <c r="O328" s="319">
        <v>159</v>
      </c>
      <c r="P328" s="319">
        <v>10966.464</v>
      </c>
      <c r="Q328" s="319">
        <v>12</v>
      </c>
    </row>
    <row r="329" spans="1:17" x14ac:dyDescent="0.25">
      <c r="A329" s="318">
        <v>1903</v>
      </c>
      <c r="B329" s="318" t="s">
        <v>532</v>
      </c>
      <c r="C329" s="319">
        <v>25658</v>
      </c>
      <c r="D329" s="319">
        <v>4456</v>
      </c>
      <c r="E329" s="319">
        <v>1461.1</v>
      </c>
      <c r="F329" s="319">
        <v>355</v>
      </c>
      <c r="G329" s="319">
        <v>3070</v>
      </c>
      <c r="H329" s="319">
        <v>442.88</v>
      </c>
      <c r="I329" s="319">
        <v>0</v>
      </c>
      <c r="J329" s="319">
        <v>0</v>
      </c>
      <c r="K329" s="319">
        <v>0</v>
      </c>
      <c r="L329" s="319">
        <v>0</v>
      </c>
      <c r="M329" s="319">
        <v>0</v>
      </c>
      <c r="N329" s="319">
        <v>7756</v>
      </c>
      <c r="O329" s="319">
        <v>121</v>
      </c>
      <c r="P329" s="319">
        <v>5321.74</v>
      </c>
      <c r="Q329" s="319">
        <v>20</v>
      </c>
    </row>
    <row r="330" spans="1:17" x14ac:dyDescent="0.25">
      <c r="A330" s="318">
        <v>907</v>
      </c>
      <c r="B330" s="318" t="s">
        <v>113</v>
      </c>
      <c r="C330" s="319">
        <v>17071</v>
      </c>
      <c r="D330" s="319">
        <v>3179</v>
      </c>
      <c r="E330" s="319">
        <v>1338</v>
      </c>
      <c r="F330" s="319">
        <v>465</v>
      </c>
      <c r="G330" s="319">
        <v>5790</v>
      </c>
      <c r="H330" s="319">
        <v>683.42</v>
      </c>
      <c r="I330" s="319">
        <v>519.20000000000005</v>
      </c>
      <c r="J330" s="319">
        <v>0</v>
      </c>
      <c r="K330" s="319">
        <v>0</v>
      </c>
      <c r="L330" s="319">
        <v>0</v>
      </c>
      <c r="M330" s="319">
        <v>0</v>
      </c>
      <c r="N330" s="319">
        <v>4753</v>
      </c>
      <c r="O330" s="319">
        <v>289</v>
      </c>
      <c r="P330" s="319">
        <v>5514.12</v>
      </c>
      <c r="Q330" s="319">
        <v>5</v>
      </c>
    </row>
    <row r="331" spans="1:17" x14ac:dyDescent="0.25">
      <c r="A331" s="318">
        <v>1729</v>
      </c>
      <c r="B331" s="318" t="s">
        <v>127</v>
      </c>
      <c r="C331" s="319">
        <v>14246</v>
      </c>
      <c r="D331" s="319">
        <v>1997</v>
      </c>
      <c r="E331" s="319">
        <v>1277.8</v>
      </c>
      <c r="F331" s="319">
        <v>155</v>
      </c>
      <c r="G331" s="319">
        <v>820</v>
      </c>
      <c r="H331" s="319">
        <v>253.44</v>
      </c>
      <c r="I331" s="319">
        <v>1124</v>
      </c>
      <c r="J331" s="319">
        <v>0</v>
      </c>
      <c r="K331" s="319">
        <v>0</v>
      </c>
      <c r="L331" s="319">
        <v>0</v>
      </c>
      <c r="M331" s="319">
        <v>0</v>
      </c>
      <c r="N331" s="319">
        <v>7317</v>
      </c>
      <c r="O331" s="319">
        <v>19</v>
      </c>
      <c r="P331" s="319">
        <v>2084.194</v>
      </c>
      <c r="Q331" s="319">
        <v>20</v>
      </c>
    </row>
    <row r="332" spans="1:17" x14ac:dyDescent="0.25">
      <c r="A332" s="318">
        <v>917</v>
      </c>
      <c r="B332" s="318" t="s">
        <v>146</v>
      </c>
      <c r="C332" s="319">
        <v>86832</v>
      </c>
      <c r="D332" s="319">
        <v>13652</v>
      </c>
      <c r="E332" s="319">
        <v>14588.4</v>
      </c>
      <c r="F332" s="319">
        <v>5310</v>
      </c>
      <c r="G332" s="319">
        <v>149750</v>
      </c>
      <c r="H332" s="319">
        <v>5548.6369999999997</v>
      </c>
      <c r="I332" s="319">
        <v>5703.2</v>
      </c>
      <c r="J332" s="319">
        <v>0</v>
      </c>
      <c r="K332" s="319">
        <v>0</v>
      </c>
      <c r="L332" s="319">
        <v>0</v>
      </c>
      <c r="M332" s="319">
        <v>0</v>
      </c>
      <c r="N332" s="319">
        <v>4491</v>
      </c>
      <c r="O332" s="319">
        <v>62</v>
      </c>
      <c r="P332" s="319">
        <v>84009.09</v>
      </c>
      <c r="Q332" s="319">
        <v>4</v>
      </c>
    </row>
    <row r="333" spans="1:17" x14ac:dyDescent="0.25">
      <c r="A333" s="318">
        <v>1507</v>
      </c>
      <c r="B333" s="318" t="s">
        <v>163</v>
      </c>
      <c r="C333" s="319">
        <v>42291</v>
      </c>
      <c r="D333" s="319">
        <v>7779</v>
      </c>
      <c r="E333" s="319">
        <v>2899.2</v>
      </c>
      <c r="F333" s="319">
        <v>550</v>
      </c>
      <c r="G333" s="319">
        <v>17210</v>
      </c>
      <c r="H333" s="319">
        <v>166.32</v>
      </c>
      <c r="I333" s="319">
        <v>1622.4</v>
      </c>
      <c r="J333" s="319">
        <v>0</v>
      </c>
      <c r="K333" s="319">
        <v>0</v>
      </c>
      <c r="L333" s="319">
        <v>0</v>
      </c>
      <c r="M333" s="319">
        <v>0</v>
      </c>
      <c r="N333" s="319">
        <v>18866</v>
      </c>
      <c r="O333" s="319">
        <v>326</v>
      </c>
      <c r="P333" s="319">
        <v>10791.584000000001</v>
      </c>
      <c r="Q333" s="319">
        <v>17</v>
      </c>
    </row>
    <row r="334" spans="1:17" x14ac:dyDescent="0.25">
      <c r="A334" s="318">
        <v>928</v>
      </c>
      <c r="B334" s="318" t="s">
        <v>171</v>
      </c>
      <c r="C334" s="319">
        <v>45642</v>
      </c>
      <c r="D334" s="319">
        <v>6803</v>
      </c>
      <c r="E334" s="319">
        <v>7192.1</v>
      </c>
      <c r="F334" s="319">
        <v>1765</v>
      </c>
      <c r="G334" s="319">
        <v>51680</v>
      </c>
      <c r="H334" s="319">
        <v>864.94</v>
      </c>
      <c r="I334" s="319">
        <v>300.8</v>
      </c>
      <c r="J334" s="319">
        <v>0</v>
      </c>
      <c r="K334" s="319">
        <v>0</v>
      </c>
      <c r="L334" s="319">
        <v>0</v>
      </c>
      <c r="M334" s="319">
        <v>0</v>
      </c>
      <c r="N334" s="319">
        <v>2191</v>
      </c>
      <c r="O334" s="319">
        <v>24</v>
      </c>
      <c r="P334" s="319">
        <v>41866.682000000001</v>
      </c>
      <c r="Q334" s="319">
        <v>1</v>
      </c>
    </row>
    <row r="335" spans="1:17" x14ac:dyDescent="0.25">
      <c r="A335" s="318">
        <v>882</v>
      </c>
      <c r="B335" s="318" t="s">
        <v>178</v>
      </c>
      <c r="C335" s="319">
        <v>37591</v>
      </c>
      <c r="D335" s="319">
        <v>5931</v>
      </c>
      <c r="E335" s="319">
        <v>4456.7</v>
      </c>
      <c r="F335" s="319">
        <v>900</v>
      </c>
      <c r="G335" s="319">
        <v>34510</v>
      </c>
      <c r="H335" s="319">
        <v>203.94</v>
      </c>
      <c r="I335" s="319">
        <v>1641.6</v>
      </c>
      <c r="J335" s="319">
        <v>0</v>
      </c>
      <c r="K335" s="319">
        <v>0</v>
      </c>
      <c r="L335" s="319">
        <v>0</v>
      </c>
      <c r="M335" s="319">
        <v>248</v>
      </c>
      <c r="N335" s="319">
        <v>2460</v>
      </c>
      <c r="O335" s="319">
        <v>6</v>
      </c>
      <c r="P335" s="319">
        <v>27013.168000000001</v>
      </c>
      <c r="Q335" s="319">
        <v>3</v>
      </c>
    </row>
    <row r="336" spans="1:17" x14ac:dyDescent="0.25">
      <c r="A336" s="318">
        <v>1640</v>
      </c>
      <c r="B336" s="318" t="s">
        <v>192</v>
      </c>
      <c r="C336" s="319">
        <v>35681</v>
      </c>
      <c r="D336" s="319">
        <v>5974</v>
      </c>
      <c r="E336" s="319">
        <v>2627</v>
      </c>
      <c r="F336" s="319">
        <v>565</v>
      </c>
      <c r="G336" s="319">
        <v>6360</v>
      </c>
      <c r="H336" s="319">
        <v>1020.7</v>
      </c>
      <c r="I336" s="319">
        <v>1524</v>
      </c>
      <c r="J336" s="319">
        <v>0</v>
      </c>
      <c r="K336" s="319">
        <v>0</v>
      </c>
      <c r="L336" s="319">
        <v>0</v>
      </c>
      <c r="M336" s="319">
        <v>0</v>
      </c>
      <c r="N336" s="319">
        <v>16251</v>
      </c>
      <c r="O336" s="319">
        <v>239</v>
      </c>
      <c r="P336" s="319">
        <v>6254.39</v>
      </c>
      <c r="Q336" s="319">
        <v>19</v>
      </c>
    </row>
    <row r="337" spans="1:17" x14ac:dyDescent="0.25">
      <c r="A337" s="318">
        <v>1641</v>
      </c>
      <c r="B337" s="318" t="s">
        <v>206</v>
      </c>
      <c r="C337" s="319">
        <v>23716</v>
      </c>
      <c r="D337" s="319">
        <v>3566</v>
      </c>
      <c r="E337" s="319">
        <v>1954.9</v>
      </c>
      <c r="F337" s="319">
        <v>315</v>
      </c>
      <c r="G337" s="319">
        <v>5110</v>
      </c>
      <c r="H337" s="319">
        <v>460.98</v>
      </c>
      <c r="I337" s="319">
        <v>0</v>
      </c>
      <c r="J337" s="319">
        <v>0</v>
      </c>
      <c r="K337" s="319">
        <v>0</v>
      </c>
      <c r="L337" s="319">
        <v>0</v>
      </c>
      <c r="M337" s="319">
        <v>0</v>
      </c>
      <c r="N337" s="319">
        <v>4567</v>
      </c>
      <c r="O337" s="319">
        <v>1245</v>
      </c>
      <c r="P337" s="319">
        <v>5159.5349999999999</v>
      </c>
      <c r="Q337" s="319">
        <v>9</v>
      </c>
    </row>
    <row r="338" spans="1:17" x14ac:dyDescent="0.25">
      <c r="A338" s="318">
        <v>935</v>
      </c>
      <c r="B338" s="318" t="s">
        <v>208</v>
      </c>
      <c r="C338" s="319">
        <v>121565</v>
      </c>
      <c r="D338" s="319">
        <v>15968</v>
      </c>
      <c r="E338" s="319">
        <v>14346.3</v>
      </c>
      <c r="F338" s="319">
        <v>5495</v>
      </c>
      <c r="G338" s="319">
        <v>190950</v>
      </c>
      <c r="H338" s="319">
        <v>2801.92</v>
      </c>
      <c r="I338" s="319">
        <v>4352</v>
      </c>
      <c r="J338" s="319">
        <v>0</v>
      </c>
      <c r="K338" s="319">
        <v>0</v>
      </c>
      <c r="L338" s="319">
        <v>0</v>
      </c>
      <c r="M338" s="319">
        <v>0</v>
      </c>
      <c r="N338" s="319">
        <v>5562</v>
      </c>
      <c r="O338" s="319">
        <v>450</v>
      </c>
      <c r="P338" s="319">
        <v>158376.26699999999</v>
      </c>
      <c r="Q338" s="319">
        <v>2</v>
      </c>
    </row>
    <row r="339" spans="1:17" x14ac:dyDescent="0.25">
      <c r="A339" s="318">
        <v>938</v>
      </c>
      <c r="B339" s="318" t="s">
        <v>211</v>
      </c>
      <c r="C339" s="319">
        <v>18923</v>
      </c>
      <c r="D339" s="319">
        <v>3089</v>
      </c>
      <c r="E339" s="319">
        <v>1461.5</v>
      </c>
      <c r="F339" s="319">
        <v>240</v>
      </c>
      <c r="G339" s="319">
        <v>4680</v>
      </c>
      <c r="H339" s="319">
        <v>0</v>
      </c>
      <c r="I339" s="319">
        <v>1139.2</v>
      </c>
      <c r="J339" s="319">
        <v>0</v>
      </c>
      <c r="K339" s="319">
        <v>0</v>
      </c>
      <c r="L339" s="319">
        <v>0</v>
      </c>
      <c r="M339" s="319">
        <v>269</v>
      </c>
      <c r="N339" s="319">
        <v>2672</v>
      </c>
      <c r="O339" s="319">
        <v>97</v>
      </c>
      <c r="P339" s="319">
        <v>5338.73</v>
      </c>
      <c r="Q339" s="319">
        <v>7</v>
      </c>
    </row>
    <row r="340" spans="1:17" x14ac:dyDescent="0.25">
      <c r="A340" s="318">
        <v>944</v>
      </c>
      <c r="B340" s="318" t="s">
        <v>223</v>
      </c>
      <c r="C340" s="319">
        <v>7806</v>
      </c>
      <c r="D340" s="319">
        <v>1298</v>
      </c>
      <c r="E340" s="319">
        <v>465.2</v>
      </c>
      <c r="F340" s="319">
        <v>120</v>
      </c>
      <c r="G340" s="319">
        <v>900</v>
      </c>
      <c r="H340" s="319">
        <v>0</v>
      </c>
      <c r="I340" s="319">
        <v>206.4</v>
      </c>
      <c r="J340" s="319">
        <v>0</v>
      </c>
      <c r="K340" s="319">
        <v>0</v>
      </c>
      <c r="L340" s="319">
        <v>0</v>
      </c>
      <c r="M340" s="319">
        <v>0</v>
      </c>
      <c r="N340" s="319">
        <v>1739</v>
      </c>
      <c r="O340" s="319">
        <v>142</v>
      </c>
      <c r="P340" s="319">
        <v>1543.104</v>
      </c>
      <c r="Q340" s="319">
        <v>4</v>
      </c>
    </row>
    <row r="341" spans="1:17" x14ac:dyDescent="0.25">
      <c r="A341" s="318">
        <v>946</v>
      </c>
      <c r="B341" s="318" t="s">
        <v>228</v>
      </c>
      <c r="C341" s="319">
        <v>17001</v>
      </c>
      <c r="D341" s="319">
        <v>2925</v>
      </c>
      <c r="E341" s="319">
        <v>1333.6</v>
      </c>
      <c r="F341" s="319">
        <v>220</v>
      </c>
      <c r="G341" s="319">
        <v>6170</v>
      </c>
      <c r="H341" s="319">
        <v>0</v>
      </c>
      <c r="I341" s="319">
        <v>0</v>
      </c>
      <c r="J341" s="319">
        <v>0</v>
      </c>
      <c r="K341" s="319">
        <v>0</v>
      </c>
      <c r="L341" s="319">
        <v>0</v>
      </c>
      <c r="M341" s="319">
        <v>0</v>
      </c>
      <c r="N341" s="319">
        <v>9989</v>
      </c>
      <c r="O341" s="319">
        <v>190</v>
      </c>
      <c r="P341" s="319">
        <v>4708.9440000000004</v>
      </c>
      <c r="Q341" s="319">
        <v>8</v>
      </c>
    </row>
    <row r="342" spans="1:17" x14ac:dyDescent="0.25">
      <c r="A342" s="318">
        <v>1894</v>
      </c>
      <c r="B342" s="318" t="s">
        <v>498</v>
      </c>
      <c r="C342" s="319">
        <v>43311</v>
      </c>
      <c r="D342" s="319">
        <v>7807</v>
      </c>
      <c r="E342" s="319">
        <v>3198</v>
      </c>
      <c r="F342" s="319">
        <v>1105</v>
      </c>
      <c r="G342" s="319">
        <v>16040</v>
      </c>
      <c r="H342" s="319">
        <v>45.54</v>
      </c>
      <c r="I342" s="319">
        <v>1185.5999999999999</v>
      </c>
      <c r="J342" s="319">
        <v>0</v>
      </c>
      <c r="K342" s="319">
        <v>0</v>
      </c>
      <c r="L342" s="319">
        <v>0</v>
      </c>
      <c r="M342" s="319">
        <v>0</v>
      </c>
      <c r="N342" s="319">
        <v>15934</v>
      </c>
      <c r="O342" s="319">
        <v>201</v>
      </c>
      <c r="P342" s="319">
        <v>10962</v>
      </c>
      <c r="Q342" s="319">
        <v>18</v>
      </c>
    </row>
    <row r="343" spans="1:17" x14ac:dyDescent="0.25">
      <c r="A343" s="318">
        <v>1669</v>
      </c>
      <c r="B343" s="318" t="s">
        <v>282</v>
      </c>
      <c r="C343" s="319">
        <v>20615</v>
      </c>
      <c r="D343" s="319">
        <v>3256</v>
      </c>
      <c r="E343" s="319">
        <v>1781.9</v>
      </c>
      <c r="F343" s="319">
        <v>345</v>
      </c>
      <c r="G343" s="319">
        <v>3360</v>
      </c>
      <c r="H343" s="319">
        <v>0</v>
      </c>
      <c r="I343" s="319">
        <v>0</v>
      </c>
      <c r="J343" s="319">
        <v>0</v>
      </c>
      <c r="K343" s="319">
        <v>0</v>
      </c>
      <c r="L343" s="319">
        <v>0</v>
      </c>
      <c r="M343" s="319">
        <v>0</v>
      </c>
      <c r="N343" s="319">
        <v>8825</v>
      </c>
      <c r="O343" s="319">
        <v>54</v>
      </c>
      <c r="P343" s="319">
        <v>3761.4430000000002</v>
      </c>
      <c r="Q343" s="319">
        <v>11</v>
      </c>
    </row>
    <row r="344" spans="1:17" x14ac:dyDescent="0.25">
      <c r="A344" s="318">
        <v>957</v>
      </c>
      <c r="B344" s="318" t="s">
        <v>283</v>
      </c>
      <c r="C344" s="319">
        <v>58209</v>
      </c>
      <c r="D344" s="319">
        <v>10349</v>
      </c>
      <c r="E344" s="319">
        <v>7557.2</v>
      </c>
      <c r="F344" s="319">
        <v>5625</v>
      </c>
      <c r="G344" s="319">
        <v>79090</v>
      </c>
      <c r="H344" s="319">
        <v>2266.1999999999998</v>
      </c>
      <c r="I344" s="319">
        <v>3364</v>
      </c>
      <c r="J344" s="319">
        <v>0</v>
      </c>
      <c r="K344" s="319">
        <v>74.900000000000006</v>
      </c>
      <c r="L344" s="319">
        <v>0</v>
      </c>
      <c r="M344" s="319">
        <v>0</v>
      </c>
      <c r="N344" s="319">
        <v>6065</v>
      </c>
      <c r="O344" s="319">
        <v>1040</v>
      </c>
      <c r="P344" s="319">
        <v>41547</v>
      </c>
      <c r="Q344" s="319">
        <v>9</v>
      </c>
    </row>
    <row r="345" spans="1:17" x14ac:dyDescent="0.25">
      <c r="A345" s="318">
        <v>965</v>
      </c>
      <c r="B345" s="318" t="s">
        <v>299</v>
      </c>
      <c r="C345" s="319">
        <v>10516</v>
      </c>
      <c r="D345" s="319">
        <v>1725</v>
      </c>
      <c r="E345" s="319">
        <v>1035.3</v>
      </c>
      <c r="F345" s="319">
        <v>105</v>
      </c>
      <c r="G345" s="319">
        <v>1570</v>
      </c>
      <c r="H345" s="319">
        <v>0</v>
      </c>
      <c r="I345" s="319">
        <v>0</v>
      </c>
      <c r="J345" s="319">
        <v>0</v>
      </c>
      <c r="K345" s="319">
        <v>0</v>
      </c>
      <c r="L345" s="319">
        <v>0</v>
      </c>
      <c r="M345" s="319">
        <v>0</v>
      </c>
      <c r="N345" s="319">
        <v>1603</v>
      </c>
      <c r="O345" s="319">
        <v>0</v>
      </c>
      <c r="P345" s="319">
        <v>3675.357</v>
      </c>
      <c r="Q345" s="319">
        <v>3</v>
      </c>
    </row>
    <row r="346" spans="1:17" x14ac:dyDescent="0.25">
      <c r="A346" s="318">
        <v>1883</v>
      </c>
      <c r="B346" s="318" t="s">
        <v>303</v>
      </c>
      <c r="C346" s="319">
        <v>92661</v>
      </c>
      <c r="D346" s="319">
        <v>14540</v>
      </c>
      <c r="E346" s="319">
        <v>11542.1</v>
      </c>
      <c r="F346" s="319">
        <v>3830</v>
      </c>
      <c r="G346" s="319">
        <v>134510</v>
      </c>
      <c r="H346" s="319">
        <v>2415.36</v>
      </c>
      <c r="I346" s="319">
        <v>4601.6000000000004</v>
      </c>
      <c r="J346" s="319">
        <v>0</v>
      </c>
      <c r="K346" s="319">
        <v>0</v>
      </c>
      <c r="L346" s="319">
        <v>0</v>
      </c>
      <c r="M346" s="319">
        <v>0</v>
      </c>
      <c r="N346" s="319">
        <v>7860</v>
      </c>
      <c r="O346" s="319">
        <v>198</v>
      </c>
      <c r="P346" s="319">
        <v>69945.557000000001</v>
      </c>
      <c r="Q346" s="319">
        <v>7</v>
      </c>
    </row>
    <row r="347" spans="1:17" x14ac:dyDescent="0.25">
      <c r="A347" s="318">
        <v>971</v>
      </c>
      <c r="B347" s="318" t="s">
        <v>317</v>
      </c>
      <c r="C347" s="319">
        <v>24961</v>
      </c>
      <c r="D347" s="319">
        <v>3832</v>
      </c>
      <c r="E347" s="319">
        <v>2300.1999999999998</v>
      </c>
      <c r="F347" s="319">
        <v>465</v>
      </c>
      <c r="G347" s="319">
        <v>14460</v>
      </c>
      <c r="H347" s="319">
        <v>0</v>
      </c>
      <c r="I347" s="319">
        <v>1161.5999999999999</v>
      </c>
      <c r="J347" s="319">
        <v>0</v>
      </c>
      <c r="K347" s="319">
        <v>0</v>
      </c>
      <c r="L347" s="319">
        <v>0</v>
      </c>
      <c r="M347" s="319">
        <v>145.19999999999999</v>
      </c>
      <c r="N347" s="319">
        <v>2089</v>
      </c>
      <c r="O347" s="319">
        <v>191</v>
      </c>
      <c r="P347" s="319">
        <v>10629.998</v>
      </c>
      <c r="Q347" s="319">
        <v>3</v>
      </c>
    </row>
    <row r="348" spans="1:17" x14ac:dyDescent="0.25">
      <c r="A348" s="318">
        <v>981</v>
      </c>
      <c r="B348" s="318" t="s">
        <v>338</v>
      </c>
      <c r="C348" s="319">
        <v>10092</v>
      </c>
      <c r="D348" s="319">
        <v>1274</v>
      </c>
      <c r="E348" s="319">
        <v>1487.9</v>
      </c>
      <c r="F348" s="319">
        <v>210</v>
      </c>
      <c r="G348" s="319">
        <v>3510</v>
      </c>
      <c r="H348" s="319">
        <v>0</v>
      </c>
      <c r="I348" s="319">
        <v>0</v>
      </c>
      <c r="J348" s="319">
        <v>0</v>
      </c>
      <c r="K348" s="319">
        <v>0</v>
      </c>
      <c r="L348" s="319">
        <v>0</v>
      </c>
      <c r="M348" s="319">
        <v>0</v>
      </c>
      <c r="N348" s="319">
        <v>2389</v>
      </c>
      <c r="O348" s="319">
        <v>1</v>
      </c>
      <c r="P348" s="319">
        <v>6463.6189999999997</v>
      </c>
      <c r="Q348" s="319">
        <v>6</v>
      </c>
    </row>
    <row r="349" spans="1:17" x14ac:dyDescent="0.25">
      <c r="A349" s="318">
        <v>994</v>
      </c>
      <c r="B349" s="318" t="s">
        <v>339</v>
      </c>
      <c r="C349" s="319">
        <v>16470</v>
      </c>
      <c r="D349" s="319">
        <v>2331</v>
      </c>
      <c r="E349" s="319">
        <v>1808.5</v>
      </c>
      <c r="F349" s="319">
        <v>275</v>
      </c>
      <c r="G349" s="319">
        <v>3420</v>
      </c>
      <c r="H349" s="319">
        <v>1089.9000000000001</v>
      </c>
      <c r="I349" s="319">
        <v>528</v>
      </c>
      <c r="J349" s="319">
        <v>0</v>
      </c>
      <c r="K349" s="319">
        <v>0</v>
      </c>
      <c r="L349" s="319">
        <v>0</v>
      </c>
      <c r="M349" s="319">
        <v>94.599999999999895</v>
      </c>
      <c r="N349" s="319">
        <v>3672</v>
      </c>
      <c r="O349" s="319">
        <v>20</v>
      </c>
      <c r="P349" s="319">
        <v>6121.18</v>
      </c>
      <c r="Q349" s="319">
        <v>6</v>
      </c>
    </row>
    <row r="350" spans="1:17" x14ac:dyDescent="0.25">
      <c r="A350" s="318">
        <v>983</v>
      </c>
      <c r="B350" s="318" t="s">
        <v>347</v>
      </c>
      <c r="C350" s="319">
        <v>101603</v>
      </c>
      <c r="D350" s="319">
        <v>18161</v>
      </c>
      <c r="E350" s="319">
        <v>11981.3</v>
      </c>
      <c r="F350" s="319">
        <v>8930</v>
      </c>
      <c r="G350" s="319">
        <v>143760</v>
      </c>
      <c r="H350" s="319">
        <v>3776.88</v>
      </c>
      <c r="I350" s="319">
        <v>4670.3999999999996</v>
      </c>
      <c r="J350" s="319">
        <v>0</v>
      </c>
      <c r="K350" s="319">
        <v>0</v>
      </c>
      <c r="L350" s="319">
        <v>0</v>
      </c>
      <c r="M350" s="319">
        <v>0</v>
      </c>
      <c r="N350" s="319">
        <v>12412</v>
      </c>
      <c r="O350" s="319">
        <v>488</v>
      </c>
      <c r="P350" s="319">
        <v>78684.606</v>
      </c>
      <c r="Q350" s="319">
        <v>14</v>
      </c>
    </row>
    <row r="351" spans="1:17" x14ac:dyDescent="0.25">
      <c r="A351" s="318">
        <v>984</v>
      </c>
      <c r="B351" s="318" t="s">
        <v>348</v>
      </c>
      <c r="C351" s="319">
        <v>43326</v>
      </c>
      <c r="D351" s="319">
        <v>8042</v>
      </c>
      <c r="E351" s="319">
        <v>3840.5</v>
      </c>
      <c r="F351" s="319">
        <v>2720</v>
      </c>
      <c r="G351" s="319">
        <v>41810</v>
      </c>
      <c r="H351" s="319">
        <v>612.05999999999995</v>
      </c>
      <c r="I351" s="319">
        <v>1360.8</v>
      </c>
      <c r="J351" s="319">
        <v>0</v>
      </c>
      <c r="K351" s="319">
        <v>0</v>
      </c>
      <c r="L351" s="319">
        <v>0</v>
      </c>
      <c r="M351" s="319">
        <v>0</v>
      </c>
      <c r="N351" s="319">
        <v>16316</v>
      </c>
      <c r="O351" s="319">
        <v>184</v>
      </c>
      <c r="P351" s="319">
        <v>19179.794999999998</v>
      </c>
      <c r="Q351" s="319">
        <v>14</v>
      </c>
    </row>
    <row r="352" spans="1:17" x14ac:dyDescent="0.25">
      <c r="A352" s="318">
        <v>986</v>
      </c>
      <c r="B352" s="318" t="s">
        <v>355</v>
      </c>
      <c r="C352" s="319">
        <v>12452</v>
      </c>
      <c r="D352" s="319">
        <v>2118</v>
      </c>
      <c r="E352" s="319">
        <v>839.9</v>
      </c>
      <c r="F352" s="319">
        <v>195</v>
      </c>
      <c r="G352" s="319">
        <v>1120</v>
      </c>
      <c r="H352" s="319">
        <v>0</v>
      </c>
      <c r="I352" s="319">
        <v>0</v>
      </c>
      <c r="J352" s="319">
        <v>0</v>
      </c>
      <c r="K352" s="319">
        <v>0</v>
      </c>
      <c r="L352" s="319">
        <v>0</v>
      </c>
      <c r="M352" s="319">
        <v>0</v>
      </c>
      <c r="N352" s="319">
        <v>3150</v>
      </c>
      <c r="O352" s="319">
        <v>2</v>
      </c>
      <c r="P352" s="319">
        <v>3187.953</v>
      </c>
      <c r="Q352" s="319">
        <v>6</v>
      </c>
    </row>
    <row r="353" spans="1:17" x14ac:dyDescent="0.25">
      <c r="A353" s="318">
        <v>988</v>
      </c>
      <c r="B353" s="318" t="s">
        <v>365</v>
      </c>
      <c r="C353" s="319">
        <v>49842</v>
      </c>
      <c r="D353" s="319">
        <v>8674</v>
      </c>
      <c r="E353" s="319">
        <v>4848.8</v>
      </c>
      <c r="F353" s="319">
        <v>3755</v>
      </c>
      <c r="G353" s="319">
        <v>54700</v>
      </c>
      <c r="H353" s="319">
        <v>919.04</v>
      </c>
      <c r="I353" s="319">
        <v>2850.4</v>
      </c>
      <c r="J353" s="319">
        <v>0</v>
      </c>
      <c r="K353" s="319">
        <v>0</v>
      </c>
      <c r="L353" s="319">
        <v>0</v>
      </c>
      <c r="M353" s="319">
        <v>0</v>
      </c>
      <c r="N353" s="319">
        <v>10414</v>
      </c>
      <c r="O353" s="319">
        <v>140</v>
      </c>
      <c r="P353" s="319">
        <v>31056.423999999999</v>
      </c>
      <c r="Q353" s="319">
        <v>8</v>
      </c>
    </row>
    <row r="354" spans="1:17" x14ac:dyDescent="0.25">
      <c r="A354" s="318">
        <v>34</v>
      </c>
      <c r="B354" s="318" t="s">
        <v>9</v>
      </c>
      <c r="C354" s="319">
        <v>207904</v>
      </c>
      <c r="D354" s="319">
        <v>47572</v>
      </c>
      <c r="E354" s="319">
        <v>15553.2</v>
      </c>
      <c r="F354" s="319">
        <v>43910</v>
      </c>
      <c r="G354" s="319">
        <v>278320</v>
      </c>
      <c r="H354" s="319">
        <v>5547.52</v>
      </c>
      <c r="I354" s="319">
        <v>10184.799999999999</v>
      </c>
      <c r="J354" s="319">
        <v>2329.1999999999998</v>
      </c>
      <c r="K354" s="319">
        <v>0</v>
      </c>
      <c r="L354" s="319">
        <v>0</v>
      </c>
      <c r="M354" s="319">
        <v>0</v>
      </c>
      <c r="N354" s="319">
        <v>12909</v>
      </c>
      <c r="O354" s="319">
        <v>2087</v>
      </c>
      <c r="P354" s="319">
        <v>135617.508</v>
      </c>
      <c r="Q354" s="319">
        <v>6</v>
      </c>
    </row>
    <row r="355" spans="1:17" x14ac:dyDescent="0.25">
      <c r="A355" s="318">
        <v>303</v>
      </c>
      <c r="B355" s="318" t="s">
        <v>89</v>
      </c>
      <c r="C355" s="319">
        <v>40815</v>
      </c>
      <c r="D355" s="319">
        <v>8611</v>
      </c>
      <c r="E355" s="319">
        <v>2612.3000000000002</v>
      </c>
      <c r="F355" s="319">
        <v>1990</v>
      </c>
      <c r="G355" s="319">
        <v>23640</v>
      </c>
      <c r="H355" s="319">
        <v>348.48</v>
      </c>
      <c r="I355" s="319">
        <v>1802.4</v>
      </c>
      <c r="J355" s="319">
        <v>0</v>
      </c>
      <c r="K355" s="319">
        <v>0</v>
      </c>
      <c r="L355" s="319">
        <v>0</v>
      </c>
      <c r="M355" s="319">
        <v>0</v>
      </c>
      <c r="N355" s="319">
        <v>33362</v>
      </c>
      <c r="O355" s="319">
        <v>5766</v>
      </c>
      <c r="P355" s="319">
        <v>13954.457</v>
      </c>
      <c r="Q355" s="319">
        <v>12</v>
      </c>
    </row>
    <row r="356" spans="1:17" x14ac:dyDescent="0.25">
      <c r="A356" s="318">
        <v>995</v>
      </c>
      <c r="B356" s="318" t="s">
        <v>190</v>
      </c>
      <c r="C356" s="319">
        <v>77893</v>
      </c>
      <c r="D356" s="319">
        <v>17201</v>
      </c>
      <c r="E356" s="319">
        <v>7642.1</v>
      </c>
      <c r="F356" s="319">
        <v>11885</v>
      </c>
      <c r="G356" s="319">
        <v>85700</v>
      </c>
      <c r="H356" s="319">
        <v>4019.76</v>
      </c>
      <c r="I356" s="319">
        <v>2923.2</v>
      </c>
      <c r="J356" s="319">
        <v>0</v>
      </c>
      <c r="K356" s="319">
        <v>0</v>
      </c>
      <c r="L356" s="319">
        <v>0</v>
      </c>
      <c r="M356" s="319">
        <v>0</v>
      </c>
      <c r="N356" s="319">
        <v>22954</v>
      </c>
      <c r="O356" s="319">
        <v>3058</v>
      </c>
      <c r="P356" s="319">
        <v>45791.680999999997</v>
      </c>
      <c r="Q356" s="319">
        <v>6</v>
      </c>
    </row>
    <row r="357" spans="1:17" x14ac:dyDescent="0.25">
      <c r="A357" s="318">
        <v>171</v>
      </c>
      <c r="B357" s="318" t="s">
        <v>237</v>
      </c>
      <c r="C357" s="319">
        <v>46849</v>
      </c>
      <c r="D357" s="319">
        <v>10727</v>
      </c>
      <c r="E357" s="319">
        <v>3815.8</v>
      </c>
      <c r="F357" s="319">
        <v>1915</v>
      </c>
      <c r="G357" s="319">
        <v>35480</v>
      </c>
      <c r="H357" s="319">
        <v>1752.52</v>
      </c>
      <c r="I357" s="319">
        <v>2605.6</v>
      </c>
      <c r="J357" s="319">
        <v>0</v>
      </c>
      <c r="K357" s="319">
        <v>0</v>
      </c>
      <c r="L357" s="319">
        <v>0</v>
      </c>
      <c r="M357" s="319">
        <v>0</v>
      </c>
      <c r="N357" s="319">
        <v>45970</v>
      </c>
      <c r="O357" s="319">
        <v>2904</v>
      </c>
      <c r="P357" s="319">
        <v>14962.272000000001</v>
      </c>
      <c r="Q357" s="319">
        <v>15</v>
      </c>
    </row>
    <row r="358" spans="1:17" x14ac:dyDescent="0.25">
      <c r="A358" s="318">
        <v>184</v>
      </c>
      <c r="B358" s="318" t="s">
        <v>335</v>
      </c>
      <c r="C358" s="319">
        <v>20776</v>
      </c>
      <c r="D358" s="319">
        <v>6969</v>
      </c>
      <c r="E358" s="319">
        <v>734.4</v>
      </c>
      <c r="F358" s="319">
        <v>315</v>
      </c>
      <c r="G358" s="319">
        <v>14820</v>
      </c>
      <c r="H358" s="319">
        <v>65.739999999999995</v>
      </c>
      <c r="I358" s="319">
        <v>802.4</v>
      </c>
      <c r="J358" s="319">
        <v>0</v>
      </c>
      <c r="K358" s="319">
        <v>0</v>
      </c>
      <c r="L358" s="319">
        <v>0</v>
      </c>
      <c r="M358" s="319">
        <v>520.1</v>
      </c>
      <c r="N358" s="319">
        <v>1150</v>
      </c>
      <c r="O358" s="319">
        <v>38</v>
      </c>
      <c r="P358" s="319">
        <v>6922.384</v>
      </c>
      <c r="Q358" s="319">
        <v>1</v>
      </c>
    </row>
    <row r="359" spans="1:17" x14ac:dyDescent="0.25">
      <c r="A359" s="318">
        <v>50</v>
      </c>
      <c r="B359" s="318" t="s">
        <v>390</v>
      </c>
      <c r="C359" s="319">
        <v>22309</v>
      </c>
      <c r="D359" s="319">
        <v>5012</v>
      </c>
      <c r="E359" s="319">
        <v>1171.7</v>
      </c>
      <c r="F359" s="319">
        <v>590</v>
      </c>
      <c r="G359" s="319">
        <v>9530</v>
      </c>
      <c r="H359" s="319">
        <v>0</v>
      </c>
      <c r="I359" s="319">
        <v>481.6</v>
      </c>
      <c r="J359" s="319">
        <v>0</v>
      </c>
      <c r="K359" s="319">
        <v>0</v>
      </c>
      <c r="L359" s="319">
        <v>0</v>
      </c>
      <c r="M359" s="319">
        <v>55.3</v>
      </c>
      <c r="N359" s="319">
        <v>24714</v>
      </c>
      <c r="O359" s="319">
        <v>2171</v>
      </c>
      <c r="P359" s="319">
        <v>8005.9979999999996</v>
      </c>
      <c r="Q359" s="319">
        <v>6</v>
      </c>
    </row>
    <row r="360" spans="1:17" x14ac:dyDescent="0.25">
      <c r="A360" s="318">
        <v>9999</v>
      </c>
      <c r="B360" s="318" t="s">
        <v>527</v>
      </c>
      <c r="C360" s="319">
        <f t="shared" ref="C360:O360" si="0">SUM(C5:C359)</f>
        <v>17282163</v>
      </c>
      <c r="D360" s="319">
        <f t="shared" si="0"/>
        <v>3357755</v>
      </c>
      <c r="E360" s="319">
        <f t="shared" si="0"/>
        <v>1602865.9999999998</v>
      </c>
      <c r="F360" s="319">
        <f t="shared" si="0"/>
        <v>1488225</v>
      </c>
      <c r="G360" s="319">
        <f t="shared" si="0"/>
        <v>17282080</v>
      </c>
      <c r="H360" s="319">
        <f t="shared" si="0"/>
        <v>366606.89819999976</v>
      </c>
      <c r="I360" s="319">
        <f t="shared" si="0"/>
        <v>724996.79999999993</v>
      </c>
      <c r="J360" s="319">
        <v>119616.2</v>
      </c>
      <c r="K360" s="319">
        <f t="shared" si="0"/>
        <v>14647.899999999998</v>
      </c>
      <c r="L360" s="319">
        <f t="shared" si="0"/>
        <v>12879.29999999997</v>
      </c>
      <c r="M360" s="319">
        <f t="shared" si="0"/>
        <v>33422.69999999999</v>
      </c>
      <c r="N360" s="319">
        <f t="shared" si="0"/>
        <v>3364430</v>
      </c>
      <c r="O360" s="319">
        <f t="shared" si="0"/>
        <v>194893</v>
      </c>
      <c r="P360" s="319">
        <f t="shared" ref="P360:Q360" si="1">SUM(P5:P359)</f>
        <v>16195498.634</v>
      </c>
      <c r="Q360" s="319">
        <f t="shared" si="1"/>
        <v>3330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4"/>
  <sheetViews>
    <sheetView workbookViewId="0"/>
  </sheetViews>
  <sheetFormatPr defaultColWidth="9.109375" defaultRowHeight="13.8" x14ac:dyDescent="0.3"/>
  <cols>
    <col min="1" max="1" width="35.6640625" style="2" customWidth="1"/>
    <col min="2" max="2" width="2.6640625" style="2" customWidth="1"/>
    <col min="3" max="3" width="12.44140625" style="2" customWidth="1"/>
    <col min="4" max="4" width="12.88671875" style="2" customWidth="1"/>
    <col min="5" max="25" width="10.88671875" style="2" customWidth="1"/>
    <col min="26" max="16384" width="9.109375" style="2"/>
  </cols>
  <sheetData>
    <row r="1" spans="1:4" x14ac:dyDescent="0.3">
      <c r="A1" s="29"/>
    </row>
    <row r="2" spans="1:4" x14ac:dyDescent="0.3">
      <c r="A2" s="2" t="s">
        <v>451</v>
      </c>
      <c r="C2" s="23">
        <v>2019</v>
      </c>
    </row>
    <row r="3" spans="1:4" x14ac:dyDescent="0.3">
      <c r="C3" s="23">
        <v>2020</v>
      </c>
    </row>
    <row r="4" spans="1:4" x14ac:dyDescent="0.3">
      <c r="C4" s="23">
        <v>2021</v>
      </c>
    </row>
    <row r="5" spans="1:4" x14ac:dyDescent="0.3">
      <c r="C5" s="23">
        <v>2022</v>
      </c>
    </row>
    <row r="6" spans="1:4" x14ac:dyDescent="0.3">
      <c r="C6" s="23">
        <v>2023</v>
      </c>
    </row>
    <row r="8" spans="1:4" x14ac:dyDescent="0.3">
      <c r="A8" s="3" t="s">
        <v>452</v>
      </c>
      <c r="B8" s="4"/>
      <c r="C8" s="3" t="s">
        <v>453</v>
      </c>
      <c r="D8" s="3" t="s">
        <v>658</v>
      </c>
    </row>
    <row r="9" spans="1:4" x14ac:dyDescent="0.3">
      <c r="A9" s="4" t="s">
        <v>463</v>
      </c>
      <c r="B9" s="4"/>
      <c r="C9" s="24">
        <v>0</v>
      </c>
      <c r="D9" s="24">
        <f t="shared" ref="D9:D14" si="0">1-C9</f>
        <v>1</v>
      </c>
    </row>
    <row r="10" spans="1:4" x14ac:dyDescent="0.3">
      <c r="A10" s="4" t="s">
        <v>464</v>
      </c>
      <c r="B10" s="4"/>
      <c r="C10" s="24">
        <v>0.505</v>
      </c>
      <c r="D10" s="24">
        <f t="shared" si="0"/>
        <v>0.495</v>
      </c>
    </row>
    <row r="11" spans="1:4" x14ac:dyDescent="0.3">
      <c r="A11" s="4" t="s">
        <v>465</v>
      </c>
      <c r="B11" s="4"/>
      <c r="C11" s="24">
        <v>0.57469999999999999</v>
      </c>
      <c r="D11" s="24">
        <f t="shared" si="0"/>
        <v>0.42530000000000001</v>
      </c>
    </row>
    <row r="12" spans="1:4" x14ac:dyDescent="0.3">
      <c r="A12" s="4" t="s">
        <v>433</v>
      </c>
      <c r="B12" s="4"/>
      <c r="C12" s="24">
        <v>0.7319</v>
      </c>
      <c r="D12" s="24">
        <f t="shared" si="0"/>
        <v>0.2681</v>
      </c>
    </row>
    <row r="13" spans="1:4" x14ac:dyDescent="0.3">
      <c r="A13" s="4" t="s">
        <v>466</v>
      </c>
      <c r="B13" s="4"/>
      <c r="C13" s="24">
        <v>0</v>
      </c>
      <c r="D13" s="24">
        <f t="shared" si="0"/>
        <v>1</v>
      </c>
    </row>
    <row r="14" spans="1:4" x14ac:dyDescent="0.3">
      <c r="A14" s="4" t="s">
        <v>467</v>
      </c>
      <c r="B14" s="4"/>
      <c r="C14" s="24">
        <v>0.98440000000000005</v>
      </c>
      <c r="D14" s="24">
        <f t="shared" si="0"/>
        <v>1.5599999999999947E-2</v>
      </c>
    </row>
    <row r="15" spans="1:4" x14ac:dyDescent="0.3">
      <c r="A15" s="4" t="s">
        <v>468</v>
      </c>
      <c r="B15" s="4"/>
      <c r="C15" s="5"/>
      <c r="D15" s="5"/>
    </row>
    <row r="16" spans="1:4" x14ac:dyDescent="0.3">
      <c r="A16" s="4" t="s">
        <v>469</v>
      </c>
      <c r="B16" s="4"/>
      <c r="C16" s="5"/>
      <c r="D16" s="5"/>
    </row>
    <row r="17" spans="1:6" x14ac:dyDescent="0.3">
      <c r="A17" s="4" t="s">
        <v>436</v>
      </c>
      <c r="B17" s="4"/>
      <c r="C17" s="5"/>
      <c r="D17" s="5"/>
    </row>
    <row r="18" spans="1:6" x14ac:dyDescent="0.3">
      <c r="A18" s="4" t="s">
        <v>471</v>
      </c>
      <c r="B18" s="4"/>
      <c r="C18" s="24">
        <v>1</v>
      </c>
      <c r="D18" s="24">
        <f t="shared" ref="D18:D23" si="1">1-C18</f>
        <v>0</v>
      </c>
    </row>
    <row r="19" spans="1:6" x14ac:dyDescent="0.3">
      <c r="A19" s="4" t="s">
        <v>470</v>
      </c>
      <c r="B19" s="4"/>
      <c r="C19" s="24">
        <v>1</v>
      </c>
      <c r="D19" s="24">
        <f t="shared" si="1"/>
        <v>0</v>
      </c>
    </row>
    <row r="20" spans="1:6" x14ac:dyDescent="0.3">
      <c r="A20" s="4" t="s">
        <v>434</v>
      </c>
      <c r="B20" s="4"/>
      <c r="C20" s="24">
        <v>0.63829999999999998</v>
      </c>
      <c r="D20" s="24">
        <f t="shared" si="1"/>
        <v>0.36170000000000002</v>
      </c>
    </row>
    <row r="21" spans="1:6" x14ac:dyDescent="0.3">
      <c r="A21" s="4" t="s">
        <v>435</v>
      </c>
      <c r="B21" s="4"/>
      <c r="C21" s="24">
        <v>0.63829999999999998</v>
      </c>
      <c r="D21" s="24">
        <f t="shared" si="1"/>
        <v>0.36170000000000002</v>
      </c>
    </row>
    <row r="22" spans="1:6" x14ac:dyDescent="0.3">
      <c r="A22" s="4" t="s">
        <v>472</v>
      </c>
      <c r="B22" s="4"/>
      <c r="C22" s="24">
        <v>0.62339999999999995</v>
      </c>
      <c r="D22" s="24">
        <f t="shared" si="1"/>
        <v>0.37660000000000005</v>
      </c>
    </row>
    <row r="23" spans="1:6" x14ac:dyDescent="0.3">
      <c r="A23" s="4" t="s">
        <v>406</v>
      </c>
      <c r="B23" s="4"/>
      <c r="C23" s="24">
        <v>0.41670000000000001</v>
      </c>
      <c r="D23" s="24">
        <f t="shared" si="1"/>
        <v>0.58329999999999993</v>
      </c>
    </row>
    <row r="24" spans="1:6" x14ac:dyDescent="0.3">
      <c r="A24" s="4"/>
      <c r="B24" s="4"/>
      <c r="C24" s="5"/>
      <c r="D24" s="5"/>
    </row>
    <row r="25" spans="1:6" x14ac:dyDescent="0.3">
      <c r="A25" s="4"/>
      <c r="B25" s="4"/>
      <c r="C25" s="5"/>
      <c r="D25" s="5"/>
    </row>
    <row r="26" spans="1:6" x14ac:dyDescent="0.3">
      <c r="A26" s="27" t="s">
        <v>625</v>
      </c>
      <c r="C26" s="324" t="s">
        <v>767</v>
      </c>
      <c r="D26" s="325" t="s">
        <v>759</v>
      </c>
      <c r="E26" s="325" t="s">
        <v>760</v>
      </c>
      <c r="F26" s="325" t="s">
        <v>761</v>
      </c>
    </row>
    <row r="27" spans="1:6" x14ac:dyDescent="0.3">
      <c r="A27" s="2" t="s">
        <v>463</v>
      </c>
      <c r="C27" s="321">
        <v>1</v>
      </c>
      <c r="D27" s="320">
        <v>1.0077</v>
      </c>
      <c r="E27" s="320">
        <v>1.0155000000000001</v>
      </c>
      <c r="F27" s="320">
        <v>1.0233000000000001</v>
      </c>
    </row>
    <row r="28" spans="1:6" x14ac:dyDescent="0.3">
      <c r="A28" s="6" t="s">
        <v>464</v>
      </c>
      <c r="B28" s="7"/>
      <c r="C28" s="321">
        <v>1</v>
      </c>
      <c r="D28" s="320">
        <v>0.99539999999999995</v>
      </c>
      <c r="E28" s="320">
        <v>0.99129999999999996</v>
      </c>
      <c r="F28" s="320">
        <v>0.98799999999999999</v>
      </c>
    </row>
    <row r="29" spans="1:6" x14ac:dyDescent="0.3">
      <c r="A29" s="6" t="s">
        <v>465</v>
      </c>
      <c r="B29" s="7"/>
      <c r="C29" s="321">
        <v>1</v>
      </c>
      <c r="D29" s="320">
        <v>1.0085999999999999</v>
      </c>
      <c r="E29" s="320">
        <v>1.0150999999999999</v>
      </c>
      <c r="F29" s="320">
        <v>1.0206</v>
      </c>
    </row>
    <row r="30" spans="1:6" x14ac:dyDescent="0.3">
      <c r="A30" s="6" t="s">
        <v>433</v>
      </c>
      <c r="B30" s="7"/>
      <c r="C30" s="321">
        <v>1</v>
      </c>
      <c r="D30" s="320">
        <v>1.0176000000000001</v>
      </c>
      <c r="E30" s="320">
        <v>1.0254000000000001</v>
      </c>
      <c r="F30" s="320">
        <v>1.0405</v>
      </c>
    </row>
    <row r="31" spans="1:6" x14ac:dyDescent="0.3">
      <c r="A31" s="6" t="s">
        <v>466</v>
      </c>
      <c r="B31" s="7"/>
      <c r="C31" s="321">
        <v>1</v>
      </c>
      <c r="D31" s="320">
        <v>1.0077</v>
      </c>
      <c r="E31" s="320">
        <v>1.0155000000000001</v>
      </c>
      <c r="F31" s="320">
        <v>1.0233000000000001</v>
      </c>
    </row>
    <row r="32" spans="1:6" x14ac:dyDescent="0.3">
      <c r="A32" s="6" t="s">
        <v>467</v>
      </c>
      <c r="B32" s="7"/>
      <c r="C32" s="321">
        <v>1</v>
      </c>
      <c r="D32" s="320">
        <v>0.98850000000000005</v>
      </c>
      <c r="E32" s="320">
        <v>0.97719999999999996</v>
      </c>
      <c r="F32" s="320">
        <v>0.97719999999999996</v>
      </c>
    </row>
    <row r="33" spans="1:6" x14ac:dyDescent="0.3">
      <c r="A33" s="6" t="s">
        <v>468</v>
      </c>
      <c r="B33" s="7"/>
      <c r="C33" s="321"/>
      <c r="D33" s="321"/>
      <c r="E33" s="321"/>
      <c r="F33" s="322"/>
    </row>
    <row r="34" spans="1:6" x14ac:dyDescent="0.3">
      <c r="A34" s="6" t="s">
        <v>469</v>
      </c>
      <c r="B34" s="7"/>
      <c r="C34" s="321"/>
      <c r="D34" s="321"/>
      <c r="E34" s="321"/>
      <c r="F34" s="322"/>
    </row>
    <row r="35" spans="1:6" x14ac:dyDescent="0.3">
      <c r="A35" s="6" t="s">
        <v>436</v>
      </c>
      <c r="B35" s="7"/>
      <c r="C35" s="321">
        <v>1</v>
      </c>
      <c r="D35" s="321">
        <v>1</v>
      </c>
      <c r="E35" s="321">
        <v>1.0001</v>
      </c>
      <c r="F35" s="323">
        <v>1.0001</v>
      </c>
    </row>
    <row r="36" spans="1:6" x14ac:dyDescent="0.3">
      <c r="A36" s="6" t="s">
        <v>470</v>
      </c>
      <c r="B36" s="7"/>
      <c r="C36" s="321">
        <v>1</v>
      </c>
      <c r="D36" s="320">
        <v>1</v>
      </c>
      <c r="E36" s="320">
        <v>1.0001</v>
      </c>
      <c r="F36" s="320">
        <v>1.0001</v>
      </c>
    </row>
    <row r="37" spans="1:6" x14ac:dyDescent="0.3">
      <c r="A37" s="6" t="s">
        <v>471</v>
      </c>
      <c r="B37" s="7"/>
      <c r="C37" s="321">
        <v>1</v>
      </c>
      <c r="D37" s="321">
        <v>0.99539999999999995</v>
      </c>
      <c r="E37" s="321">
        <v>0.99129999999999996</v>
      </c>
      <c r="F37" s="323">
        <v>0.98799999999999999</v>
      </c>
    </row>
    <row r="38" spans="1:6" x14ac:dyDescent="0.3">
      <c r="A38" s="6" t="s">
        <v>434</v>
      </c>
      <c r="B38" s="7"/>
      <c r="C38" s="321">
        <v>1</v>
      </c>
      <c r="D38" s="321">
        <v>1</v>
      </c>
      <c r="E38" s="321">
        <v>1</v>
      </c>
      <c r="F38" s="323">
        <v>1</v>
      </c>
    </row>
    <row r="39" spans="1:6" x14ac:dyDescent="0.3">
      <c r="A39" s="6" t="s">
        <v>435</v>
      </c>
      <c r="B39" s="7"/>
      <c r="C39" s="321">
        <v>1</v>
      </c>
      <c r="D39" s="321">
        <v>1</v>
      </c>
      <c r="E39" s="321">
        <v>1</v>
      </c>
      <c r="F39" s="323">
        <v>1</v>
      </c>
    </row>
    <row r="40" spans="1:6" x14ac:dyDescent="0.3">
      <c r="A40" s="6" t="s">
        <v>472</v>
      </c>
      <c r="B40" s="7"/>
      <c r="C40" s="321">
        <v>1</v>
      </c>
      <c r="D40" s="321">
        <v>1.0329999999999999</v>
      </c>
      <c r="E40" s="321">
        <v>1.0412999999999999</v>
      </c>
      <c r="F40" s="323">
        <v>1.0446</v>
      </c>
    </row>
    <row r="41" spans="1:6" x14ac:dyDescent="0.3">
      <c r="A41" s="6" t="s">
        <v>406</v>
      </c>
      <c r="B41" s="7"/>
      <c r="C41" s="321">
        <v>1</v>
      </c>
      <c r="D41" s="321">
        <v>1</v>
      </c>
      <c r="E41" s="321">
        <v>1</v>
      </c>
      <c r="F41" s="323">
        <v>1</v>
      </c>
    </row>
    <row r="42" spans="1:6" x14ac:dyDescent="0.3">
      <c r="A42" s="6"/>
      <c r="B42" s="7"/>
      <c r="F42" s="33"/>
    </row>
    <row r="43" spans="1:6" x14ac:dyDescent="0.3">
      <c r="A43" s="6"/>
      <c r="B43" s="7"/>
      <c r="F43" s="33"/>
    </row>
    <row r="44" spans="1:6" x14ac:dyDescent="0.3">
      <c r="A44" s="6"/>
      <c r="B44" s="7"/>
    </row>
    <row r="45" spans="1:6" x14ac:dyDescent="0.3">
      <c r="A45" s="6"/>
      <c r="B45" s="7"/>
    </row>
    <row r="46" spans="1:6" x14ac:dyDescent="0.3">
      <c r="A46" s="6"/>
      <c r="B46" s="7"/>
    </row>
    <row r="47" spans="1:6" x14ac:dyDescent="0.3">
      <c r="A47" s="6"/>
      <c r="B47" s="7"/>
    </row>
    <row r="48" spans="1:6" x14ac:dyDescent="0.3">
      <c r="A48" s="6"/>
      <c r="B48" s="7"/>
    </row>
    <row r="49" spans="1:2" x14ac:dyDescent="0.3">
      <c r="A49" s="6"/>
      <c r="B49" s="7"/>
    </row>
    <row r="50" spans="1:2" x14ac:dyDescent="0.3">
      <c r="A50" s="6"/>
      <c r="B50" s="7"/>
    </row>
    <row r="51" spans="1:2" x14ac:dyDescent="0.3">
      <c r="A51" s="6"/>
      <c r="B51" s="7"/>
    </row>
    <row r="52" spans="1:2" x14ac:dyDescent="0.3">
      <c r="A52" s="6"/>
      <c r="B52" s="7"/>
    </row>
    <row r="53" spans="1:2" x14ac:dyDescent="0.3">
      <c r="A53" s="6"/>
      <c r="B53" s="7"/>
    </row>
    <row r="54" spans="1:2" x14ac:dyDescent="0.3">
      <c r="A54" s="6"/>
      <c r="B54" s="7"/>
    </row>
    <row r="55" spans="1:2" x14ac:dyDescent="0.3">
      <c r="A55" s="6"/>
      <c r="B55" s="7"/>
    </row>
    <row r="56" spans="1:2" x14ac:dyDescent="0.3">
      <c r="A56" s="6"/>
      <c r="B56" s="7"/>
    </row>
    <row r="57" spans="1:2" x14ac:dyDescent="0.3">
      <c r="A57" s="6"/>
      <c r="B57" s="7"/>
    </row>
    <row r="58" spans="1:2" x14ac:dyDescent="0.3">
      <c r="A58" s="6"/>
      <c r="B58" s="7"/>
    </row>
    <row r="59" spans="1:2" x14ac:dyDescent="0.3">
      <c r="A59" s="6"/>
      <c r="B59" s="7"/>
    </row>
    <row r="60" spans="1:2" x14ac:dyDescent="0.3">
      <c r="A60" s="6"/>
      <c r="B60" s="7"/>
    </row>
    <row r="61" spans="1:2" x14ac:dyDescent="0.3">
      <c r="A61" s="6"/>
      <c r="B61" s="7"/>
    </row>
    <row r="62" spans="1:2" x14ac:dyDescent="0.3">
      <c r="A62" s="6"/>
      <c r="B62" s="7"/>
    </row>
    <row r="63" spans="1:2" x14ac:dyDescent="0.3">
      <c r="A63" s="6"/>
      <c r="B63" s="7"/>
    </row>
    <row r="64" spans="1:2" x14ac:dyDescent="0.3">
      <c r="A64" s="6"/>
      <c r="B64" s="7"/>
    </row>
    <row r="65" spans="1:2" x14ac:dyDescent="0.3">
      <c r="A65" s="6"/>
      <c r="B65" s="7"/>
    </row>
    <row r="66" spans="1:2" x14ac:dyDescent="0.3">
      <c r="A66" s="6"/>
      <c r="B66" s="7"/>
    </row>
    <row r="67" spans="1:2" x14ac:dyDescent="0.3">
      <c r="A67" s="6"/>
      <c r="B67" s="7"/>
    </row>
    <row r="68" spans="1:2" x14ac:dyDescent="0.3">
      <c r="A68" s="6"/>
      <c r="B68" s="7"/>
    </row>
    <row r="69" spans="1:2" x14ac:dyDescent="0.3">
      <c r="A69" s="6"/>
      <c r="B69" s="7"/>
    </row>
    <row r="70" spans="1:2" x14ac:dyDescent="0.3">
      <c r="A70" s="6"/>
      <c r="B70" s="7"/>
    </row>
    <row r="71" spans="1:2" x14ac:dyDescent="0.3">
      <c r="A71" s="6"/>
      <c r="B71" s="7"/>
    </row>
    <row r="72" spans="1:2" x14ac:dyDescent="0.3">
      <c r="A72" s="6"/>
      <c r="B72" s="7"/>
    </row>
    <row r="73" spans="1:2" x14ac:dyDescent="0.3">
      <c r="A73" s="6"/>
      <c r="B73" s="7"/>
    </row>
    <row r="74" spans="1:2" x14ac:dyDescent="0.3">
      <c r="A74" s="6"/>
      <c r="B74" s="7"/>
    </row>
    <row r="75" spans="1:2" x14ac:dyDescent="0.3">
      <c r="A75" s="6"/>
      <c r="B75" s="7"/>
    </row>
    <row r="76" spans="1:2" x14ac:dyDescent="0.3">
      <c r="A76" s="6"/>
      <c r="B76" s="7"/>
    </row>
    <row r="77" spans="1:2" x14ac:dyDescent="0.3">
      <c r="A77" s="6"/>
      <c r="B77" s="7"/>
    </row>
    <row r="78" spans="1:2" x14ac:dyDescent="0.3">
      <c r="A78" s="6"/>
      <c r="B78" s="7"/>
    </row>
    <row r="79" spans="1:2" x14ac:dyDescent="0.3">
      <c r="A79" s="6"/>
      <c r="B79" s="7"/>
    </row>
    <row r="80" spans="1:2" x14ac:dyDescent="0.3">
      <c r="A80" s="6"/>
      <c r="B80" s="7"/>
    </row>
    <row r="81" spans="1:2" x14ac:dyDescent="0.3">
      <c r="A81" s="6"/>
      <c r="B81" s="7"/>
    </row>
    <row r="82" spans="1:2" x14ac:dyDescent="0.3">
      <c r="A82" s="6"/>
      <c r="B82" s="7"/>
    </row>
    <row r="83" spans="1:2" x14ac:dyDescent="0.3">
      <c r="A83" s="6"/>
      <c r="B83" s="7"/>
    </row>
    <row r="84" spans="1:2" x14ac:dyDescent="0.3">
      <c r="A84" s="6"/>
      <c r="B84" s="7"/>
    </row>
  </sheetData>
  <sheetProtection algorithmName="SHA-512" hashValue="vX3vtAGsfyKTV2yX7IwbVj3xT3gGZTs+fQtZX/KdmphnBFEVptLXi1LYjgU2MHw4HNzAbWtnZRyriawYMJqBug==" saltValue="aT2LZG4qnIiOArm2y9mhOw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63"/>
  <sheetViews>
    <sheetView workbookViewId="0"/>
  </sheetViews>
  <sheetFormatPr defaultRowHeight="13.2" x14ac:dyDescent="0.25"/>
  <cols>
    <col min="1" max="1" width="6" customWidth="1"/>
    <col min="2" max="2" width="12.88671875" customWidth="1"/>
    <col min="3" max="3" width="10.109375" customWidth="1"/>
    <col min="4" max="4" width="9" customWidth="1"/>
    <col min="5" max="5" width="9.44140625" customWidth="1"/>
    <col min="6" max="6" width="8.88671875" customWidth="1"/>
    <col min="7" max="7" width="10.33203125" customWidth="1"/>
    <col min="8" max="8" width="7.6640625" customWidth="1"/>
    <col min="9" max="9" width="7.88671875" customWidth="1"/>
    <col min="10" max="10" width="7.44140625" customWidth="1"/>
    <col min="11" max="11" width="7.33203125" customWidth="1"/>
    <col min="12" max="12" width="7" customWidth="1"/>
    <col min="13" max="13" width="7.6640625" customWidth="1"/>
    <col min="14" max="14" width="9.109375" customWidth="1"/>
    <col min="15" max="15" width="8" customWidth="1"/>
    <col min="16" max="16" width="10.109375" customWidth="1"/>
    <col min="17" max="17" width="6.109375" customWidth="1"/>
  </cols>
  <sheetData>
    <row r="1" spans="1:17" x14ac:dyDescent="0.25">
      <c r="A1" s="315">
        <v>1</v>
      </c>
      <c r="B1" s="315">
        <v>2</v>
      </c>
      <c r="C1" s="315">
        <v>3</v>
      </c>
      <c r="D1" s="315">
        <v>4</v>
      </c>
      <c r="E1" s="315">
        <v>5</v>
      </c>
      <c r="F1" s="315">
        <v>6</v>
      </c>
      <c r="G1" s="315">
        <v>7</v>
      </c>
      <c r="H1" s="315">
        <v>8</v>
      </c>
      <c r="I1" s="315">
        <v>9</v>
      </c>
      <c r="J1" s="315">
        <v>10</v>
      </c>
      <c r="K1" s="315">
        <v>11</v>
      </c>
      <c r="L1" s="315">
        <v>12</v>
      </c>
      <c r="M1" s="315">
        <v>13</v>
      </c>
      <c r="N1" s="315">
        <v>14</v>
      </c>
      <c r="O1" s="315">
        <v>15</v>
      </c>
      <c r="P1" s="315">
        <v>16</v>
      </c>
      <c r="Q1" s="315">
        <v>17</v>
      </c>
    </row>
    <row r="2" spans="1:17" x14ac:dyDescent="0.25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315" t="s">
        <v>522</v>
      </c>
      <c r="B3" s="315" t="s">
        <v>633</v>
      </c>
      <c r="C3" s="317" t="s">
        <v>628</v>
      </c>
      <c r="D3" s="317" t="s">
        <v>524</v>
      </c>
      <c r="E3" s="317" t="s">
        <v>768</v>
      </c>
      <c r="F3" s="317" t="s">
        <v>697</v>
      </c>
      <c r="G3" s="317" t="s">
        <v>769</v>
      </c>
      <c r="H3" s="317" t="s">
        <v>690</v>
      </c>
      <c r="I3" s="317" t="s">
        <v>666</v>
      </c>
      <c r="J3" s="317" t="s">
        <v>770</v>
      </c>
      <c r="K3" s="317" t="s">
        <v>754</v>
      </c>
      <c r="L3" s="317" t="s">
        <v>757</v>
      </c>
      <c r="M3" s="317" t="s">
        <v>771</v>
      </c>
      <c r="N3" s="317" t="s">
        <v>727</v>
      </c>
      <c r="O3" s="317" t="s">
        <v>740</v>
      </c>
      <c r="P3" s="317" t="s">
        <v>772</v>
      </c>
      <c r="Q3" s="317" t="s">
        <v>495</v>
      </c>
    </row>
    <row r="4" spans="1:17" x14ac:dyDescent="0.25">
      <c r="D4" s="25"/>
      <c r="K4" s="25"/>
      <c r="L4" s="25"/>
      <c r="M4" s="25"/>
      <c r="N4" s="25"/>
      <c r="O4" s="25"/>
      <c r="Q4" s="25"/>
    </row>
    <row r="5" spans="1:17" x14ac:dyDescent="0.25">
      <c r="A5" s="318">
        <v>1680</v>
      </c>
      <c r="B5" s="318" t="s">
        <v>0</v>
      </c>
      <c r="C5" s="319">
        <v>25386</v>
      </c>
      <c r="D5" s="319">
        <v>4451</v>
      </c>
      <c r="E5" s="319">
        <v>1872.2</v>
      </c>
      <c r="F5" s="319">
        <v>300</v>
      </c>
      <c r="G5" s="319">
        <v>19450</v>
      </c>
      <c r="H5" s="319">
        <v>0</v>
      </c>
      <c r="I5" s="319">
        <v>288</v>
      </c>
      <c r="J5" s="319">
        <v>0</v>
      </c>
      <c r="K5" s="319">
        <v>0</v>
      </c>
      <c r="L5" s="319">
        <v>0</v>
      </c>
      <c r="M5" s="319">
        <v>256.60000000000002</v>
      </c>
      <c r="N5" s="319">
        <v>27601</v>
      </c>
      <c r="O5" s="319">
        <v>286</v>
      </c>
      <c r="P5" s="319">
        <v>3687.04</v>
      </c>
      <c r="Q5" s="319">
        <v>33</v>
      </c>
    </row>
    <row r="6" spans="1:17" x14ac:dyDescent="0.25">
      <c r="A6" s="318">
        <v>358</v>
      </c>
      <c r="B6" s="318" t="s">
        <v>2</v>
      </c>
      <c r="C6" s="319">
        <v>31728</v>
      </c>
      <c r="D6" s="319">
        <v>7038</v>
      </c>
      <c r="E6" s="319">
        <v>1864.6</v>
      </c>
      <c r="F6" s="319">
        <v>1460</v>
      </c>
      <c r="G6" s="319">
        <v>25330</v>
      </c>
      <c r="H6" s="319">
        <v>0</v>
      </c>
      <c r="I6" s="319">
        <v>0</v>
      </c>
      <c r="J6" s="319">
        <v>0</v>
      </c>
      <c r="K6" s="319">
        <v>0</v>
      </c>
      <c r="L6" s="319">
        <v>0</v>
      </c>
      <c r="M6" s="319">
        <v>0</v>
      </c>
      <c r="N6" s="319">
        <v>2005</v>
      </c>
      <c r="O6" s="319">
        <v>1223</v>
      </c>
      <c r="P6" s="319">
        <v>12282.464</v>
      </c>
      <c r="Q6" s="319">
        <v>3</v>
      </c>
    </row>
    <row r="7" spans="1:17" x14ac:dyDescent="0.25">
      <c r="A7" s="318">
        <v>197</v>
      </c>
      <c r="B7" s="318" t="s">
        <v>3</v>
      </c>
      <c r="C7" s="319">
        <v>27011</v>
      </c>
      <c r="D7" s="319">
        <v>5305</v>
      </c>
      <c r="E7" s="319">
        <v>2489.9</v>
      </c>
      <c r="F7" s="319">
        <v>570</v>
      </c>
      <c r="G7" s="319">
        <v>26650</v>
      </c>
      <c r="H7" s="319">
        <v>184.14</v>
      </c>
      <c r="I7" s="319">
        <v>1215.2</v>
      </c>
      <c r="J7" s="319">
        <v>0</v>
      </c>
      <c r="K7" s="319">
        <v>0</v>
      </c>
      <c r="L7" s="319">
        <v>0</v>
      </c>
      <c r="M7" s="319">
        <v>0</v>
      </c>
      <c r="N7" s="319">
        <v>9653</v>
      </c>
      <c r="O7" s="319">
        <v>52</v>
      </c>
      <c r="P7" s="319">
        <v>9499.0159999999996</v>
      </c>
      <c r="Q7" s="319">
        <v>10</v>
      </c>
    </row>
    <row r="8" spans="1:17" x14ac:dyDescent="0.25">
      <c r="A8" s="318">
        <v>59</v>
      </c>
      <c r="B8" s="318" t="s">
        <v>4</v>
      </c>
      <c r="C8" s="319">
        <v>27852</v>
      </c>
      <c r="D8" s="319">
        <v>6097</v>
      </c>
      <c r="E8" s="319">
        <v>2946.2</v>
      </c>
      <c r="F8" s="319">
        <v>290</v>
      </c>
      <c r="G8" s="319">
        <v>27490</v>
      </c>
      <c r="H8" s="319">
        <v>0</v>
      </c>
      <c r="I8" s="319">
        <v>1168</v>
      </c>
      <c r="J8" s="319">
        <v>0</v>
      </c>
      <c r="K8" s="319">
        <v>0</v>
      </c>
      <c r="L8" s="319">
        <v>0</v>
      </c>
      <c r="M8" s="319">
        <v>0</v>
      </c>
      <c r="N8" s="319">
        <v>10221</v>
      </c>
      <c r="O8" s="319">
        <v>177</v>
      </c>
      <c r="P8" s="319">
        <v>5204.2759999999998</v>
      </c>
      <c r="Q8" s="319">
        <v>13</v>
      </c>
    </row>
    <row r="9" spans="1:17" x14ac:dyDescent="0.25">
      <c r="A9" s="318">
        <v>482</v>
      </c>
      <c r="B9" s="318" t="s">
        <v>5</v>
      </c>
      <c r="C9" s="319">
        <v>20069</v>
      </c>
      <c r="D9" s="319">
        <v>4709</v>
      </c>
      <c r="E9" s="319">
        <v>1619.6</v>
      </c>
      <c r="F9" s="319">
        <v>1160</v>
      </c>
      <c r="G9" s="319">
        <v>17410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873</v>
      </c>
      <c r="O9" s="319">
        <v>133</v>
      </c>
      <c r="P9" s="319">
        <v>12736.853999999999</v>
      </c>
      <c r="Q9" s="319">
        <v>3</v>
      </c>
    </row>
    <row r="10" spans="1:17" x14ac:dyDescent="0.25">
      <c r="A10" s="318">
        <v>613</v>
      </c>
      <c r="B10" s="318" t="s">
        <v>6</v>
      </c>
      <c r="C10" s="319">
        <v>25271</v>
      </c>
      <c r="D10" s="319">
        <v>5594</v>
      </c>
      <c r="E10" s="319">
        <v>1123.5</v>
      </c>
      <c r="F10" s="319">
        <v>2345</v>
      </c>
      <c r="G10" s="319">
        <v>16950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319">
        <v>2165</v>
      </c>
      <c r="O10" s="319">
        <v>211</v>
      </c>
      <c r="P10" s="319">
        <v>11162.03</v>
      </c>
      <c r="Q10" s="319">
        <v>2</v>
      </c>
    </row>
    <row r="11" spans="1:17" x14ac:dyDescent="0.25">
      <c r="A11" s="318">
        <v>361</v>
      </c>
      <c r="B11" s="318" t="s">
        <v>7</v>
      </c>
      <c r="C11" s="319">
        <v>108558</v>
      </c>
      <c r="D11" s="319">
        <v>20578</v>
      </c>
      <c r="E11" s="319">
        <v>11675.2</v>
      </c>
      <c r="F11" s="319">
        <v>8345</v>
      </c>
      <c r="G11" s="319">
        <v>119470</v>
      </c>
      <c r="H11" s="319">
        <v>3264.22</v>
      </c>
      <c r="I11" s="319">
        <v>5756.8</v>
      </c>
      <c r="J11" s="319">
        <v>0</v>
      </c>
      <c r="K11" s="319">
        <v>0</v>
      </c>
      <c r="L11" s="319">
        <v>0</v>
      </c>
      <c r="M11" s="319">
        <v>0</v>
      </c>
      <c r="N11" s="319">
        <v>11017</v>
      </c>
      <c r="O11" s="319">
        <v>718</v>
      </c>
      <c r="P11" s="319">
        <v>117241.504</v>
      </c>
      <c r="Q11" s="319">
        <v>13</v>
      </c>
    </row>
    <row r="12" spans="1:17" x14ac:dyDescent="0.25">
      <c r="A12" s="318">
        <v>141</v>
      </c>
      <c r="B12" s="318" t="s">
        <v>8</v>
      </c>
      <c r="C12" s="319">
        <v>72849</v>
      </c>
      <c r="D12" s="319">
        <v>14620</v>
      </c>
      <c r="E12" s="319">
        <v>8811</v>
      </c>
      <c r="F12" s="319">
        <v>7925</v>
      </c>
      <c r="G12" s="319">
        <v>83270</v>
      </c>
      <c r="H12" s="319">
        <v>3490.9</v>
      </c>
      <c r="I12" s="319">
        <v>4908.8</v>
      </c>
      <c r="J12" s="319">
        <v>0</v>
      </c>
      <c r="K12" s="319">
        <v>0</v>
      </c>
      <c r="L12" s="319">
        <v>0</v>
      </c>
      <c r="M12" s="319">
        <v>0</v>
      </c>
      <c r="N12" s="319">
        <v>6715</v>
      </c>
      <c r="O12" s="319">
        <v>225</v>
      </c>
      <c r="P12" s="319">
        <v>53549.3</v>
      </c>
      <c r="Q12" s="319">
        <v>3</v>
      </c>
    </row>
    <row r="13" spans="1:17" x14ac:dyDescent="0.25">
      <c r="A13" s="318">
        <v>34</v>
      </c>
      <c r="B13" s="318" t="s">
        <v>9</v>
      </c>
      <c r="C13" s="319">
        <v>207904</v>
      </c>
      <c r="D13" s="319">
        <v>47572</v>
      </c>
      <c r="E13" s="319">
        <v>15371.5</v>
      </c>
      <c r="F13" s="319">
        <v>43910</v>
      </c>
      <c r="G13" s="319">
        <v>216720</v>
      </c>
      <c r="H13" s="319">
        <v>5547.52</v>
      </c>
      <c r="I13" s="319">
        <v>10184.799999999999</v>
      </c>
      <c r="J13" s="319">
        <v>2329.1999999999998</v>
      </c>
      <c r="K13" s="319">
        <v>0</v>
      </c>
      <c r="L13" s="319">
        <v>0</v>
      </c>
      <c r="M13" s="319">
        <v>0</v>
      </c>
      <c r="N13" s="319">
        <v>12905</v>
      </c>
      <c r="O13" s="319">
        <v>2091</v>
      </c>
      <c r="P13" s="319">
        <v>139218.72500000001</v>
      </c>
      <c r="Q13" s="319">
        <v>6</v>
      </c>
    </row>
    <row r="14" spans="1:17" x14ac:dyDescent="0.25">
      <c r="A14" s="318">
        <v>484</v>
      </c>
      <c r="B14" s="318" t="s">
        <v>10</v>
      </c>
      <c r="C14" s="319">
        <v>110986</v>
      </c>
      <c r="D14" s="319">
        <v>22638</v>
      </c>
      <c r="E14" s="319">
        <v>8003.1</v>
      </c>
      <c r="F14" s="319">
        <v>7755</v>
      </c>
      <c r="G14" s="319">
        <v>111540</v>
      </c>
      <c r="H14" s="319">
        <v>1995.88</v>
      </c>
      <c r="I14" s="319">
        <v>5510.4</v>
      </c>
      <c r="J14" s="319">
        <v>0</v>
      </c>
      <c r="K14" s="319">
        <v>0</v>
      </c>
      <c r="L14" s="319">
        <v>0</v>
      </c>
      <c r="M14" s="319">
        <v>0</v>
      </c>
      <c r="N14" s="319">
        <v>12638</v>
      </c>
      <c r="O14" s="319">
        <v>612</v>
      </c>
      <c r="P14" s="319">
        <v>88763.766000000003</v>
      </c>
      <c r="Q14" s="319">
        <v>13</v>
      </c>
    </row>
    <row r="15" spans="1:17" x14ac:dyDescent="0.25">
      <c r="A15" s="318">
        <v>1723</v>
      </c>
      <c r="B15" s="318" t="s">
        <v>11</v>
      </c>
      <c r="C15" s="319">
        <v>10149</v>
      </c>
      <c r="D15" s="319">
        <v>1897</v>
      </c>
      <c r="E15" s="319">
        <v>486.9</v>
      </c>
      <c r="F15" s="319">
        <v>125</v>
      </c>
      <c r="G15" s="319">
        <v>6140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319">
        <v>9298</v>
      </c>
      <c r="O15" s="319">
        <v>54</v>
      </c>
      <c r="P15" s="319">
        <v>1426.31</v>
      </c>
      <c r="Q15" s="319">
        <v>8</v>
      </c>
    </row>
    <row r="16" spans="1:17" x14ac:dyDescent="0.25">
      <c r="A16" s="318">
        <v>1959</v>
      </c>
      <c r="B16" s="318" t="s">
        <v>752</v>
      </c>
      <c r="C16" s="319">
        <v>55386</v>
      </c>
      <c r="D16" s="319">
        <v>12090</v>
      </c>
      <c r="E16" s="319">
        <v>3442.4</v>
      </c>
      <c r="F16" s="319">
        <v>710</v>
      </c>
      <c r="G16" s="319">
        <v>44560</v>
      </c>
      <c r="H16" s="319">
        <v>97.02</v>
      </c>
      <c r="I16" s="319">
        <v>1656</v>
      </c>
      <c r="J16" s="319">
        <v>0</v>
      </c>
      <c r="K16" s="319">
        <v>0</v>
      </c>
      <c r="L16" s="319">
        <v>0</v>
      </c>
      <c r="M16" s="319">
        <v>0</v>
      </c>
      <c r="N16" s="319">
        <v>19960</v>
      </c>
      <c r="O16" s="319">
        <v>2704</v>
      </c>
      <c r="P16" s="319">
        <v>11340.636</v>
      </c>
      <c r="Q16" s="319">
        <v>24</v>
      </c>
    </row>
    <row r="17" spans="1:17" x14ac:dyDescent="0.25">
      <c r="A17" s="318">
        <v>60</v>
      </c>
      <c r="B17" s="318" t="s">
        <v>12</v>
      </c>
      <c r="C17" s="319">
        <v>3673</v>
      </c>
      <c r="D17" s="319">
        <v>702</v>
      </c>
      <c r="E17" s="319">
        <v>170.7</v>
      </c>
      <c r="F17" s="319">
        <v>0</v>
      </c>
      <c r="G17" s="319">
        <v>3530</v>
      </c>
      <c r="H17" s="319">
        <v>0</v>
      </c>
      <c r="I17" s="319">
        <v>132</v>
      </c>
      <c r="J17" s="319">
        <v>0</v>
      </c>
      <c r="K17" s="319">
        <v>0</v>
      </c>
      <c r="L17" s="319">
        <v>0</v>
      </c>
      <c r="M17" s="319">
        <v>0</v>
      </c>
      <c r="N17" s="319">
        <v>5908</v>
      </c>
      <c r="O17" s="319">
        <v>78</v>
      </c>
      <c r="P17" s="319">
        <v>922.78200000000004</v>
      </c>
      <c r="Q17" s="319">
        <v>4</v>
      </c>
    </row>
    <row r="18" spans="1:17" x14ac:dyDescent="0.25">
      <c r="A18" s="318">
        <v>307</v>
      </c>
      <c r="B18" s="318" t="s">
        <v>13</v>
      </c>
      <c r="C18" s="319">
        <v>156286</v>
      </c>
      <c r="D18" s="319">
        <v>35167</v>
      </c>
      <c r="E18" s="319">
        <v>12325.2</v>
      </c>
      <c r="F18" s="319">
        <v>16255</v>
      </c>
      <c r="G18" s="319">
        <v>179900</v>
      </c>
      <c r="H18" s="319">
        <v>5199.8999999999996</v>
      </c>
      <c r="I18" s="319">
        <v>12014.4</v>
      </c>
      <c r="J18" s="319">
        <v>0</v>
      </c>
      <c r="K18" s="319">
        <v>0</v>
      </c>
      <c r="L18" s="319">
        <v>0</v>
      </c>
      <c r="M18" s="319">
        <v>0</v>
      </c>
      <c r="N18" s="319">
        <v>6252</v>
      </c>
      <c r="O18" s="319">
        <v>134</v>
      </c>
      <c r="P18" s="319">
        <v>156448.57199999999</v>
      </c>
      <c r="Q18" s="319">
        <v>3</v>
      </c>
    </row>
    <row r="19" spans="1:17" x14ac:dyDescent="0.25">
      <c r="A19" s="318">
        <v>362</v>
      </c>
      <c r="B19" s="318" t="s">
        <v>14</v>
      </c>
      <c r="C19" s="319">
        <v>90838</v>
      </c>
      <c r="D19" s="319">
        <v>18707</v>
      </c>
      <c r="E19" s="319">
        <v>6253.9</v>
      </c>
      <c r="F19" s="319">
        <v>7265</v>
      </c>
      <c r="G19" s="319">
        <v>90620</v>
      </c>
      <c r="H19" s="319">
        <v>465.3</v>
      </c>
      <c r="I19" s="319">
        <v>4736</v>
      </c>
      <c r="J19" s="319">
        <v>0</v>
      </c>
      <c r="K19" s="319">
        <v>0</v>
      </c>
      <c r="L19" s="319">
        <v>1085</v>
      </c>
      <c r="M19" s="319">
        <v>53.699999999999797</v>
      </c>
      <c r="N19" s="319">
        <v>4122</v>
      </c>
      <c r="O19" s="319">
        <v>286</v>
      </c>
      <c r="P19" s="319">
        <v>108004.067</v>
      </c>
      <c r="Q19" s="319">
        <v>8</v>
      </c>
    </row>
    <row r="20" spans="1:17" x14ac:dyDescent="0.25">
      <c r="A20" s="318">
        <v>363</v>
      </c>
      <c r="B20" s="318" t="s">
        <v>15</v>
      </c>
      <c r="C20" s="319">
        <v>862965</v>
      </c>
      <c r="D20" s="319">
        <v>148059</v>
      </c>
      <c r="E20" s="319">
        <v>108946.5</v>
      </c>
      <c r="F20" s="319">
        <v>208335</v>
      </c>
      <c r="G20" s="319">
        <v>952630</v>
      </c>
      <c r="H20" s="319">
        <v>16274.936600000001</v>
      </c>
      <c r="I20" s="319">
        <v>31820.799999999999</v>
      </c>
      <c r="J20" s="319">
        <v>35742</v>
      </c>
      <c r="K20" s="319">
        <v>4772.7</v>
      </c>
      <c r="L20" s="319">
        <v>0</v>
      </c>
      <c r="M20" s="319">
        <v>4309.8</v>
      </c>
      <c r="N20" s="319">
        <v>16517</v>
      </c>
      <c r="O20" s="319">
        <v>3158</v>
      </c>
      <c r="P20" s="319">
        <v>2775914.2349999999</v>
      </c>
      <c r="Q20" s="319">
        <v>20</v>
      </c>
    </row>
    <row r="21" spans="1:17" x14ac:dyDescent="0.25">
      <c r="A21" s="318">
        <v>200</v>
      </c>
      <c r="B21" s="318" t="s">
        <v>16</v>
      </c>
      <c r="C21" s="319">
        <v>162445</v>
      </c>
      <c r="D21" s="319">
        <v>31687</v>
      </c>
      <c r="E21" s="319">
        <v>15192.3</v>
      </c>
      <c r="F21" s="319">
        <v>8705</v>
      </c>
      <c r="G21" s="319">
        <v>169550</v>
      </c>
      <c r="H21" s="319">
        <v>5442.8</v>
      </c>
      <c r="I21" s="319">
        <v>8827.2000000000007</v>
      </c>
      <c r="J21" s="319">
        <v>0</v>
      </c>
      <c r="K21" s="319">
        <v>0</v>
      </c>
      <c r="L21" s="319">
        <v>0</v>
      </c>
      <c r="M21" s="319">
        <v>0</v>
      </c>
      <c r="N21" s="319">
        <v>33983</v>
      </c>
      <c r="O21" s="319">
        <v>132</v>
      </c>
      <c r="P21" s="319">
        <v>134765.587</v>
      </c>
      <c r="Q21" s="319">
        <v>25</v>
      </c>
    </row>
    <row r="22" spans="1:17" x14ac:dyDescent="0.25">
      <c r="A22" s="318">
        <v>3</v>
      </c>
      <c r="B22" s="318" t="s">
        <v>17</v>
      </c>
      <c r="C22" s="319">
        <v>11721</v>
      </c>
      <c r="D22" s="319">
        <v>2146</v>
      </c>
      <c r="E22" s="319">
        <v>1563.8</v>
      </c>
      <c r="F22" s="319">
        <v>600</v>
      </c>
      <c r="G22" s="319">
        <v>12760</v>
      </c>
      <c r="H22" s="319">
        <v>524.52</v>
      </c>
      <c r="I22" s="319">
        <v>729.6</v>
      </c>
      <c r="J22" s="319">
        <v>0</v>
      </c>
      <c r="K22" s="319">
        <v>0</v>
      </c>
      <c r="L22" s="319">
        <v>0</v>
      </c>
      <c r="M22" s="319">
        <v>0</v>
      </c>
      <c r="N22" s="319">
        <v>2376</v>
      </c>
      <c r="O22" s="319">
        <v>82</v>
      </c>
      <c r="P22" s="319">
        <v>6525.558</v>
      </c>
      <c r="Q22" s="319">
        <v>1</v>
      </c>
    </row>
    <row r="23" spans="1:17" x14ac:dyDescent="0.25">
      <c r="A23" s="318">
        <v>202</v>
      </c>
      <c r="B23" s="318" t="s">
        <v>18</v>
      </c>
      <c r="C23" s="319">
        <v>159265</v>
      </c>
      <c r="D23" s="319">
        <v>30355</v>
      </c>
      <c r="E23" s="319">
        <v>21045.200000000001</v>
      </c>
      <c r="F23" s="319">
        <v>20165</v>
      </c>
      <c r="G23" s="319">
        <v>189580</v>
      </c>
      <c r="H23" s="319">
        <v>6867.4535999999998</v>
      </c>
      <c r="I23" s="319">
        <v>7155.2</v>
      </c>
      <c r="J23" s="319">
        <v>0</v>
      </c>
      <c r="K23" s="319">
        <v>0</v>
      </c>
      <c r="L23" s="319">
        <v>0</v>
      </c>
      <c r="M23" s="319">
        <v>0</v>
      </c>
      <c r="N23" s="319">
        <v>9772</v>
      </c>
      <c r="O23" s="319">
        <v>382</v>
      </c>
      <c r="P23" s="319">
        <v>173225.01</v>
      </c>
      <c r="Q23" s="319">
        <v>6</v>
      </c>
    </row>
    <row r="24" spans="1:17" x14ac:dyDescent="0.25">
      <c r="A24" s="318">
        <v>106</v>
      </c>
      <c r="B24" s="318" t="s">
        <v>19</v>
      </c>
      <c r="C24" s="319">
        <v>67963</v>
      </c>
      <c r="D24" s="319">
        <v>13914</v>
      </c>
      <c r="E24" s="319">
        <v>7236.5</v>
      </c>
      <c r="F24" s="319">
        <v>2235</v>
      </c>
      <c r="G24" s="319">
        <v>76850</v>
      </c>
      <c r="H24" s="319">
        <v>2017.26</v>
      </c>
      <c r="I24" s="319">
        <v>4200</v>
      </c>
      <c r="J24" s="319">
        <v>0</v>
      </c>
      <c r="K24" s="319">
        <v>0</v>
      </c>
      <c r="L24" s="319">
        <v>0</v>
      </c>
      <c r="M24" s="319">
        <v>150.4</v>
      </c>
      <c r="N24" s="319">
        <v>8186</v>
      </c>
      <c r="O24" s="319">
        <v>160</v>
      </c>
      <c r="P24" s="319">
        <v>50959.72</v>
      </c>
      <c r="Q24" s="319">
        <v>3</v>
      </c>
    </row>
    <row r="25" spans="1:17" x14ac:dyDescent="0.25">
      <c r="A25" s="318">
        <v>743</v>
      </c>
      <c r="B25" s="318" t="s">
        <v>20</v>
      </c>
      <c r="C25" s="319">
        <v>16710</v>
      </c>
      <c r="D25" s="319">
        <v>3198</v>
      </c>
      <c r="E25" s="319">
        <v>1466.9</v>
      </c>
      <c r="F25" s="319">
        <v>285</v>
      </c>
      <c r="G25" s="319">
        <v>16190</v>
      </c>
      <c r="H25" s="319">
        <v>0</v>
      </c>
      <c r="I25" s="319">
        <v>833.6</v>
      </c>
      <c r="J25" s="319">
        <v>0</v>
      </c>
      <c r="K25" s="319">
        <v>0</v>
      </c>
      <c r="L25" s="319">
        <v>0</v>
      </c>
      <c r="M25" s="319">
        <v>0</v>
      </c>
      <c r="N25" s="319">
        <v>7024</v>
      </c>
      <c r="O25" s="319">
        <v>110</v>
      </c>
      <c r="P25" s="319">
        <v>6584.45</v>
      </c>
      <c r="Q25" s="319">
        <v>2</v>
      </c>
    </row>
    <row r="26" spans="1:17" x14ac:dyDescent="0.25">
      <c r="A26" s="318">
        <v>744</v>
      </c>
      <c r="B26" s="318" t="s">
        <v>21</v>
      </c>
      <c r="C26" s="319">
        <v>6847</v>
      </c>
      <c r="D26" s="319">
        <v>1141</v>
      </c>
      <c r="E26" s="319">
        <v>571.79999999999995</v>
      </c>
      <c r="F26" s="319">
        <v>110</v>
      </c>
      <c r="G26" s="319">
        <v>4920</v>
      </c>
      <c r="H26" s="319">
        <v>0</v>
      </c>
      <c r="I26" s="319">
        <v>178.4</v>
      </c>
      <c r="J26" s="319">
        <v>0</v>
      </c>
      <c r="K26" s="319">
        <v>0</v>
      </c>
      <c r="L26" s="319">
        <v>0</v>
      </c>
      <c r="M26" s="319">
        <v>0</v>
      </c>
      <c r="N26" s="319">
        <v>7610</v>
      </c>
      <c r="O26" s="319">
        <v>18</v>
      </c>
      <c r="P26" s="319">
        <v>1299.48</v>
      </c>
      <c r="Q26" s="319">
        <v>6</v>
      </c>
    </row>
    <row r="27" spans="1:17" x14ac:dyDescent="0.25">
      <c r="A27" s="318">
        <v>308</v>
      </c>
      <c r="B27" s="318" t="s">
        <v>22</v>
      </c>
      <c r="C27" s="319">
        <v>24767</v>
      </c>
      <c r="D27" s="319">
        <v>4806</v>
      </c>
      <c r="E27" s="319">
        <v>1981.9</v>
      </c>
      <c r="F27" s="319">
        <v>1190</v>
      </c>
      <c r="G27" s="319">
        <v>21490</v>
      </c>
      <c r="H27" s="319">
        <v>0</v>
      </c>
      <c r="I27" s="319">
        <v>1148</v>
      </c>
      <c r="J27" s="319">
        <v>0</v>
      </c>
      <c r="K27" s="319">
        <v>0</v>
      </c>
      <c r="L27" s="319">
        <v>0</v>
      </c>
      <c r="M27" s="319">
        <v>54.5</v>
      </c>
      <c r="N27" s="319">
        <v>3253</v>
      </c>
      <c r="O27" s="319">
        <v>48</v>
      </c>
      <c r="P27" s="319">
        <v>20183.851999999999</v>
      </c>
      <c r="Q27" s="319">
        <v>5</v>
      </c>
    </row>
    <row r="28" spans="1:17" x14ac:dyDescent="0.25">
      <c r="A28" s="318">
        <v>489</v>
      </c>
      <c r="B28" s="318" t="s">
        <v>23</v>
      </c>
      <c r="C28" s="319">
        <v>48673</v>
      </c>
      <c r="D28" s="319">
        <v>11174</v>
      </c>
      <c r="E28" s="319">
        <v>1870.2</v>
      </c>
      <c r="F28" s="319">
        <v>5760</v>
      </c>
      <c r="G28" s="319">
        <v>45780</v>
      </c>
      <c r="H28" s="319">
        <v>2148.16</v>
      </c>
      <c r="I28" s="319">
        <v>3401.6</v>
      </c>
      <c r="J28" s="319">
        <v>0</v>
      </c>
      <c r="K28" s="319">
        <v>0</v>
      </c>
      <c r="L28" s="319">
        <v>0</v>
      </c>
      <c r="M28" s="319">
        <v>769.4</v>
      </c>
      <c r="N28" s="319">
        <v>1944</v>
      </c>
      <c r="O28" s="319">
        <v>229</v>
      </c>
      <c r="P28" s="319">
        <v>32586.516</v>
      </c>
      <c r="Q28" s="319">
        <v>4</v>
      </c>
    </row>
    <row r="29" spans="1:17" x14ac:dyDescent="0.25">
      <c r="A29" s="318">
        <v>203</v>
      </c>
      <c r="B29" s="318" t="s">
        <v>24</v>
      </c>
      <c r="C29" s="319">
        <v>57971</v>
      </c>
      <c r="D29" s="319">
        <v>14961</v>
      </c>
      <c r="E29" s="319">
        <v>2853.5</v>
      </c>
      <c r="F29" s="319">
        <v>1655</v>
      </c>
      <c r="G29" s="319">
        <v>54700</v>
      </c>
      <c r="H29" s="319">
        <v>2227.56</v>
      </c>
      <c r="I29" s="319">
        <v>3932.8</v>
      </c>
      <c r="J29" s="319">
        <v>0</v>
      </c>
      <c r="K29" s="319">
        <v>0</v>
      </c>
      <c r="L29" s="319">
        <v>0</v>
      </c>
      <c r="M29" s="319">
        <v>0</v>
      </c>
      <c r="N29" s="319">
        <v>17586</v>
      </c>
      <c r="O29" s="319">
        <v>80</v>
      </c>
      <c r="P29" s="319">
        <v>23121.08</v>
      </c>
      <c r="Q29" s="319">
        <v>19</v>
      </c>
    </row>
    <row r="30" spans="1:17" x14ac:dyDescent="0.25">
      <c r="A30" s="318">
        <v>888</v>
      </c>
      <c r="B30" s="318" t="s">
        <v>26</v>
      </c>
      <c r="C30" s="319">
        <v>15929</v>
      </c>
      <c r="D30" s="319">
        <v>2438</v>
      </c>
      <c r="E30" s="319">
        <v>1449.5</v>
      </c>
      <c r="F30" s="319">
        <v>455</v>
      </c>
      <c r="G30" s="319">
        <v>13550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2103</v>
      </c>
      <c r="O30" s="319">
        <v>0</v>
      </c>
      <c r="P30" s="319">
        <v>6688.35</v>
      </c>
      <c r="Q30" s="319">
        <v>3</v>
      </c>
    </row>
    <row r="31" spans="1:17" x14ac:dyDescent="0.25">
      <c r="A31" s="318">
        <v>1954</v>
      </c>
      <c r="B31" s="318" t="s">
        <v>753</v>
      </c>
      <c r="C31" s="319">
        <v>35727</v>
      </c>
      <c r="D31" s="319">
        <v>5754</v>
      </c>
      <c r="E31" s="319">
        <v>3164.9</v>
      </c>
      <c r="F31" s="319">
        <v>610</v>
      </c>
      <c r="G31" s="319">
        <v>25390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7831</v>
      </c>
      <c r="O31" s="319">
        <v>18</v>
      </c>
      <c r="P31" s="319">
        <v>8363.7389999999996</v>
      </c>
      <c r="Q31" s="319">
        <v>12</v>
      </c>
    </row>
    <row r="32" spans="1:17" x14ac:dyDescent="0.25">
      <c r="A32" s="318">
        <v>370</v>
      </c>
      <c r="B32" s="318" t="s">
        <v>27</v>
      </c>
      <c r="C32" s="319">
        <v>9748</v>
      </c>
      <c r="D32" s="319">
        <v>1983</v>
      </c>
      <c r="E32" s="319">
        <v>558.79999999999995</v>
      </c>
      <c r="F32" s="319">
        <v>220</v>
      </c>
      <c r="G32" s="319">
        <v>5220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7059</v>
      </c>
      <c r="O32" s="319">
        <v>148</v>
      </c>
      <c r="P32" s="319">
        <v>2671.59</v>
      </c>
      <c r="Q32" s="319">
        <v>4</v>
      </c>
    </row>
    <row r="33" spans="1:17" x14ac:dyDescent="0.25">
      <c r="A33" s="318">
        <v>889</v>
      </c>
      <c r="B33" s="318" t="s">
        <v>28</v>
      </c>
      <c r="C33" s="319">
        <v>13519</v>
      </c>
      <c r="D33" s="319">
        <v>2420</v>
      </c>
      <c r="E33" s="319">
        <v>1184.4000000000001</v>
      </c>
      <c r="F33" s="319">
        <v>600</v>
      </c>
      <c r="G33" s="319">
        <v>14150</v>
      </c>
      <c r="H33" s="319">
        <v>0</v>
      </c>
      <c r="I33" s="319">
        <v>228.8</v>
      </c>
      <c r="J33" s="319">
        <v>0</v>
      </c>
      <c r="K33" s="319">
        <v>0</v>
      </c>
      <c r="L33" s="319">
        <v>0</v>
      </c>
      <c r="M33" s="319">
        <v>0</v>
      </c>
      <c r="N33" s="319">
        <v>2785</v>
      </c>
      <c r="O33" s="319">
        <v>131</v>
      </c>
      <c r="P33" s="319">
        <v>4806.1260000000002</v>
      </c>
      <c r="Q33" s="319">
        <v>2</v>
      </c>
    </row>
    <row r="34" spans="1:17" x14ac:dyDescent="0.25">
      <c r="A34" s="318">
        <v>1945</v>
      </c>
      <c r="B34" s="318" t="s">
        <v>699</v>
      </c>
      <c r="C34" s="319">
        <v>34798</v>
      </c>
      <c r="D34" s="319">
        <v>5926</v>
      </c>
      <c r="E34" s="319">
        <v>3454.6</v>
      </c>
      <c r="F34" s="319">
        <v>730</v>
      </c>
      <c r="G34" s="319">
        <v>27020</v>
      </c>
      <c r="H34" s="319">
        <v>2404.92</v>
      </c>
      <c r="I34" s="319">
        <v>677.6</v>
      </c>
      <c r="J34" s="319">
        <v>0</v>
      </c>
      <c r="K34" s="319">
        <v>0</v>
      </c>
      <c r="L34" s="319">
        <v>0</v>
      </c>
      <c r="M34" s="319">
        <v>0</v>
      </c>
      <c r="N34" s="319">
        <v>8631</v>
      </c>
      <c r="O34" s="319">
        <v>697</v>
      </c>
      <c r="P34" s="319">
        <v>10680.964</v>
      </c>
      <c r="Q34" s="319">
        <v>12</v>
      </c>
    </row>
    <row r="35" spans="1:17" x14ac:dyDescent="0.25">
      <c r="A35" s="318">
        <v>1724</v>
      </c>
      <c r="B35" s="318" t="s">
        <v>31</v>
      </c>
      <c r="C35" s="319">
        <v>18491</v>
      </c>
      <c r="D35" s="319">
        <v>3424</v>
      </c>
      <c r="E35" s="319">
        <v>990.2</v>
      </c>
      <c r="F35" s="319">
        <v>185</v>
      </c>
      <c r="G35" s="319">
        <v>14560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10105</v>
      </c>
      <c r="O35" s="319">
        <v>71</v>
      </c>
      <c r="P35" s="319">
        <v>4439.232</v>
      </c>
      <c r="Q35" s="319">
        <v>9</v>
      </c>
    </row>
    <row r="36" spans="1:17" x14ac:dyDescent="0.25">
      <c r="A36" s="318">
        <v>893</v>
      </c>
      <c r="B36" s="318" t="s">
        <v>32</v>
      </c>
      <c r="C36" s="319">
        <v>13140</v>
      </c>
      <c r="D36" s="319">
        <v>2212</v>
      </c>
      <c r="E36" s="319">
        <v>1152.0999999999999</v>
      </c>
      <c r="F36" s="319">
        <v>170</v>
      </c>
      <c r="G36" s="319">
        <v>11160</v>
      </c>
      <c r="H36" s="319">
        <v>0</v>
      </c>
      <c r="I36" s="319">
        <v>0</v>
      </c>
      <c r="J36" s="319">
        <v>0</v>
      </c>
      <c r="K36" s="319">
        <v>0</v>
      </c>
      <c r="L36" s="319">
        <v>0</v>
      </c>
      <c r="M36" s="319">
        <v>0</v>
      </c>
      <c r="N36" s="319">
        <v>10292</v>
      </c>
      <c r="O36" s="319">
        <v>558</v>
      </c>
      <c r="P36" s="319">
        <v>1823.5350000000001</v>
      </c>
      <c r="Q36" s="319">
        <v>11</v>
      </c>
    </row>
    <row r="37" spans="1:17" x14ac:dyDescent="0.25">
      <c r="A37" s="318">
        <v>373</v>
      </c>
      <c r="B37" s="318" t="s">
        <v>33</v>
      </c>
      <c r="C37" s="319">
        <v>29974</v>
      </c>
      <c r="D37" s="319">
        <v>4773</v>
      </c>
      <c r="E37" s="319">
        <v>2103.8000000000002</v>
      </c>
      <c r="F37" s="319">
        <v>480</v>
      </c>
      <c r="G37" s="319">
        <v>25720</v>
      </c>
      <c r="H37" s="319">
        <v>480.94</v>
      </c>
      <c r="I37" s="319">
        <v>1622.4</v>
      </c>
      <c r="J37" s="319">
        <v>0</v>
      </c>
      <c r="K37" s="319">
        <v>0</v>
      </c>
      <c r="L37" s="319">
        <v>0</v>
      </c>
      <c r="M37" s="319">
        <v>336.2</v>
      </c>
      <c r="N37" s="319">
        <v>9896</v>
      </c>
      <c r="O37" s="319">
        <v>98</v>
      </c>
      <c r="P37" s="319">
        <v>15112.188</v>
      </c>
      <c r="Q37" s="319">
        <v>5</v>
      </c>
    </row>
    <row r="38" spans="1:17" x14ac:dyDescent="0.25">
      <c r="A38" s="318">
        <v>748</v>
      </c>
      <c r="B38" s="318" t="s">
        <v>34</v>
      </c>
      <c r="C38" s="319">
        <v>66811</v>
      </c>
      <c r="D38" s="319">
        <v>12307</v>
      </c>
      <c r="E38" s="319">
        <v>6472.3</v>
      </c>
      <c r="F38" s="319">
        <v>7985</v>
      </c>
      <c r="G38" s="319">
        <v>73320</v>
      </c>
      <c r="H38" s="319">
        <v>2481.3000000000002</v>
      </c>
      <c r="I38" s="319">
        <v>4435.2</v>
      </c>
      <c r="J38" s="319">
        <v>0</v>
      </c>
      <c r="K38" s="319">
        <v>0</v>
      </c>
      <c r="L38" s="319">
        <v>0</v>
      </c>
      <c r="M38" s="319">
        <v>0</v>
      </c>
      <c r="N38" s="319">
        <v>7989</v>
      </c>
      <c r="O38" s="319">
        <v>1324</v>
      </c>
      <c r="P38" s="319">
        <v>58469.597999999998</v>
      </c>
      <c r="Q38" s="319">
        <v>8</v>
      </c>
    </row>
    <row r="39" spans="1:17" x14ac:dyDescent="0.25">
      <c r="A39" s="318">
        <v>1859</v>
      </c>
      <c r="B39" s="318" t="s">
        <v>35</v>
      </c>
      <c r="C39" s="319">
        <v>43904</v>
      </c>
      <c r="D39" s="319">
        <v>8137</v>
      </c>
      <c r="E39" s="319">
        <v>3654.7</v>
      </c>
      <c r="F39" s="319">
        <v>750</v>
      </c>
      <c r="G39" s="319">
        <v>42280</v>
      </c>
      <c r="H39" s="319">
        <v>2162.92</v>
      </c>
      <c r="I39" s="319">
        <v>1176</v>
      </c>
      <c r="J39" s="319">
        <v>0</v>
      </c>
      <c r="K39" s="319">
        <v>0</v>
      </c>
      <c r="L39" s="319">
        <v>0</v>
      </c>
      <c r="M39" s="319">
        <v>0</v>
      </c>
      <c r="N39" s="319">
        <v>25806</v>
      </c>
      <c r="O39" s="319">
        <v>215</v>
      </c>
      <c r="P39" s="319">
        <v>13200.215</v>
      </c>
      <c r="Q39" s="319">
        <v>23</v>
      </c>
    </row>
    <row r="40" spans="1:17" x14ac:dyDescent="0.25">
      <c r="A40" s="318">
        <v>1721</v>
      </c>
      <c r="B40" s="318" t="s">
        <v>36</v>
      </c>
      <c r="C40" s="319">
        <v>30806</v>
      </c>
      <c r="D40" s="319">
        <v>6184</v>
      </c>
      <c r="E40" s="319">
        <v>1894.3</v>
      </c>
      <c r="F40" s="319">
        <v>490</v>
      </c>
      <c r="G40" s="319">
        <v>24790</v>
      </c>
      <c r="H40" s="319">
        <v>0</v>
      </c>
      <c r="I40" s="319">
        <v>908.8</v>
      </c>
      <c r="J40" s="319">
        <v>0</v>
      </c>
      <c r="K40" s="319">
        <v>0</v>
      </c>
      <c r="L40" s="319">
        <v>0</v>
      </c>
      <c r="M40" s="319">
        <v>77.8</v>
      </c>
      <c r="N40" s="319">
        <v>8971</v>
      </c>
      <c r="O40" s="319">
        <v>70</v>
      </c>
      <c r="P40" s="319">
        <v>8693.1409999999996</v>
      </c>
      <c r="Q40" s="319">
        <v>8</v>
      </c>
    </row>
    <row r="41" spans="1:17" x14ac:dyDescent="0.25">
      <c r="A41" s="318">
        <v>753</v>
      </c>
      <c r="B41" s="318" t="s">
        <v>38</v>
      </c>
      <c r="C41" s="319">
        <v>29821</v>
      </c>
      <c r="D41" s="319">
        <v>5922</v>
      </c>
      <c r="E41" s="319">
        <v>1790.2</v>
      </c>
      <c r="F41" s="319">
        <v>1270</v>
      </c>
      <c r="G41" s="319">
        <v>29590</v>
      </c>
      <c r="H41" s="319">
        <v>0</v>
      </c>
      <c r="I41" s="319">
        <v>1691.2</v>
      </c>
      <c r="J41" s="319">
        <v>0</v>
      </c>
      <c r="K41" s="319">
        <v>0</v>
      </c>
      <c r="L41" s="319">
        <v>0</v>
      </c>
      <c r="M41" s="319">
        <v>98.799999999999699</v>
      </c>
      <c r="N41" s="319">
        <v>3430</v>
      </c>
      <c r="O41" s="319">
        <v>80</v>
      </c>
      <c r="P41" s="319">
        <v>17820.462</v>
      </c>
      <c r="Q41" s="319">
        <v>2</v>
      </c>
    </row>
    <row r="42" spans="1:17" x14ac:dyDescent="0.25">
      <c r="A42" s="318">
        <v>209</v>
      </c>
      <c r="B42" s="318" t="s">
        <v>39</v>
      </c>
      <c r="C42" s="319">
        <v>25882</v>
      </c>
      <c r="D42" s="319">
        <v>4929</v>
      </c>
      <c r="E42" s="319">
        <v>1788.5</v>
      </c>
      <c r="F42" s="319">
        <v>705</v>
      </c>
      <c r="G42" s="319">
        <v>22310</v>
      </c>
      <c r="H42" s="319">
        <v>142.56</v>
      </c>
      <c r="I42" s="319">
        <v>0</v>
      </c>
      <c r="J42" s="319">
        <v>0</v>
      </c>
      <c r="K42" s="319">
        <v>0</v>
      </c>
      <c r="L42" s="319">
        <v>0</v>
      </c>
      <c r="M42" s="319">
        <v>0</v>
      </c>
      <c r="N42" s="319">
        <v>4351</v>
      </c>
      <c r="O42" s="319">
        <v>358</v>
      </c>
      <c r="P42" s="319">
        <v>11369.34</v>
      </c>
      <c r="Q42" s="319">
        <v>7</v>
      </c>
    </row>
    <row r="43" spans="1:17" x14ac:dyDescent="0.25">
      <c r="A43" s="318">
        <v>375</v>
      </c>
      <c r="B43" s="318" t="s">
        <v>40</v>
      </c>
      <c r="C43" s="319">
        <v>41176</v>
      </c>
      <c r="D43" s="319">
        <v>7976</v>
      </c>
      <c r="E43" s="319">
        <v>4361.8999999999996</v>
      </c>
      <c r="F43" s="319">
        <v>3670</v>
      </c>
      <c r="G43" s="319">
        <v>39180</v>
      </c>
      <c r="H43" s="319">
        <v>543.6</v>
      </c>
      <c r="I43" s="319">
        <v>1250.4000000000001</v>
      </c>
      <c r="J43" s="319">
        <v>0</v>
      </c>
      <c r="K43" s="319">
        <v>0</v>
      </c>
      <c r="L43" s="319">
        <v>0</v>
      </c>
      <c r="M43" s="319">
        <v>0</v>
      </c>
      <c r="N43" s="319">
        <v>1837</v>
      </c>
      <c r="O43" s="319">
        <v>52</v>
      </c>
      <c r="P43" s="319">
        <v>53214.243000000002</v>
      </c>
      <c r="Q43" s="319">
        <v>3</v>
      </c>
    </row>
    <row r="44" spans="1:17" x14ac:dyDescent="0.25">
      <c r="A44" s="318">
        <v>1728</v>
      </c>
      <c r="B44" s="318" t="s">
        <v>42</v>
      </c>
      <c r="C44" s="319">
        <v>20175</v>
      </c>
      <c r="D44" s="319">
        <v>3887</v>
      </c>
      <c r="E44" s="319">
        <v>1321.4</v>
      </c>
      <c r="F44" s="319">
        <v>255</v>
      </c>
      <c r="G44" s="319">
        <v>18050</v>
      </c>
      <c r="H44" s="319">
        <v>702.9</v>
      </c>
      <c r="I44" s="319">
        <v>1700.8</v>
      </c>
      <c r="J44" s="319">
        <v>0</v>
      </c>
      <c r="K44" s="319">
        <v>0</v>
      </c>
      <c r="L44" s="319">
        <v>0</v>
      </c>
      <c r="M44" s="319">
        <v>0</v>
      </c>
      <c r="N44" s="319">
        <v>7531</v>
      </c>
      <c r="O44" s="319">
        <v>32</v>
      </c>
      <c r="P44" s="319">
        <v>6448.1819999999998</v>
      </c>
      <c r="Q44" s="319">
        <v>9</v>
      </c>
    </row>
    <row r="45" spans="1:17" x14ac:dyDescent="0.25">
      <c r="A45" s="318">
        <v>376</v>
      </c>
      <c r="B45" s="318" t="s">
        <v>43</v>
      </c>
      <c r="C45" s="319">
        <v>11202</v>
      </c>
      <c r="D45" s="319">
        <v>2455</v>
      </c>
      <c r="E45" s="319">
        <v>532.4</v>
      </c>
      <c r="F45" s="319">
        <v>555</v>
      </c>
      <c r="G45" s="319">
        <v>7240</v>
      </c>
      <c r="H45" s="319">
        <v>0</v>
      </c>
      <c r="I45" s="319">
        <v>0</v>
      </c>
      <c r="J45" s="319">
        <v>0</v>
      </c>
      <c r="K45" s="319">
        <v>0</v>
      </c>
      <c r="L45" s="319">
        <v>444.2</v>
      </c>
      <c r="M45" s="319">
        <v>0</v>
      </c>
      <c r="N45" s="319">
        <v>1108</v>
      </c>
      <c r="O45" s="319">
        <v>448</v>
      </c>
      <c r="P45" s="319">
        <v>5452.192</v>
      </c>
      <c r="Q45" s="319">
        <v>3</v>
      </c>
    </row>
    <row r="46" spans="1:17" x14ac:dyDescent="0.25">
      <c r="A46" s="318">
        <v>377</v>
      </c>
      <c r="B46" s="318" t="s">
        <v>44</v>
      </c>
      <c r="C46" s="319">
        <v>23410</v>
      </c>
      <c r="D46" s="319">
        <v>5206</v>
      </c>
      <c r="E46" s="319">
        <v>917.3</v>
      </c>
      <c r="F46" s="319">
        <v>485</v>
      </c>
      <c r="G46" s="319">
        <v>12920</v>
      </c>
      <c r="H46" s="319">
        <v>0</v>
      </c>
      <c r="I46" s="319">
        <v>1263.2</v>
      </c>
      <c r="J46" s="319">
        <v>0</v>
      </c>
      <c r="K46" s="319">
        <v>0</v>
      </c>
      <c r="L46" s="319">
        <v>0</v>
      </c>
      <c r="M46" s="319">
        <v>213.9</v>
      </c>
      <c r="N46" s="319">
        <v>3976</v>
      </c>
      <c r="O46" s="319">
        <v>78</v>
      </c>
      <c r="P46" s="319">
        <v>11270.781000000001</v>
      </c>
      <c r="Q46" s="319">
        <v>5</v>
      </c>
    </row>
    <row r="47" spans="1:17" x14ac:dyDescent="0.25">
      <c r="A47" s="318">
        <v>1901</v>
      </c>
      <c r="B47" s="318" t="s">
        <v>531</v>
      </c>
      <c r="C47" s="319">
        <v>34462</v>
      </c>
      <c r="D47" s="319">
        <v>7498</v>
      </c>
      <c r="E47" s="319">
        <v>1778.3</v>
      </c>
      <c r="F47" s="319">
        <v>1510</v>
      </c>
      <c r="G47" s="319">
        <v>27240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7567</v>
      </c>
      <c r="O47" s="319">
        <v>1297</v>
      </c>
      <c r="P47" s="319">
        <v>16912.888999999999</v>
      </c>
      <c r="Q47" s="319">
        <v>18</v>
      </c>
    </row>
    <row r="48" spans="1:17" x14ac:dyDescent="0.25">
      <c r="A48" s="318">
        <v>755</v>
      </c>
      <c r="B48" s="318" t="s">
        <v>46</v>
      </c>
      <c r="C48" s="319">
        <v>10588</v>
      </c>
      <c r="D48" s="319">
        <v>2197</v>
      </c>
      <c r="E48" s="319">
        <v>612.9</v>
      </c>
      <c r="F48" s="319">
        <v>115</v>
      </c>
      <c r="G48" s="319">
        <v>8970</v>
      </c>
      <c r="H48" s="319">
        <v>0</v>
      </c>
      <c r="I48" s="319">
        <v>0</v>
      </c>
      <c r="J48" s="319">
        <v>0</v>
      </c>
      <c r="K48" s="319">
        <v>0</v>
      </c>
      <c r="L48" s="319">
        <v>0</v>
      </c>
      <c r="M48" s="319">
        <v>0</v>
      </c>
      <c r="N48" s="319">
        <v>3451</v>
      </c>
      <c r="O48" s="319">
        <v>1</v>
      </c>
      <c r="P48" s="319">
        <v>2362.6120000000001</v>
      </c>
      <c r="Q48" s="319">
        <v>6</v>
      </c>
    </row>
    <row r="49" spans="1:17" x14ac:dyDescent="0.25">
      <c r="A49" s="318">
        <v>1681</v>
      </c>
      <c r="B49" s="318" t="s">
        <v>47</v>
      </c>
      <c r="C49" s="319">
        <v>25372</v>
      </c>
      <c r="D49" s="319">
        <v>4431</v>
      </c>
      <c r="E49" s="319">
        <v>2234.9</v>
      </c>
      <c r="F49" s="319">
        <v>305</v>
      </c>
      <c r="G49" s="319">
        <v>20590</v>
      </c>
      <c r="H49" s="319">
        <v>0</v>
      </c>
      <c r="I49" s="319">
        <v>139.19999999999999</v>
      </c>
      <c r="J49" s="319">
        <v>0</v>
      </c>
      <c r="K49" s="319">
        <v>0</v>
      </c>
      <c r="L49" s="319">
        <v>0</v>
      </c>
      <c r="M49" s="319">
        <v>0</v>
      </c>
      <c r="N49" s="319">
        <v>27483</v>
      </c>
      <c r="O49" s="319">
        <v>306</v>
      </c>
      <c r="P49" s="319">
        <v>3113.4389999999999</v>
      </c>
      <c r="Q49" s="319">
        <v>37</v>
      </c>
    </row>
    <row r="50" spans="1:17" x14ac:dyDescent="0.25">
      <c r="A50" s="318">
        <v>147</v>
      </c>
      <c r="B50" s="318" t="s">
        <v>48</v>
      </c>
      <c r="C50" s="319">
        <v>23210</v>
      </c>
      <c r="D50" s="319">
        <v>4954</v>
      </c>
      <c r="E50" s="319">
        <v>1638.6</v>
      </c>
      <c r="F50" s="319">
        <v>605</v>
      </c>
      <c r="G50" s="319">
        <v>21520</v>
      </c>
      <c r="H50" s="319">
        <v>0</v>
      </c>
      <c r="I50" s="319">
        <v>292.8</v>
      </c>
      <c r="J50" s="319">
        <v>0</v>
      </c>
      <c r="K50" s="319">
        <v>0</v>
      </c>
      <c r="L50" s="319">
        <v>0</v>
      </c>
      <c r="M50" s="319">
        <v>0</v>
      </c>
      <c r="N50" s="319">
        <v>2597</v>
      </c>
      <c r="O50" s="319">
        <v>19</v>
      </c>
      <c r="P50" s="319">
        <v>12272.632</v>
      </c>
      <c r="Q50" s="319">
        <v>3</v>
      </c>
    </row>
    <row r="51" spans="1:17" x14ac:dyDescent="0.25">
      <c r="A51" s="318">
        <v>654</v>
      </c>
      <c r="B51" s="318" t="s">
        <v>49</v>
      </c>
      <c r="C51" s="319">
        <v>22800</v>
      </c>
      <c r="D51" s="319">
        <v>4817</v>
      </c>
      <c r="E51" s="319">
        <v>1639.3</v>
      </c>
      <c r="F51" s="319">
        <v>335</v>
      </c>
      <c r="G51" s="319">
        <v>18120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14140</v>
      </c>
      <c r="O51" s="319">
        <v>279</v>
      </c>
      <c r="P51" s="319">
        <v>3252.8429999999998</v>
      </c>
      <c r="Q51" s="319">
        <v>18</v>
      </c>
    </row>
    <row r="52" spans="1:17" x14ac:dyDescent="0.25">
      <c r="A52" s="318">
        <v>756</v>
      </c>
      <c r="B52" s="318" t="s">
        <v>51</v>
      </c>
      <c r="C52" s="319">
        <v>29065</v>
      </c>
      <c r="D52" s="319">
        <v>5192</v>
      </c>
      <c r="E52" s="319">
        <v>2203.1999999999998</v>
      </c>
      <c r="F52" s="319">
        <v>795</v>
      </c>
      <c r="G52" s="319">
        <v>27530</v>
      </c>
      <c r="H52" s="319">
        <v>473.16</v>
      </c>
      <c r="I52" s="319">
        <v>2146.4</v>
      </c>
      <c r="J52" s="319">
        <v>0</v>
      </c>
      <c r="K52" s="319">
        <v>0</v>
      </c>
      <c r="L52" s="319">
        <v>0</v>
      </c>
      <c r="M52" s="319">
        <v>171.7</v>
      </c>
      <c r="N52" s="319">
        <v>11135</v>
      </c>
      <c r="O52" s="319">
        <v>250</v>
      </c>
      <c r="P52" s="319">
        <v>8663.6200000000008</v>
      </c>
      <c r="Q52" s="319">
        <v>13</v>
      </c>
    </row>
    <row r="53" spans="1:17" x14ac:dyDescent="0.25">
      <c r="A53" s="318">
        <v>757</v>
      </c>
      <c r="B53" s="318" t="s">
        <v>52</v>
      </c>
      <c r="C53" s="319">
        <v>30747</v>
      </c>
      <c r="D53" s="319">
        <v>6030</v>
      </c>
      <c r="E53" s="319">
        <v>2548.8000000000002</v>
      </c>
      <c r="F53" s="319">
        <v>1500</v>
      </c>
      <c r="G53" s="319">
        <v>29990</v>
      </c>
      <c r="H53" s="319">
        <v>1082.6600000000001</v>
      </c>
      <c r="I53" s="319">
        <v>1653.6</v>
      </c>
      <c r="J53" s="319">
        <v>0</v>
      </c>
      <c r="K53" s="319">
        <v>0</v>
      </c>
      <c r="L53" s="319">
        <v>0</v>
      </c>
      <c r="M53" s="319">
        <v>0</v>
      </c>
      <c r="N53" s="319">
        <v>6365</v>
      </c>
      <c r="O53" s="319">
        <v>120</v>
      </c>
      <c r="P53" s="319">
        <v>16691.664000000001</v>
      </c>
      <c r="Q53" s="319">
        <v>4</v>
      </c>
    </row>
    <row r="54" spans="1:17" x14ac:dyDescent="0.25">
      <c r="A54" s="318">
        <v>758</v>
      </c>
      <c r="B54" s="318" t="s">
        <v>53</v>
      </c>
      <c r="C54" s="319">
        <v>183873</v>
      </c>
      <c r="D54" s="319">
        <v>34967</v>
      </c>
      <c r="E54" s="319">
        <v>17178.5</v>
      </c>
      <c r="F54" s="319">
        <v>14830</v>
      </c>
      <c r="G54" s="319">
        <v>205220</v>
      </c>
      <c r="H54" s="319">
        <v>7040.1958000000004</v>
      </c>
      <c r="I54" s="319">
        <v>9342.4</v>
      </c>
      <c r="J54" s="319">
        <v>0</v>
      </c>
      <c r="K54" s="319">
        <v>0</v>
      </c>
      <c r="L54" s="319">
        <v>0</v>
      </c>
      <c r="M54" s="319">
        <v>53.199999999998902</v>
      </c>
      <c r="N54" s="319">
        <v>12559</v>
      </c>
      <c r="O54" s="319">
        <v>309</v>
      </c>
      <c r="P54" s="319">
        <v>188842.5</v>
      </c>
      <c r="Q54" s="319">
        <v>5</v>
      </c>
    </row>
    <row r="55" spans="1:17" x14ac:dyDescent="0.25">
      <c r="A55" s="318">
        <v>501</v>
      </c>
      <c r="B55" s="318" t="s">
        <v>54</v>
      </c>
      <c r="C55" s="319">
        <v>17182</v>
      </c>
      <c r="D55" s="319">
        <v>3017</v>
      </c>
      <c r="E55" s="319">
        <v>982.2</v>
      </c>
      <c r="F55" s="319">
        <v>510</v>
      </c>
      <c r="G55" s="319">
        <v>13990</v>
      </c>
      <c r="H55" s="319">
        <v>746.14</v>
      </c>
      <c r="I55" s="319">
        <v>1224.8</v>
      </c>
      <c r="J55" s="319">
        <v>0</v>
      </c>
      <c r="K55" s="319">
        <v>0</v>
      </c>
      <c r="L55" s="319">
        <v>0</v>
      </c>
      <c r="M55" s="319">
        <v>0</v>
      </c>
      <c r="N55" s="319">
        <v>2756</v>
      </c>
      <c r="O55" s="319">
        <v>358</v>
      </c>
      <c r="P55" s="319">
        <v>7141.7039999999997</v>
      </c>
      <c r="Q55" s="319">
        <v>3</v>
      </c>
    </row>
    <row r="56" spans="1:17" x14ac:dyDescent="0.25">
      <c r="A56" s="318">
        <v>1876</v>
      </c>
      <c r="B56" s="318" t="s">
        <v>55</v>
      </c>
      <c r="C56" s="319">
        <v>36212</v>
      </c>
      <c r="D56" s="319">
        <v>6450</v>
      </c>
      <c r="E56" s="319">
        <v>2667</v>
      </c>
      <c r="F56" s="319">
        <v>400</v>
      </c>
      <c r="G56" s="319">
        <v>28820</v>
      </c>
      <c r="H56" s="319">
        <v>0</v>
      </c>
      <c r="I56" s="319">
        <v>301.60000000000002</v>
      </c>
      <c r="J56" s="319">
        <v>0</v>
      </c>
      <c r="K56" s="319">
        <v>0</v>
      </c>
      <c r="L56" s="319">
        <v>0</v>
      </c>
      <c r="M56" s="319">
        <v>0</v>
      </c>
      <c r="N56" s="319">
        <v>28347</v>
      </c>
      <c r="O56" s="319">
        <v>295</v>
      </c>
      <c r="P56" s="319">
        <v>6323.2</v>
      </c>
      <c r="Q56" s="319">
        <v>24</v>
      </c>
    </row>
    <row r="57" spans="1:17" x14ac:dyDescent="0.25">
      <c r="A57" s="318">
        <v>213</v>
      </c>
      <c r="B57" s="318" t="s">
        <v>56</v>
      </c>
      <c r="C57" s="319">
        <v>20698</v>
      </c>
      <c r="D57" s="319">
        <v>3561</v>
      </c>
      <c r="E57" s="319">
        <v>1508.7</v>
      </c>
      <c r="F57" s="319">
        <v>915</v>
      </c>
      <c r="G57" s="319">
        <v>18240</v>
      </c>
      <c r="H57" s="319">
        <v>262.95999999999998</v>
      </c>
      <c r="I57" s="319">
        <v>0</v>
      </c>
      <c r="J57" s="319">
        <v>0</v>
      </c>
      <c r="K57" s="319">
        <v>0</v>
      </c>
      <c r="L57" s="319">
        <v>0</v>
      </c>
      <c r="M57" s="319">
        <v>0</v>
      </c>
      <c r="N57" s="319">
        <v>8362</v>
      </c>
      <c r="O57" s="319">
        <v>140</v>
      </c>
      <c r="P57" s="319">
        <v>7467.6930000000002</v>
      </c>
      <c r="Q57" s="319">
        <v>7</v>
      </c>
    </row>
    <row r="58" spans="1:17" x14ac:dyDescent="0.25">
      <c r="A58" s="318">
        <v>899</v>
      </c>
      <c r="B58" s="318" t="s">
        <v>57</v>
      </c>
      <c r="C58" s="319">
        <v>28103</v>
      </c>
      <c r="D58" s="319">
        <v>4481</v>
      </c>
      <c r="E58" s="319">
        <v>3945.2</v>
      </c>
      <c r="F58" s="319">
        <v>905</v>
      </c>
      <c r="G58" s="319">
        <v>29230</v>
      </c>
      <c r="H58" s="319">
        <v>217.8</v>
      </c>
      <c r="I58" s="319">
        <v>135.19999999999999</v>
      </c>
      <c r="J58" s="319">
        <v>0</v>
      </c>
      <c r="K58" s="319">
        <v>0</v>
      </c>
      <c r="L58" s="319">
        <v>0</v>
      </c>
      <c r="M58" s="319">
        <v>0</v>
      </c>
      <c r="N58" s="319">
        <v>1725</v>
      </c>
      <c r="O58" s="319">
        <v>9</v>
      </c>
      <c r="P58" s="319">
        <v>24623.871999999999</v>
      </c>
      <c r="Q58" s="319">
        <v>1</v>
      </c>
    </row>
    <row r="59" spans="1:17" x14ac:dyDescent="0.25">
      <c r="A59" s="318">
        <v>312</v>
      </c>
      <c r="B59" s="318" t="s">
        <v>58</v>
      </c>
      <c r="C59" s="319">
        <v>15192</v>
      </c>
      <c r="D59" s="319">
        <v>3332</v>
      </c>
      <c r="E59" s="319">
        <v>586.6</v>
      </c>
      <c r="F59" s="319">
        <v>405</v>
      </c>
      <c r="G59" s="319">
        <v>8400</v>
      </c>
      <c r="H59" s="319">
        <v>51.9</v>
      </c>
      <c r="I59" s="319">
        <v>0</v>
      </c>
      <c r="J59" s="319">
        <v>0</v>
      </c>
      <c r="K59" s="319">
        <v>0</v>
      </c>
      <c r="L59" s="319">
        <v>0</v>
      </c>
      <c r="M59" s="319">
        <v>0</v>
      </c>
      <c r="N59" s="319">
        <v>3689</v>
      </c>
      <c r="O59" s="319">
        <v>68</v>
      </c>
      <c r="P59" s="319">
        <v>4253.1859999999997</v>
      </c>
      <c r="Q59" s="319">
        <v>3</v>
      </c>
    </row>
    <row r="60" spans="1:17" x14ac:dyDescent="0.25">
      <c r="A60" s="318">
        <v>313</v>
      </c>
      <c r="B60" s="318" t="s">
        <v>59</v>
      </c>
      <c r="C60" s="319">
        <v>21576</v>
      </c>
      <c r="D60" s="319">
        <v>5051</v>
      </c>
      <c r="E60" s="319">
        <v>1154.5</v>
      </c>
      <c r="F60" s="319">
        <v>690</v>
      </c>
      <c r="G60" s="319">
        <v>18720</v>
      </c>
      <c r="H60" s="319">
        <v>0</v>
      </c>
      <c r="I60" s="319">
        <v>306.39999999999998</v>
      </c>
      <c r="J60" s="319">
        <v>0</v>
      </c>
      <c r="K60" s="319">
        <v>0</v>
      </c>
      <c r="L60" s="319">
        <v>0</v>
      </c>
      <c r="M60" s="319">
        <v>66.2</v>
      </c>
      <c r="N60" s="319">
        <v>3040</v>
      </c>
      <c r="O60" s="319">
        <v>442</v>
      </c>
      <c r="P60" s="319">
        <v>10118.5</v>
      </c>
      <c r="Q60" s="319">
        <v>2</v>
      </c>
    </row>
    <row r="61" spans="1:17" x14ac:dyDescent="0.25">
      <c r="A61" s="318">
        <v>214</v>
      </c>
      <c r="B61" s="318" t="s">
        <v>60</v>
      </c>
      <c r="C61" s="319">
        <v>26568</v>
      </c>
      <c r="D61" s="319">
        <v>5245</v>
      </c>
      <c r="E61" s="319">
        <v>1579</v>
      </c>
      <c r="F61" s="319">
        <v>390</v>
      </c>
      <c r="G61" s="319">
        <v>17460</v>
      </c>
      <c r="H61" s="319">
        <v>0</v>
      </c>
      <c r="I61" s="319">
        <v>0</v>
      </c>
      <c r="J61" s="319">
        <v>0</v>
      </c>
      <c r="K61" s="319">
        <v>0</v>
      </c>
      <c r="L61" s="319">
        <v>0</v>
      </c>
      <c r="M61" s="319">
        <v>0</v>
      </c>
      <c r="N61" s="319">
        <v>13382</v>
      </c>
      <c r="O61" s="319">
        <v>910</v>
      </c>
      <c r="P61" s="319">
        <v>3214.64</v>
      </c>
      <c r="Q61" s="319">
        <v>22</v>
      </c>
    </row>
    <row r="62" spans="1:17" x14ac:dyDescent="0.25">
      <c r="A62" s="318">
        <v>502</v>
      </c>
      <c r="B62" s="318" t="s">
        <v>62</v>
      </c>
      <c r="C62" s="319">
        <v>66818</v>
      </c>
      <c r="D62" s="319">
        <v>13170</v>
      </c>
      <c r="E62" s="319">
        <v>6902.4</v>
      </c>
      <c r="F62" s="319">
        <v>10065</v>
      </c>
      <c r="G62" s="319">
        <v>66490</v>
      </c>
      <c r="H62" s="319">
        <v>1725.32</v>
      </c>
      <c r="I62" s="319">
        <v>2274.4</v>
      </c>
      <c r="J62" s="319">
        <v>0</v>
      </c>
      <c r="K62" s="319">
        <v>0</v>
      </c>
      <c r="L62" s="319">
        <v>0</v>
      </c>
      <c r="M62" s="319">
        <v>0</v>
      </c>
      <c r="N62" s="319">
        <v>1423</v>
      </c>
      <c r="O62" s="319">
        <v>117</v>
      </c>
      <c r="P62" s="319">
        <v>71696.88</v>
      </c>
      <c r="Q62" s="319">
        <v>1</v>
      </c>
    </row>
    <row r="63" spans="1:17" x14ac:dyDescent="0.25">
      <c r="A63" s="318">
        <v>383</v>
      </c>
      <c r="B63" s="318" t="s">
        <v>63</v>
      </c>
      <c r="C63" s="319">
        <v>35772</v>
      </c>
      <c r="D63" s="319">
        <v>6605</v>
      </c>
      <c r="E63" s="319">
        <v>2044.3</v>
      </c>
      <c r="F63" s="319">
        <v>695</v>
      </c>
      <c r="G63" s="319">
        <v>30860</v>
      </c>
      <c r="H63" s="319">
        <v>0</v>
      </c>
      <c r="I63" s="319">
        <v>2955.2</v>
      </c>
      <c r="J63" s="319">
        <v>0</v>
      </c>
      <c r="K63" s="319">
        <v>0</v>
      </c>
      <c r="L63" s="319">
        <v>0</v>
      </c>
      <c r="M63" s="319">
        <v>0</v>
      </c>
      <c r="N63" s="319">
        <v>4956</v>
      </c>
      <c r="O63" s="319">
        <v>566</v>
      </c>
      <c r="P63" s="319">
        <v>21827.456999999999</v>
      </c>
      <c r="Q63" s="319">
        <v>7</v>
      </c>
    </row>
    <row r="64" spans="1:17" x14ac:dyDescent="0.25">
      <c r="A64" s="318">
        <v>109</v>
      </c>
      <c r="B64" s="318" t="s">
        <v>64</v>
      </c>
      <c r="C64" s="319">
        <v>35483</v>
      </c>
      <c r="D64" s="319">
        <v>6647</v>
      </c>
      <c r="E64" s="319">
        <v>3384.9</v>
      </c>
      <c r="F64" s="319">
        <v>700</v>
      </c>
      <c r="G64" s="319">
        <v>32510</v>
      </c>
      <c r="H64" s="319">
        <v>124.74</v>
      </c>
      <c r="I64" s="319">
        <v>1228.8</v>
      </c>
      <c r="J64" s="319">
        <v>0</v>
      </c>
      <c r="K64" s="319">
        <v>0</v>
      </c>
      <c r="L64" s="319">
        <v>0</v>
      </c>
      <c r="M64" s="319">
        <v>0</v>
      </c>
      <c r="N64" s="319">
        <v>29614</v>
      </c>
      <c r="O64" s="319">
        <v>355</v>
      </c>
      <c r="P64" s="319">
        <v>8705.1820000000007</v>
      </c>
      <c r="Q64" s="319">
        <v>27</v>
      </c>
    </row>
    <row r="65" spans="1:17" x14ac:dyDescent="0.25">
      <c r="A65" s="318">
        <v>1706</v>
      </c>
      <c r="B65" s="318" t="s">
        <v>65</v>
      </c>
      <c r="C65" s="319">
        <v>20440</v>
      </c>
      <c r="D65" s="319">
        <v>3617</v>
      </c>
      <c r="E65" s="319">
        <v>1591</v>
      </c>
      <c r="F65" s="319">
        <v>480</v>
      </c>
      <c r="G65" s="319">
        <v>17700</v>
      </c>
      <c r="H65" s="319">
        <v>0</v>
      </c>
      <c r="I65" s="319">
        <v>261.60000000000002</v>
      </c>
      <c r="J65" s="319">
        <v>0</v>
      </c>
      <c r="K65" s="319">
        <v>0</v>
      </c>
      <c r="L65" s="319">
        <v>0</v>
      </c>
      <c r="M65" s="319">
        <v>86.1</v>
      </c>
      <c r="N65" s="319">
        <v>7652</v>
      </c>
      <c r="O65" s="319">
        <v>153</v>
      </c>
      <c r="P65" s="319">
        <v>5360.37</v>
      </c>
      <c r="Q65" s="319">
        <v>10</v>
      </c>
    </row>
    <row r="66" spans="1:17" x14ac:dyDescent="0.25">
      <c r="A66" s="318">
        <v>1684</v>
      </c>
      <c r="B66" s="318" t="s">
        <v>67</v>
      </c>
      <c r="C66" s="319">
        <v>24931</v>
      </c>
      <c r="D66" s="319">
        <v>4667</v>
      </c>
      <c r="E66" s="319">
        <v>2162.3000000000002</v>
      </c>
      <c r="F66" s="319">
        <v>1820</v>
      </c>
      <c r="G66" s="319">
        <v>25140</v>
      </c>
      <c r="H66" s="319">
        <v>203.94</v>
      </c>
      <c r="I66" s="319">
        <v>726.4</v>
      </c>
      <c r="J66" s="319">
        <v>0</v>
      </c>
      <c r="K66" s="319">
        <v>0</v>
      </c>
      <c r="L66" s="319">
        <v>0</v>
      </c>
      <c r="M66" s="319">
        <v>0</v>
      </c>
      <c r="N66" s="319">
        <v>5119</v>
      </c>
      <c r="O66" s="319">
        <v>588</v>
      </c>
      <c r="P66" s="319">
        <v>9658.5059999999994</v>
      </c>
      <c r="Q66" s="319">
        <v>6</v>
      </c>
    </row>
    <row r="67" spans="1:17" x14ac:dyDescent="0.25">
      <c r="A67" s="318">
        <v>216</v>
      </c>
      <c r="B67" s="318" t="s">
        <v>68</v>
      </c>
      <c r="C67" s="319">
        <v>28555</v>
      </c>
      <c r="D67" s="319">
        <v>6024</v>
      </c>
      <c r="E67" s="319">
        <v>2107.6</v>
      </c>
      <c r="F67" s="319">
        <v>3235</v>
      </c>
      <c r="G67" s="319">
        <v>29960</v>
      </c>
      <c r="H67" s="319">
        <v>441.54</v>
      </c>
      <c r="I67" s="319">
        <v>3524.8</v>
      </c>
      <c r="J67" s="319">
        <v>0</v>
      </c>
      <c r="K67" s="319">
        <v>0</v>
      </c>
      <c r="L67" s="319">
        <v>0</v>
      </c>
      <c r="M67" s="319">
        <v>0</v>
      </c>
      <c r="N67" s="319">
        <v>2931</v>
      </c>
      <c r="O67" s="319">
        <v>183</v>
      </c>
      <c r="P67" s="319">
        <v>18830.831999999999</v>
      </c>
      <c r="Q67" s="319">
        <v>1</v>
      </c>
    </row>
    <row r="68" spans="1:17" x14ac:dyDescent="0.25">
      <c r="A68" s="318">
        <v>148</v>
      </c>
      <c r="B68" s="318" t="s">
        <v>69</v>
      </c>
      <c r="C68" s="319">
        <v>28499</v>
      </c>
      <c r="D68" s="319">
        <v>6157</v>
      </c>
      <c r="E68" s="319">
        <v>1691.5</v>
      </c>
      <c r="F68" s="319">
        <v>325</v>
      </c>
      <c r="G68" s="319">
        <v>26350</v>
      </c>
      <c r="H68" s="319">
        <v>0</v>
      </c>
      <c r="I68" s="319">
        <v>187.2</v>
      </c>
      <c r="J68" s="319">
        <v>0</v>
      </c>
      <c r="K68" s="319">
        <v>0</v>
      </c>
      <c r="L68" s="319">
        <v>0</v>
      </c>
      <c r="M68" s="319">
        <v>9.5999999999999908</v>
      </c>
      <c r="N68" s="319">
        <v>16500</v>
      </c>
      <c r="O68" s="319">
        <v>151</v>
      </c>
      <c r="P68" s="319">
        <v>6146.99</v>
      </c>
      <c r="Q68" s="319">
        <v>9</v>
      </c>
    </row>
    <row r="69" spans="1:17" x14ac:dyDescent="0.25">
      <c r="A69" s="318">
        <v>1891</v>
      </c>
      <c r="B69" s="318" t="s">
        <v>402</v>
      </c>
      <c r="C69" s="319">
        <v>18923</v>
      </c>
      <c r="D69" s="319">
        <v>3878</v>
      </c>
      <c r="E69" s="319">
        <v>1976.8</v>
      </c>
      <c r="F69" s="319">
        <v>205</v>
      </c>
      <c r="G69" s="319">
        <v>18360</v>
      </c>
      <c r="H69" s="319">
        <v>736.98</v>
      </c>
      <c r="I69" s="319">
        <v>230.4</v>
      </c>
      <c r="J69" s="319">
        <v>0</v>
      </c>
      <c r="K69" s="319">
        <v>0</v>
      </c>
      <c r="L69" s="319">
        <v>0</v>
      </c>
      <c r="M69" s="319">
        <v>0</v>
      </c>
      <c r="N69" s="319">
        <v>8456</v>
      </c>
      <c r="O69" s="319">
        <v>297</v>
      </c>
      <c r="P69" s="319">
        <v>3749.4</v>
      </c>
      <c r="Q69" s="319">
        <v>9</v>
      </c>
    </row>
    <row r="70" spans="1:17" x14ac:dyDescent="0.25">
      <c r="A70" s="318">
        <v>310</v>
      </c>
      <c r="B70" s="318" t="s">
        <v>70</v>
      </c>
      <c r="C70" s="319">
        <v>42824</v>
      </c>
      <c r="D70" s="319">
        <v>8931</v>
      </c>
      <c r="E70" s="319">
        <v>2929.6</v>
      </c>
      <c r="F70" s="319">
        <v>2075</v>
      </c>
      <c r="G70" s="319">
        <v>34830</v>
      </c>
      <c r="H70" s="319">
        <v>1031.08</v>
      </c>
      <c r="I70" s="319">
        <v>1976</v>
      </c>
      <c r="J70" s="319">
        <v>0</v>
      </c>
      <c r="K70" s="319">
        <v>0</v>
      </c>
      <c r="L70" s="319">
        <v>0</v>
      </c>
      <c r="M70" s="319">
        <v>128.1</v>
      </c>
      <c r="N70" s="319">
        <v>6616</v>
      </c>
      <c r="O70" s="319">
        <v>97</v>
      </c>
      <c r="P70" s="319">
        <v>25434.137999999999</v>
      </c>
      <c r="Q70" s="319">
        <v>10</v>
      </c>
    </row>
    <row r="71" spans="1:17" x14ac:dyDescent="0.25">
      <c r="A71" s="318">
        <v>1940</v>
      </c>
      <c r="B71" s="318" t="s">
        <v>698</v>
      </c>
      <c r="C71" s="319">
        <v>51430</v>
      </c>
      <c r="D71" s="319">
        <v>10323</v>
      </c>
      <c r="E71" s="319">
        <v>4203.3</v>
      </c>
      <c r="F71" s="319">
        <v>875</v>
      </c>
      <c r="G71" s="319">
        <v>48360</v>
      </c>
      <c r="H71" s="319">
        <v>0</v>
      </c>
      <c r="I71" s="319">
        <v>1099.2</v>
      </c>
      <c r="J71" s="319">
        <v>0</v>
      </c>
      <c r="K71" s="319">
        <v>0</v>
      </c>
      <c r="L71" s="319">
        <v>0</v>
      </c>
      <c r="M71" s="319">
        <v>0</v>
      </c>
      <c r="N71" s="319">
        <v>35110</v>
      </c>
      <c r="O71" s="319">
        <v>6706</v>
      </c>
      <c r="P71" s="319">
        <v>13878.641</v>
      </c>
      <c r="Q71" s="319">
        <v>43</v>
      </c>
    </row>
    <row r="72" spans="1:17" x14ac:dyDescent="0.25">
      <c r="A72" s="318">
        <v>736</v>
      </c>
      <c r="B72" s="318" t="s">
        <v>72</v>
      </c>
      <c r="C72" s="319">
        <v>44059</v>
      </c>
      <c r="D72" s="319">
        <v>8656</v>
      </c>
      <c r="E72" s="319">
        <v>2500</v>
      </c>
      <c r="F72" s="319">
        <v>2000</v>
      </c>
      <c r="G72" s="319">
        <v>32530</v>
      </c>
      <c r="H72" s="319">
        <v>0</v>
      </c>
      <c r="I72" s="319">
        <v>1308</v>
      </c>
      <c r="J72" s="319">
        <v>0</v>
      </c>
      <c r="K72" s="319">
        <v>0</v>
      </c>
      <c r="L72" s="319">
        <v>0</v>
      </c>
      <c r="M72" s="319">
        <v>0</v>
      </c>
      <c r="N72" s="319">
        <v>9969</v>
      </c>
      <c r="O72" s="319">
        <v>1729</v>
      </c>
      <c r="P72" s="319">
        <v>17096.55</v>
      </c>
      <c r="Q72" s="319">
        <v>23</v>
      </c>
    </row>
    <row r="73" spans="1:17" x14ac:dyDescent="0.25">
      <c r="A73" s="318">
        <v>1690</v>
      </c>
      <c r="B73" s="318" t="s">
        <v>73</v>
      </c>
      <c r="C73" s="319">
        <v>24110</v>
      </c>
      <c r="D73" s="319">
        <v>4609</v>
      </c>
      <c r="E73" s="319">
        <v>1695.6</v>
      </c>
      <c r="F73" s="319">
        <v>235</v>
      </c>
      <c r="G73" s="319">
        <v>19750</v>
      </c>
      <c r="H73" s="319">
        <v>0</v>
      </c>
      <c r="I73" s="319">
        <v>0</v>
      </c>
      <c r="J73" s="319">
        <v>0</v>
      </c>
      <c r="K73" s="319">
        <v>0</v>
      </c>
      <c r="L73" s="319">
        <v>0</v>
      </c>
      <c r="M73" s="319">
        <v>0</v>
      </c>
      <c r="N73" s="319">
        <v>22440</v>
      </c>
      <c r="O73" s="319">
        <v>195</v>
      </c>
      <c r="P73" s="319">
        <v>3382.5239999999999</v>
      </c>
      <c r="Q73" s="319">
        <v>22</v>
      </c>
    </row>
    <row r="74" spans="1:17" x14ac:dyDescent="0.25">
      <c r="A74" s="318">
        <v>503</v>
      </c>
      <c r="B74" s="318" t="s">
        <v>74</v>
      </c>
      <c r="C74" s="319">
        <v>103163</v>
      </c>
      <c r="D74" s="319">
        <v>15259</v>
      </c>
      <c r="E74" s="319">
        <v>9846.2000000000007</v>
      </c>
      <c r="F74" s="319">
        <v>9515</v>
      </c>
      <c r="G74" s="319">
        <v>108340</v>
      </c>
      <c r="H74" s="319">
        <v>2139.02</v>
      </c>
      <c r="I74" s="319">
        <v>5549.6</v>
      </c>
      <c r="J74" s="319">
        <v>0</v>
      </c>
      <c r="K74" s="319">
        <v>0</v>
      </c>
      <c r="L74" s="319">
        <v>0</v>
      </c>
      <c r="M74" s="319">
        <v>0</v>
      </c>
      <c r="N74" s="319">
        <v>2269</v>
      </c>
      <c r="O74" s="319">
        <v>137</v>
      </c>
      <c r="P74" s="319">
        <v>190996.03200000001</v>
      </c>
      <c r="Q74" s="319">
        <v>1</v>
      </c>
    </row>
    <row r="75" spans="1:17" x14ac:dyDescent="0.25">
      <c r="A75" s="318">
        <v>10</v>
      </c>
      <c r="B75" s="318" t="s">
        <v>75</v>
      </c>
      <c r="C75" s="319">
        <v>24716</v>
      </c>
      <c r="D75" s="319">
        <v>4304</v>
      </c>
      <c r="E75" s="319">
        <v>3061.8</v>
      </c>
      <c r="F75" s="319">
        <v>1800</v>
      </c>
      <c r="G75" s="319">
        <v>24740</v>
      </c>
      <c r="H75" s="319">
        <v>0</v>
      </c>
      <c r="I75" s="319">
        <v>802.4</v>
      </c>
      <c r="J75" s="319">
        <v>0</v>
      </c>
      <c r="K75" s="319">
        <v>0</v>
      </c>
      <c r="L75" s="319">
        <v>0</v>
      </c>
      <c r="M75" s="319">
        <v>0</v>
      </c>
      <c r="N75" s="319">
        <v>13304</v>
      </c>
      <c r="O75" s="319">
        <v>542</v>
      </c>
      <c r="P75" s="319">
        <v>8278.0679999999993</v>
      </c>
      <c r="Q75" s="319">
        <v>11</v>
      </c>
    </row>
    <row r="76" spans="1:17" x14ac:dyDescent="0.25">
      <c r="A76" s="318">
        <v>400</v>
      </c>
      <c r="B76" s="318" t="s">
        <v>76</v>
      </c>
      <c r="C76" s="319">
        <v>55604</v>
      </c>
      <c r="D76" s="319">
        <v>9791</v>
      </c>
      <c r="E76" s="319">
        <v>6460.9</v>
      </c>
      <c r="F76" s="319">
        <v>2950</v>
      </c>
      <c r="G76" s="319">
        <v>59160</v>
      </c>
      <c r="H76" s="319">
        <v>1643.98</v>
      </c>
      <c r="I76" s="319">
        <v>1988</v>
      </c>
      <c r="J76" s="319">
        <v>0</v>
      </c>
      <c r="K76" s="319">
        <v>0</v>
      </c>
      <c r="L76" s="319">
        <v>0</v>
      </c>
      <c r="M76" s="319">
        <v>0</v>
      </c>
      <c r="N76" s="319">
        <v>4510</v>
      </c>
      <c r="O76" s="319">
        <v>343</v>
      </c>
      <c r="P76" s="319">
        <v>51120.620999999999</v>
      </c>
      <c r="Q76" s="319">
        <v>4</v>
      </c>
    </row>
    <row r="77" spans="1:17" x14ac:dyDescent="0.25">
      <c r="A77" s="318">
        <v>762</v>
      </c>
      <c r="B77" s="318" t="s">
        <v>77</v>
      </c>
      <c r="C77" s="319">
        <v>32362</v>
      </c>
      <c r="D77" s="319">
        <v>6132</v>
      </c>
      <c r="E77" s="319">
        <v>2524.3000000000002</v>
      </c>
      <c r="F77" s="319">
        <v>705</v>
      </c>
      <c r="G77" s="319">
        <v>31660</v>
      </c>
      <c r="H77" s="319">
        <v>676.18</v>
      </c>
      <c r="I77" s="319">
        <v>2332</v>
      </c>
      <c r="J77" s="319">
        <v>0</v>
      </c>
      <c r="K77" s="319">
        <v>0</v>
      </c>
      <c r="L77" s="319">
        <v>0</v>
      </c>
      <c r="M77" s="319">
        <v>0</v>
      </c>
      <c r="N77" s="319">
        <v>11681</v>
      </c>
      <c r="O77" s="319">
        <v>155</v>
      </c>
      <c r="P77" s="319">
        <v>12597.761</v>
      </c>
      <c r="Q77" s="319">
        <v>6</v>
      </c>
    </row>
    <row r="78" spans="1:17" x14ac:dyDescent="0.25">
      <c r="A78" s="318">
        <v>150</v>
      </c>
      <c r="B78" s="318" t="s">
        <v>78</v>
      </c>
      <c r="C78" s="319">
        <v>99957</v>
      </c>
      <c r="D78" s="319">
        <v>20106</v>
      </c>
      <c r="E78" s="319">
        <v>10071.9</v>
      </c>
      <c r="F78" s="319">
        <v>9260</v>
      </c>
      <c r="G78" s="319">
        <v>110820</v>
      </c>
      <c r="H78" s="319">
        <v>1712.16</v>
      </c>
      <c r="I78" s="319">
        <v>3960</v>
      </c>
      <c r="J78" s="319">
        <v>0</v>
      </c>
      <c r="K78" s="319">
        <v>0</v>
      </c>
      <c r="L78" s="319">
        <v>0</v>
      </c>
      <c r="M78" s="319">
        <v>4.3999999999996398</v>
      </c>
      <c r="N78" s="319">
        <v>13049</v>
      </c>
      <c r="O78" s="319">
        <v>385</v>
      </c>
      <c r="P78" s="319">
        <v>83941.923999999999</v>
      </c>
      <c r="Q78" s="319">
        <v>8</v>
      </c>
    </row>
    <row r="79" spans="1:17" x14ac:dyDescent="0.25">
      <c r="A79" s="318">
        <v>384</v>
      </c>
      <c r="B79" s="318" t="s">
        <v>79</v>
      </c>
      <c r="C79" s="319">
        <v>29196</v>
      </c>
      <c r="D79" s="319">
        <v>5241</v>
      </c>
      <c r="E79" s="319">
        <v>2232.1999999999998</v>
      </c>
      <c r="F79" s="319">
        <v>5220</v>
      </c>
      <c r="G79" s="319">
        <v>22010</v>
      </c>
      <c r="H79" s="319">
        <v>0</v>
      </c>
      <c r="I79" s="319">
        <v>0</v>
      </c>
      <c r="J79" s="319">
        <v>0</v>
      </c>
      <c r="K79" s="319">
        <v>0</v>
      </c>
      <c r="L79" s="319">
        <v>0</v>
      </c>
      <c r="M79" s="319">
        <v>0</v>
      </c>
      <c r="N79" s="319">
        <v>1186</v>
      </c>
      <c r="O79" s="319">
        <v>107</v>
      </c>
      <c r="P79" s="319">
        <v>39759.302000000003</v>
      </c>
      <c r="Q79" s="319">
        <v>1</v>
      </c>
    </row>
    <row r="80" spans="1:17" x14ac:dyDescent="0.25">
      <c r="A80" s="318">
        <v>1774</v>
      </c>
      <c r="B80" s="318" t="s">
        <v>80</v>
      </c>
      <c r="C80" s="319">
        <v>26350</v>
      </c>
      <c r="D80" s="319">
        <v>5243</v>
      </c>
      <c r="E80" s="319">
        <v>1713.5</v>
      </c>
      <c r="F80" s="319">
        <v>290</v>
      </c>
      <c r="G80" s="319">
        <v>21250</v>
      </c>
      <c r="H80" s="319">
        <v>0</v>
      </c>
      <c r="I80" s="319">
        <v>232.8</v>
      </c>
      <c r="J80" s="319">
        <v>0</v>
      </c>
      <c r="K80" s="319">
        <v>0</v>
      </c>
      <c r="L80" s="319">
        <v>0</v>
      </c>
      <c r="M80" s="319">
        <v>0</v>
      </c>
      <c r="N80" s="319">
        <v>17571</v>
      </c>
      <c r="O80" s="319">
        <v>111</v>
      </c>
      <c r="P80" s="319">
        <v>5211.18</v>
      </c>
      <c r="Q80" s="319">
        <v>11</v>
      </c>
    </row>
    <row r="81" spans="1:17" x14ac:dyDescent="0.25">
      <c r="A81" s="318">
        <v>221</v>
      </c>
      <c r="B81" s="318" t="s">
        <v>82</v>
      </c>
      <c r="C81" s="319">
        <v>11148</v>
      </c>
      <c r="D81" s="319">
        <v>1850</v>
      </c>
      <c r="E81" s="319">
        <v>1399.1</v>
      </c>
      <c r="F81" s="319">
        <v>950</v>
      </c>
      <c r="G81" s="319">
        <v>10990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1158</v>
      </c>
      <c r="O81" s="319">
        <v>138</v>
      </c>
      <c r="P81" s="319">
        <v>4565.74</v>
      </c>
      <c r="Q81" s="319">
        <v>1</v>
      </c>
    </row>
    <row r="82" spans="1:17" x14ac:dyDescent="0.25">
      <c r="A82" s="318">
        <v>222</v>
      </c>
      <c r="B82" s="318" t="s">
        <v>83</v>
      </c>
      <c r="C82" s="319">
        <v>57555</v>
      </c>
      <c r="D82" s="319">
        <v>11128</v>
      </c>
      <c r="E82" s="319">
        <v>5750</v>
      </c>
      <c r="F82" s="319">
        <v>2635</v>
      </c>
      <c r="G82" s="319">
        <v>62750</v>
      </c>
      <c r="H82" s="319">
        <v>3499.2</v>
      </c>
      <c r="I82" s="319">
        <v>4373.6000000000004</v>
      </c>
      <c r="J82" s="319">
        <v>0</v>
      </c>
      <c r="K82" s="319">
        <v>0</v>
      </c>
      <c r="L82" s="319">
        <v>0</v>
      </c>
      <c r="M82" s="319">
        <v>0</v>
      </c>
      <c r="N82" s="319">
        <v>7899</v>
      </c>
      <c r="O82" s="319">
        <v>66</v>
      </c>
      <c r="P82" s="319">
        <v>30426.6</v>
      </c>
      <c r="Q82" s="319">
        <v>7</v>
      </c>
    </row>
    <row r="83" spans="1:17" x14ac:dyDescent="0.25">
      <c r="A83" s="318">
        <v>766</v>
      </c>
      <c r="B83" s="318" t="s">
        <v>84</v>
      </c>
      <c r="C83" s="319">
        <v>26051</v>
      </c>
      <c r="D83" s="319">
        <v>4965</v>
      </c>
      <c r="E83" s="319">
        <v>1947.8</v>
      </c>
      <c r="F83" s="319">
        <v>1275</v>
      </c>
      <c r="G83" s="319">
        <v>23760</v>
      </c>
      <c r="H83" s="319">
        <v>0</v>
      </c>
      <c r="I83" s="319">
        <v>1015.2</v>
      </c>
      <c r="J83" s="319">
        <v>0</v>
      </c>
      <c r="K83" s="319">
        <v>0</v>
      </c>
      <c r="L83" s="319">
        <v>0</v>
      </c>
      <c r="M83" s="319">
        <v>0</v>
      </c>
      <c r="N83" s="319">
        <v>2925</v>
      </c>
      <c r="O83" s="319">
        <v>49</v>
      </c>
      <c r="P83" s="319">
        <v>13579.263999999999</v>
      </c>
      <c r="Q83" s="319">
        <v>3</v>
      </c>
    </row>
    <row r="84" spans="1:17" x14ac:dyDescent="0.25">
      <c r="A84" s="318">
        <v>505</v>
      </c>
      <c r="B84" s="318" t="s">
        <v>86</v>
      </c>
      <c r="C84" s="319">
        <v>118654</v>
      </c>
      <c r="D84" s="319">
        <v>22887</v>
      </c>
      <c r="E84" s="319">
        <v>12878</v>
      </c>
      <c r="F84" s="319">
        <v>16275</v>
      </c>
      <c r="G84" s="319">
        <v>138620</v>
      </c>
      <c r="H84" s="319">
        <v>4260</v>
      </c>
      <c r="I84" s="319">
        <v>5032.8</v>
      </c>
      <c r="J84" s="319">
        <v>0</v>
      </c>
      <c r="K84" s="319">
        <v>40.899999999999899</v>
      </c>
      <c r="L84" s="319">
        <v>0</v>
      </c>
      <c r="M84" s="319">
        <v>0</v>
      </c>
      <c r="N84" s="319">
        <v>7707</v>
      </c>
      <c r="O84" s="319">
        <v>2239</v>
      </c>
      <c r="P84" s="319">
        <v>142009.14000000001</v>
      </c>
      <c r="Q84" s="319">
        <v>3</v>
      </c>
    </row>
    <row r="85" spans="1:17" x14ac:dyDescent="0.25">
      <c r="A85" s="318">
        <v>498</v>
      </c>
      <c r="B85" s="318" t="s">
        <v>87</v>
      </c>
      <c r="C85" s="319">
        <v>19597</v>
      </c>
      <c r="D85" s="319">
        <v>3972</v>
      </c>
      <c r="E85" s="319">
        <v>1298.5999999999999</v>
      </c>
      <c r="F85" s="319">
        <v>375</v>
      </c>
      <c r="G85" s="319">
        <v>15090</v>
      </c>
      <c r="H85" s="319">
        <v>93.42</v>
      </c>
      <c r="I85" s="319">
        <v>0</v>
      </c>
      <c r="J85" s="319">
        <v>0</v>
      </c>
      <c r="K85" s="319">
        <v>0</v>
      </c>
      <c r="L85" s="319">
        <v>0</v>
      </c>
      <c r="M85" s="319">
        <v>0</v>
      </c>
      <c r="N85" s="319">
        <v>5887</v>
      </c>
      <c r="O85" s="319">
        <v>67</v>
      </c>
      <c r="P85" s="319">
        <v>4279.0479999999998</v>
      </c>
      <c r="Q85" s="319">
        <v>12</v>
      </c>
    </row>
    <row r="86" spans="1:17" x14ac:dyDescent="0.25">
      <c r="A86" s="318">
        <v>1719</v>
      </c>
      <c r="B86" s="318" t="s">
        <v>88</v>
      </c>
      <c r="C86" s="319">
        <v>27150</v>
      </c>
      <c r="D86" s="319">
        <v>4836</v>
      </c>
      <c r="E86" s="319">
        <v>1797.2</v>
      </c>
      <c r="F86" s="319">
        <v>365</v>
      </c>
      <c r="G86" s="319">
        <v>19210</v>
      </c>
      <c r="H86" s="319">
        <v>0</v>
      </c>
      <c r="I86" s="319">
        <v>450.4</v>
      </c>
      <c r="J86" s="319">
        <v>0</v>
      </c>
      <c r="K86" s="319">
        <v>0</v>
      </c>
      <c r="L86" s="319">
        <v>0</v>
      </c>
      <c r="M86" s="319">
        <v>0</v>
      </c>
      <c r="N86" s="319">
        <v>9472</v>
      </c>
      <c r="O86" s="319">
        <v>2471</v>
      </c>
      <c r="P86" s="319">
        <v>9355.2839999999997</v>
      </c>
      <c r="Q86" s="319">
        <v>7</v>
      </c>
    </row>
    <row r="87" spans="1:17" x14ac:dyDescent="0.25">
      <c r="A87" s="318">
        <v>303</v>
      </c>
      <c r="B87" s="318" t="s">
        <v>89</v>
      </c>
      <c r="C87" s="319">
        <v>40815</v>
      </c>
      <c r="D87" s="319">
        <v>8611</v>
      </c>
      <c r="E87" s="319">
        <v>2583.4</v>
      </c>
      <c r="F87" s="319">
        <v>1990</v>
      </c>
      <c r="G87" s="319">
        <v>39070</v>
      </c>
      <c r="H87" s="319">
        <v>348.48</v>
      </c>
      <c r="I87" s="319">
        <v>1802.4</v>
      </c>
      <c r="J87" s="319">
        <v>0</v>
      </c>
      <c r="K87" s="319">
        <v>0</v>
      </c>
      <c r="L87" s="319">
        <v>0</v>
      </c>
      <c r="M87" s="319">
        <v>0</v>
      </c>
      <c r="N87" s="319">
        <v>33362</v>
      </c>
      <c r="O87" s="319">
        <v>5766</v>
      </c>
      <c r="P87" s="319">
        <v>14248.89</v>
      </c>
      <c r="Q87" s="319">
        <v>12</v>
      </c>
    </row>
    <row r="88" spans="1:17" x14ac:dyDescent="0.25">
      <c r="A88" s="318">
        <v>225</v>
      </c>
      <c r="B88" s="318" t="s">
        <v>90</v>
      </c>
      <c r="C88" s="319">
        <v>18797</v>
      </c>
      <c r="D88" s="319">
        <v>3725</v>
      </c>
      <c r="E88" s="319">
        <v>1466.9</v>
      </c>
      <c r="F88" s="319">
        <v>890</v>
      </c>
      <c r="G88" s="319">
        <v>17180</v>
      </c>
      <c r="H88" s="319">
        <v>792.58</v>
      </c>
      <c r="I88" s="319">
        <v>1393.6</v>
      </c>
      <c r="J88" s="319">
        <v>0</v>
      </c>
      <c r="K88" s="319">
        <v>0</v>
      </c>
      <c r="L88" s="319">
        <v>0</v>
      </c>
      <c r="M88" s="319">
        <v>0</v>
      </c>
      <c r="N88" s="319">
        <v>3757</v>
      </c>
      <c r="O88" s="319">
        <v>489</v>
      </c>
      <c r="P88" s="319">
        <v>6746.7049999999999</v>
      </c>
      <c r="Q88" s="319">
        <v>5</v>
      </c>
    </row>
    <row r="89" spans="1:17" x14ac:dyDescent="0.25">
      <c r="A89" s="318">
        <v>226</v>
      </c>
      <c r="B89" s="318" t="s">
        <v>91</v>
      </c>
      <c r="C89" s="319">
        <v>25332</v>
      </c>
      <c r="D89" s="319">
        <v>4917</v>
      </c>
      <c r="E89" s="319">
        <v>1768</v>
      </c>
      <c r="F89" s="319">
        <v>795</v>
      </c>
      <c r="G89" s="319">
        <v>25310</v>
      </c>
      <c r="H89" s="319">
        <v>0</v>
      </c>
      <c r="I89" s="319">
        <v>1625.6</v>
      </c>
      <c r="J89" s="319">
        <v>0</v>
      </c>
      <c r="K89" s="319">
        <v>0</v>
      </c>
      <c r="L89" s="319">
        <v>0</v>
      </c>
      <c r="M89" s="319">
        <v>0</v>
      </c>
      <c r="N89" s="319">
        <v>3392</v>
      </c>
      <c r="O89" s="319">
        <v>127</v>
      </c>
      <c r="P89" s="319">
        <v>12450.9</v>
      </c>
      <c r="Q89" s="319">
        <v>6</v>
      </c>
    </row>
    <row r="90" spans="1:17" x14ac:dyDescent="0.25">
      <c r="A90" s="318">
        <v>1711</v>
      </c>
      <c r="B90" s="318" t="s">
        <v>92</v>
      </c>
      <c r="C90" s="319">
        <v>31638</v>
      </c>
      <c r="D90" s="319">
        <v>4892</v>
      </c>
      <c r="E90" s="319">
        <v>2992.1</v>
      </c>
      <c r="F90" s="319">
        <v>605</v>
      </c>
      <c r="G90" s="319">
        <v>29310</v>
      </c>
      <c r="H90" s="319">
        <v>237.6</v>
      </c>
      <c r="I90" s="319">
        <v>1091.2</v>
      </c>
      <c r="J90" s="319">
        <v>0</v>
      </c>
      <c r="K90" s="319">
        <v>0</v>
      </c>
      <c r="L90" s="319">
        <v>0</v>
      </c>
      <c r="M90" s="319">
        <v>0</v>
      </c>
      <c r="N90" s="319">
        <v>10303</v>
      </c>
      <c r="O90" s="319">
        <v>159</v>
      </c>
      <c r="P90" s="319">
        <v>11067.485000000001</v>
      </c>
      <c r="Q90" s="319">
        <v>12</v>
      </c>
    </row>
    <row r="91" spans="1:17" x14ac:dyDescent="0.25">
      <c r="A91" s="318">
        <v>385</v>
      </c>
      <c r="B91" s="318" t="s">
        <v>93</v>
      </c>
      <c r="C91" s="319">
        <v>36099</v>
      </c>
      <c r="D91" s="319">
        <v>7286</v>
      </c>
      <c r="E91" s="319">
        <v>2165.6999999999998</v>
      </c>
      <c r="F91" s="319">
        <v>935</v>
      </c>
      <c r="G91" s="319">
        <v>31120</v>
      </c>
      <c r="H91" s="319">
        <v>178.2</v>
      </c>
      <c r="I91" s="319">
        <v>1552</v>
      </c>
      <c r="J91" s="319">
        <v>0</v>
      </c>
      <c r="K91" s="319">
        <v>0</v>
      </c>
      <c r="L91" s="319">
        <v>0</v>
      </c>
      <c r="M91" s="319">
        <v>0</v>
      </c>
      <c r="N91" s="319">
        <v>5434</v>
      </c>
      <c r="O91" s="319">
        <v>303</v>
      </c>
      <c r="P91" s="319">
        <v>20028.666000000001</v>
      </c>
      <c r="Q91" s="319">
        <v>12</v>
      </c>
    </row>
    <row r="92" spans="1:17" x14ac:dyDescent="0.25">
      <c r="A92" s="318">
        <v>228</v>
      </c>
      <c r="B92" s="318" t="s">
        <v>94</v>
      </c>
      <c r="C92" s="319">
        <v>115710</v>
      </c>
      <c r="D92" s="319">
        <v>25504</v>
      </c>
      <c r="E92" s="319">
        <v>7984.8</v>
      </c>
      <c r="F92" s="319">
        <v>6600</v>
      </c>
      <c r="G92" s="319">
        <v>119930</v>
      </c>
      <c r="H92" s="319">
        <v>2799.8</v>
      </c>
      <c r="I92" s="319">
        <v>3844</v>
      </c>
      <c r="J92" s="319">
        <v>0</v>
      </c>
      <c r="K92" s="319">
        <v>0</v>
      </c>
      <c r="L92" s="319">
        <v>0</v>
      </c>
      <c r="M92" s="319">
        <v>0</v>
      </c>
      <c r="N92" s="319">
        <v>31816</v>
      </c>
      <c r="O92" s="319">
        <v>46</v>
      </c>
      <c r="P92" s="319">
        <v>78942.096000000005</v>
      </c>
      <c r="Q92" s="319">
        <v>24</v>
      </c>
    </row>
    <row r="93" spans="1:17" x14ac:dyDescent="0.25">
      <c r="A93" s="318">
        <v>317</v>
      </c>
      <c r="B93" s="318" t="s">
        <v>95</v>
      </c>
      <c r="C93" s="319">
        <v>9113</v>
      </c>
      <c r="D93" s="319">
        <v>1910</v>
      </c>
      <c r="E93" s="319">
        <v>446.3</v>
      </c>
      <c r="F93" s="319">
        <v>225</v>
      </c>
      <c r="G93" s="319">
        <v>6600</v>
      </c>
      <c r="H93" s="319">
        <v>0</v>
      </c>
      <c r="I93" s="319">
        <v>0</v>
      </c>
      <c r="J93" s="319">
        <v>0</v>
      </c>
      <c r="K93" s="319">
        <v>0</v>
      </c>
      <c r="L93" s="319">
        <v>0</v>
      </c>
      <c r="M93" s="319">
        <v>0</v>
      </c>
      <c r="N93" s="319">
        <v>3106</v>
      </c>
      <c r="O93" s="319">
        <v>265</v>
      </c>
      <c r="P93" s="319">
        <v>3755.895</v>
      </c>
      <c r="Q93" s="319">
        <v>3</v>
      </c>
    </row>
    <row r="94" spans="1:17" x14ac:dyDescent="0.25">
      <c r="A94" s="318">
        <v>770</v>
      </c>
      <c r="B94" s="318" t="s">
        <v>97</v>
      </c>
      <c r="C94" s="319">
        <v>19110</v>
      </c>
      <c r="D94" s="319">
        <v>3524</v>
      </c>
      <c r="E94" s="319">
        <v>1009.7</v>
      </c>
      <c r="F94" s="319">
        <v>220</v>
      </c>
      <c r="G94" s="319">
        <v>15330</v>
      </c>
      <c r="H94" s="319">
        <v>346</v>
      </c>
      <c r="I94" s="319">
        <v>976.8</v>
      </c>
      <c r="J94" s="319">
        <v>0</v>
      </c>
      <c r="K94" s="319">
        <v>0</v>
      </c>
      <c r="L94" s="319">
        <v>0</v>
      </c>
      <c r="M94" s="319">
        <v>0</v>
      </c>
      <c r="N94" s="319">
        <v>8246</v>
      </c>
      <c r="O94" s="319">
        <v>87</v>
      </c>
      <c r="P94" s="319">
        <v>5011.4639999999999</v>
      </c>
      <c r="Q94" s="319">
        <v>11</v>
      </c>
    </row>
    <row r="95" spans="1:17" x14ac:dyDescent="0.25">
      <c r="A95" s="318">
        <v>1903</v>
      </c>
      <c r="B95" s="318" t="s">
        <v>532</v>
      </c>
      <c r="C95" s="319">
        <v>25658</v>
      </c>
      <c r="D95" s="319">
        <v>4456</v>
      </c>
      <c r="E95" s="319">
        <v>1442.7</v>
      </c>
      <c r="F95" s="319">
        <v>355</v>
      </c>
      <c r="G95" s="319">
        <v>17810</v>
      </c>
      <c r="H95" s="319">
        <v>442.88</v>
      </c>
      <c r="I95" s="319">
        <v>0</v>
      </c>
      <c r="J95" s="319">
        <v>0</v>
      </c>
      <c r="K95" s="319">
        <v>0</v>
      </c>
      <c r="L95" s="319">
        <v>0</v>
      </c>
      <c r="M95" s="319">
        <v>0</v>
      </c>
      <c r="N95" s="319">
        <v>7756</v>
      </c>
      <c r="O95" s="319">
        <v>121</v>
      </c>
      <c r="P95" s="319">
        <v>5394.6270000000004</v>
      </c>
      <c r="Q95" s="319">
        <v>21</v>
      </c>
    </row>
    <row r="96" spans="1:17" x14ac:dyDescent="0.25">
      <c r="A96" s="318">
        <v>772</v>
      </c>
      <c r="B96" s="318" t="s">
        <v>98</v>
      </c>
      <c r="C96" s="319">
        <v>231642</v>
      </c>
      <c r="D96" s="319">
        <v>39817</v>
      </c>
      <c r="E96" s="319">
        <v>25948.400000000001</v>
      </c>
      <c r="F96" s="319">
        <v>26415</v>
      </c>
      <c r="G96" s="319">
        <v>270860</v>
      </c>
      <c r="H96" s="319">
        <v>6866.7078000000001</v>
      </c>
      <c r="I96" s="319">
        <v>11464.8</v>
      </c>
      <c r="J96" s="319">
        <v>0</v>
      </c>
      <c r="K96" s="319">
        <v>0</v>
      </c>
      <c r="L96" s="319">
        <v>0</v>
      </c>
      <c r="M96" s="319">
        <v>120.099999999999</v>
      </c>
      <c r="N96" s="319">
        <v>8750</v>
      </c>
      <c r="O96" s="319">
        <v>141</v>
      </c>
      <c r="P96" s="319">
        <v>307273.40399999998</v>
      </c>
      <c r="Q96" s="319">
        <v>3</v>
      </c>
    </row>
    <row r="97" spans="1:17" x14ac:dyDescent="0.25">
      <c r="A97" s="318">
        <v>230</v>
      </c>
      <c r="B97" s="318" t="s">
        <v>99</v>
      </c>
      <c r="C97" s="319">
        <v>23086</v>
      </c>
      <c r="D97" s="319">
        <v>5251</v>
      </c>
      <c r="E97" s="319">
        <v>1459.6</v>
      </c>
      <c r="F97" s="319">
        <v>265</v>
      </c>
      <c r="G97" s="319">
        <v>21710</v>
      </c>
      <c r="H97" s="319">
        <v>0</v>
      </c>
      <c r="I97" s="319">
        <v>1647.2</v>
      </c>
      <c r="J97" s="319">
        <v>0</v>
      </c>
      <c r="K97" s="319">
        <v>0</v>
      </c>
      <c r="L97" s="319">
        <v>0</v>
      </c>
      <c r="M97" s="319">
        <v>0</v>
      </c>
      <c r="N97" s="319">
        <v>6382</v>
      </c>
      <c r="O97" s="319">
        <v>209</v>
      </c>
      <c r="P97" s="319">
        <v>6595.48</v>
      </c>
      <c r="Q97" s="319">
        <v>6</v>
      </c>
    </row>
    <row r="98" spans="1:17" x14ac:dyDescent="0.25">
      <c r="A98" s="318">
        <v>114</v>
      </c>
      <c r="B98" s="318" t="s">
        <v>100</v>
      </c>
      <c r="C98" s="319">
        <v>107113</v>
      </c>
      <c r="D98" s="319">
        <v>19716</v>
      </c>
      <c r="E98" s="319">
        <v>12685.5</v>
      </c>
      <c r="F98" s="319">
        <v>2860</v>
      </c>
      <c r="G98" s="319">
        <v>111920</v>
      </c>
      <c r="H98" s="319">
        <v>2724.34</v>
      </c>
      <c r="I98" s="319">
        <v>5093.6000000000004</v>
      </c>
      <c r="J98" s="319">
        <v>0</v>
      </c>
      <c r="K98" s="319">
        <v>0</v>
      </c>
      <c r="L98" s="319">
        <v>0</v>
      </c>
      <c r="M98" s="319">
        <v>0</v>
      </c>
      <c r="N98" s="319">
        <v>33579</v>
      </c>
      <c r="O98" s="319">
        <v>1047</v>
      </c>
      <c r="P98" s="319">
        <v>42476.46</v>
      </c>
      <c r="Q98" s="319">
        <v>29</v>
      </c>
    </row>
    <row r="99" spans="1:17" x14ac:dyDescent="0.25">
      <c r="A99" s="318">
        <v>388</v>
      </c>
      <c r="B99" s="318" t="s">
        <v>101</v>
      </c>
      <c r="C99" s="319">
        <v>18507</v>
      </c>
      <c r="D99" s="319">
        <v>3565</v>
      </c>
      <c r="E99" s="319">
        <v>2078.6999999999998</v>
      </c>
      <c r="F99" s="319">
        <v>795</v>
      </c>
      <c r="G99" s="319">
        <v>18750</v>
      </c>
      <c r="H99" s="319">
        <v>0</v>
      </c>
      <c r="I99" s="319">
        <v>1200.8</v>
      </c>
      <c r="J99" s="319">
        <v>0</v>
      </c>
      <c r="K99" s="319">
        <v>0</v>
      </c>
      <c r="L99" s="319">
        <v>0</v>
      </c>
      <c r="M99" s="319">
        <v>0</v>
      </c>
      <c r="N99" s="319">
        <v>1265</v>
      </c>
      <c r="O99" s="319">
        <v>230</v>
      </c>
      <c r="P99" s="319">
        <v>12334.591</v>
      </c>
      <c r="Q99" s="319">
        <v>1</v>
      </c>
    </row>
    <row r="100" spans="1:17" x14ac:dyDescent="0.25">
      <c r="A100" s="318">
        <v>153</v>
      </c>
      <c r="B100" s="318" t="s">
        <v>102</v>
      </c>
      <c r="C100" s="319">
        <v>158986</v>
      </c>
      <c r="D100" s="319">
        <v>29046</v>
      </c>
      <c r="E100" s="319">
        <v>19503.900000000001</v>
      </c>
      <c r="F100" s="319">
        <v>16075</v>
      </c>
      <c r="G100" s="319">
        <v>167180</v>
      </c>
      <c r="H100" s="319">
        <v>5362.4784</v>
      </c>
      <c r="I100" s="319">
        <v>6073.6</v>
      </c>
      <c r="J100" s="319">
        <v>0</v>
      </c>
      <c r="K100" s="319">
        <v>0</v>
      </c>
      <c r="L100" s="319">
        <v>0</v>
      </c>
      <c r="M100" s="319">
        <v>0</v>
      </c>
      <c r="N100" s="319">
        <v>14068</v>
      </c>
      <c r="O100" s="319">
        <v>205</v>
      </c>
      <c r="P100" s="319">
        <v>168347.15</v>
      </c>
      <c r="Q100" s="319">
        <v>9</v>
      </c>
    </row>
    <row r="101" spans="1:17" x14ac:dyDescent="0.25">
      <c r="A101" s="318">
        <v>232</v>
      </c>
      <c r="B101" s="318" t="s">
        <v>103</v>
      </c>
      <c r="C101" s="319">
        <v>33145</v>
      </c>
      <c r="D101" s="319">
        <v>6143</v>
      </c>
      <c r="E101" s="319">
        <v>2563.3000000000002</v>
      </c>
      <c r="F101" s="319">
        <v>1340</v>
      </c>
      <c r="G101" s="319">
        <v>30290</v>
      </c>
      <c r="H101" s="319">
        <v>119.74</v>
      </c>
      <c r="I101" s="319">
        <v>881.6</v>
      </c>
      <c r="J101" s="319">
        <v>0</v>
      </c>
      <c r="K101" s="319">
        <v>0</v>
      </c>
      <c r="L101" s="319">
        <v>0</v>
      </c>
      <c r="M101" s="319">
        <v>93.3</v>
      </c>
      <c r="N101" s="319">
        <v>15610</v>
      </c>
      <c r="O101" s="319">
        <v>127</v>
      </c>
      <c r="P101" s="319">
        <v>11538.382</v>
      </c>
      <c r="Q101" s="319">
        <v>12</v>
      </c>
    </row>
    <row r="102" spans="1:17" x14ac:dyDescent="0.25">
      <c r="A102" s="318">
        <v>233</v>
      </c>
      <c r="B102" s="318" t="s">
        <v>104</v>
      </c>
      <c r="C102" s="319">
        <v>26858</v>
      </c>
      <c r="D102" s="319">
        <v>5201</v>
      </c>
      <c r="E102" s="319">
        <v>1847.5</v>
      </c>
      <c r="F102" s="319">
        <v>735</v>
      </c>
      <c r="G102" s="319">
        <v>26870</v>
      </c>
      <c r="H102" s="319">
        <v>1200.6199999999999</v>
      </c>
      <c r="I102" s="319">
        <v>2084.8000000000002</v>
      </c>
      <c r="J102" s="319">
        <v>0</v>
      </c>
      <c r="K102" s="319">
        <v>0</v>
      </c>
      <c r="L102" s="319">
        <v>0</v>
      </c>
      <c r="M102" s="319">
        <v>259.7</v>
      </c>
      <c r="N102" s="319">
        <v>8562</v>
      </c>
      <c r="O102" s="319">
        <v>170</v>
      </c>
      <c r="P102" s="319">
        <v>13411.22</v>
      </c>
      <c r="Q102" s="319">
        <v>9</v>
      </c>
    </row>
    <row r="103" spans="1:17" x14ac:dyDescent="0.25">
      <c r="A103" s="318">
        <v>777</v>
      </c>
      <c r="B103" s="318" t="s">
        <v>105</v>
      </c>
      <c r="C103" s="319">
        <v>43774</v>
      </c>
      <c r="D103" s="319">
        <v>8906</v>
      </c>
      <c r="E103" s="319">
        <v>3199.9</v>
      </c>
      <c r="F103" s="319">
        <v>2755</v>
      </c>
      <c r="G103" s="319">
        <v>46680</v>
      </c>
      <c r="H103" s="319">
        <v>267.3</v>
      </c>
      <c r="I103" s="319">
        <v>2620</v>
      </c>
      <c r="J103" s="319">
        <v>0</v>
      </c>
      <c r="K103" s="319">
        <v>0</v>
      </c>
      <c r="L103" s="319">
        <v>0</v>
      </c>
      <c r="M103" s="319">
        <v>0</v>
      </c>
      <c r="N103" s="319">
        <v>5529</v>
      </c>
      <c r="O103" s="319">
        <v>63</v>
      </c>
      <c r="P103" s="319">
        <v>31977.227999999999</v>
      </c>
      <c r="Q103" s="319">
        <v>3</v>
      </c>
    </row>
    <row r="104" spans="1:17" x14ac:dyDescent="0.25">
      <c r="A104" s="318">
        <v>779</v>
      </c>
      <c r="B104" s="318" t="s">
        <v>109</v>
      </c>
      <c r="C104" s="319">
        <v>21515</v>
      </c>
      <c r="D104" s="319">
        <v>4210</v>
      </c>
      <c r="E104" s="319">
        <v>1753.2</v>
      </c>
      <c r="F104" s="319">
        <v>520</v>
      </c>
      <c r="G104" s="319">
        <v>20160</v>
      </c>
      <c r="H104" s="319">
        <v>0</v>
      </c>
      <c r="I104" s="319">
        <v>1340</v>
      </c>
      <c r="J104" s="319">
        <v>0</v>
      </c>
      <c r="K104" s="319">
        <v>0</v>
      </c>
      <c r="L104" s="319">
        <v>0</v>
      </c>
      <c r="M104" s="319">
        <v>0</v>
      </c>
      <c r="N104" s="319">
        <v>2658</v>
      </c>
      <c r="O104" s="319">
        <v>306</v>
      </c>
      <c r="P104" s="319">
        <v>10621.773999999999</v>
      </c>
      <c r="Q104" s="319">
        <v>2</v>
      </c>
    </row>
    <row r="105" spans="1:17" x14ac:dyDescent="0.25">
      <c r="A105" s="318">
        <v>1771</v>
      </c>
      <c r="B105" s="318" t="s">
        <v>111</v>
      </c>
      <c r="C105" s="319">
        <v>39595</v>
      </c>
      <c r="D105" s="319">
        <v>7618</v>
      </c>
      <c r="E105" s="319">
        <v>3259.7</v>
      </c>
      <c r="F105" s="319">
        <v>1760</v>
      </c>
      <c r="G105" s="319">
        <v>36120</v>
      </c>
      <c r="H105" s="319">
        <v>295.02</v>
      </c>
      <c r="I105" s="319">
        <v>932.8</v>
      </c>
      <c r="J105" s="319">
        <v>0</v>
      </c>
      <c r="K105" s="319">
        <v>0</v>
      </c>
      <c r="L105" s="319">
        <v>0</v>
      </c>
      <c r="M105" s="319">
        <v>0</v>
      </c>
      <c r="N105" s="319">
        <v>3101</v>
      </c>
      <c r="O105" s="319">
        <v>37</v>
      </c>
      <c r="P105" s="319">
        <v>24187.164000000001</v>
      </c>
      <c r="Q105" s="319">
        <v>2</v>
      </c>
    </row>
    <row r="106" spans="1:17" x14ac:dyDescent="0.25">
      <c r="A106" s="318">
        <v>1652</v>
      </c>
      <c r="B106" s="318" t="s">
        <v>112</v>
      </c>
      <c r="C106" s="319">
        <v>30447</v>
      </c>
      <c r="D106" s="319">
        <v>6021</v>
      </c>
      <c r="E106" s="319">
        <v>2433.3000000000002</v>
      </c>
      <c r="F106" s="319">
        <v>460</v>
      </c>
      <c r="G106" s="319">
        <v>26010</v>
      </c>
      <c r="H106" s="319">
        <v>360.36</v>
      </c>
      <c r="I106" s="319">
        <v>1689.6</v>
      </c>
      <c r="J106" s="319">
        <v>0</v>
      </c>
      <c r="K106" s="319">
        <v>0</v>
      </c>
      <c r="L106" s="319">
        <v>0</v>
      </c>
      <c r="M106" s="319">
        <v>0</v>
      </c>
      <c r="N106" s="319">
        <v>12208</v>
      </c>
      <c r="O106" s="319">
        <v>126</v>
      </c>
      <c r="P106" s="319">
        <v>10292.919</v>
      </c>
      <c r="Q106" s="319">
        <v>11</v>
      </c>
    </row>
    <row r="107" spans="1:17" x14ac:dyDescent="0.25">
      <c r="A107" s="318">
        <v>907</v>
      </c>
      <c r="B107" s="318" t="s">
        <v>113</v>
      </c>
      <c r="C107" s="319">
        <v>17071</v>
      </c>
      <c r="D107" s="319">
        <v>3179</v>
      </c>
      <c r="E107" s="319">
        <v>1333.7</v>
      </c>
      <c r="F107" s="319">
        <v>465</v>
      </c>
      <c r="G107" s="319">
        <v>15770</v>
      </c>
      <c r="H107" s="319">
        <v>683.42</v>
      </c>
      <c r="I107" s="319">
        <v>519.20000000000005</v>
      </c>
      <c r="J107" s="319">
        <v>0</v>
      </c>
      <c r="K107" s="319">
        <v>0</v>
      </c>
      <c r="L107" s="319">
        <v>0</v>
      </c>
      <c r="M107" s="319">
        <v>9.8999999999999808</v>
      </c>
      <c r="N107" s="319">
        <v>4748</v>
      </c>
      <c r="O107" s="319">
        <v>294</v>
      </c>
      <c r="P107" s="319">
        <v>5576.32</v>
      </c>
      <c r="Q107" s="319">
        <v>5</v>
      </c>
    </row>
    <row r="108" spans="1:17" x14ac:dyDescent="0.25">
      <c r="A108" s="318">
        <v>784</v>
      </c>
      <c r="B108" s="318" t="s">
        <v>115</v>
      </c>
      <c r="C108" s="319">
        <v>26431</v>
      </c>
      <c r="D108" s="319">
        <v>5161</v>
      </c>
      <c r="E108" s="319">
        <v>2090</v>
      </c>
      <c r="F108" s="319">
        <v>1590</v>
      </c>
      <c r="G108" s="319">
        <v>21060</v>
      </c>
      <c r="H108" s="319">
        <v>0</v>
      </c>
      <c r="I108" s="319">
        <v>0</v>
      </c>
      <c r="J108" s="319">
        <v>0</v>
      </c>
      <c r="K108" s="319">
        <v>0</v>
      </c>
      <c r="L108" s="319">
        <v>0</v>
      </c>
      <c r="M108" s="319">
        <v>0</v>
      </c>
      <c r="N108" s="319">
        <v>6538</v>
      </c>
      <c r="O108" s="319">
        <v>28</v>
      </c>
      <c r="P108" s="319">
        <v>12439.35</v>
      </c>
      <c r="Q108" s="319">
        <v>8</v>
      </c>
    </row>
    <row r="109" spans="1:17" x14ac:dyDescent="0.25">
      <c r="A109" s="318">
        <v>1924</v>
      </c>
      <c r="B109" s="318" t="s">
        <v>610</v>
      </c>
      <c r="C109" s="319">
        <v>49611</v>
      </c>
      <c r="D109" s="319">
        <v>9878</v>
      </c>
      <c r="E109" s="319">
        <v>3167.9</v>
      </c>
      <c r="F109" s="319">
        <v>740</v>
      </c>
      <c r="G109" s="319">
        <v>45490</v>
      </c>
      <c r="H109" s="319">
        <v>602.67999999999995</v>
      </c>
      <c r="I109" s="319">
        <v>2523.1999999999998</v>
      </c>
      <c r="J109" s="319">
        <v>0</v>
      </c>
      <c r="K109" s="319">
        <v>0</v>
      </c>
      <c r="L109" s="319">
        <v>0</v>
      </c>
      <c r="M109" s="319">
        <v>134.5</v>
      </c>
      <c r="N109" s="319">
        <v>26149</v>
      </c>
      <c r="O109" s="319">
        <v>11719</v>
      </c>
      <c r="P109" s="319">
        <v>16478.399000000001</v>
      </c>
      <c r="Q109" s="319">
        <v>25</v>
      </c>
    </row>
    <row r="110" spans="1:17" x14ac:dyDescent="0.25">
      <c r="A110" s="318">
        <v>664</v>
      </c>
      <c r="B110" s="318" t="s">
        <v>117</v>
      </c>
      <c r="C110" s="319">
        <v>37653</v>
      </c>
      <c r="D110" s="319">
        <v>6813</v>
      </c>
      <c r="E110" s="319">
        <v>3957.8</v>
      </c>
      <c r="F110" s="319">
        <v>1445</v>
      </c>
      <c r="G110" s="319">
        <v>42540</v>
      </c>
      <c r="H110" s="319">
        <v>3340.82</v>
      </c>
      <c r="I110" s="319">
        <v>4589.6000000000004</v>
      </c>
      <c r="J110" s="319">
        <v>0</v>
      </c>
      <c r="K110" s="319">
        <v>0</v>
      </c>
      <c r="L110" s="319">
        <v>0</v>
      </c>
      <c r="M110" s="319">
        <v>0</v>
      </c>
      <c r="N110" s="319">
        <v>9268</v>
      </c>
      <c r="O110" s="319">
        <v>616</v>
      </c>
      <c r="P110" s="319">
        <v>25308.544000000002</v>
      </c>
      <c r="Q110" s="319">
        <v>7</v>
      </c>
    </row>
    <row r="111" spans="1:17" x14ac:dyDescent="0.25">
      <c r="A111" s="318">
        <v>785</v>
      </c>
      <c r="B111" s="318" t="s">
        <v>118</v>
      </c>
      <c r="C111" s="319">
        <v>23793</v>
      </c>
      <c r="D111" s="319">
        <v>4841</v>
      </c>
      <c r="E111" s="319">
        <v>1515.8</v>
      </c>
      <c r="F111" s="319">
        <v>670</v>
      </c>
      <c r="G111" s="319">
        <v>19370</v>
      </c>
      <c r="H111" s="319">
        <v>1802.66</v>
      </c>
      <c r="I111" s="319">
        <v>1171.2</v>
      </c>
      <c r="J111" s="319">
        <v>0</v>
      </c>
      <c r="K111" s="319">
        <v>0</v>
      </c>
      <c r="L111" s="319">
        <v>0</v>
      </c>
      <c r="M111" s="319">
        <v>0</v>
      </c>
      <c r="N111" s="319">
        <v>4297</v>
      </c>
      <c r="O111" s="319">
        <v>41</v>
      </c>
      <c r="P111" s="319">
        <v>12282.388000000001</v>
      </c>
      <c r="Q111" s="319">
        <v>3</v>
      </c>
    </row>
    <row r="112" spans="1:17" x14ac:dyDescent="0.25">
      <c r="A112" s="318">
        <v>1942</v>
      </c>
      <c r="B112" s="318" t="s">
        <v>700</v>
      </c>
      <c r="C112" s="319">
        <v>57715</v>
      </c>
      <c r="D112" s="319">
        <v>13248</v>
      </c>
      <c r="E112" s="319">
        <v>4453.8</v>
      </c>
      <c r="F112" s="319">
        <v>2785</v>
      </c>
      <c r="G112" s="319">
        <v>56900</v>
      </c>
      <c r="H112" s="319">
        <v>798.48</v>
      </c>
      <c r="I112" s="319">
        <v>3295.2</v>
      </c>
      <c r="J112" s="319">
        <v>0</v>
      </c>
      <c r="K112" s="319">
        <v>0</v>
      </c>
      <c r="L112" s="319">
        <v>0</v>
      </c>
      <c r="M112" s="319">
        <v>0</v>
      </c>
      <c r="N112" s="319">
        <v>4138</v>
      </c>
      <c r="O112" s="319">
        <v>1282</v>
      </c>
      <c r="P112" s="319">
        <v>51110.544000000002</v>
      </c>
      <c r="Q112" s="319">
        <v>9</v>
      </c>
    </row>
    <row r="113" spans="1:17" x14ac:dyDescent="0.25">
      <c r="A113" s="318">
        <v>512</v>
      </c>
      <c r="B113" s="318" t="s">
        <v>119</v>
      </c>
      <c r="C113" s="319">
        <v>36682</v>
      </c>
      <c r="D113" s="319">
        <v>7342</v>
      </c>
      <c r="E113" s="319">
        <v>3879.8</v>
      </c>
      <c r="F113" s="319">
        <v>4605</v>
      </c>
      <c r="G113" s="319">
        <v>45500</v>
      </c>
      <c r="H113" s="319">
        <v>1774.54</v>
      </c>
      <c r="I113" s="319">
        <v>5110.3999999999996</v>
      </c>
      <c r="J113" s="319">
        <v>0</v>
      </c>
      <c r="K113" s="319">
        <v>0</v>
      </c>
      <c r="L113" s="319">
        <v>0</v>
      </c>
      <c r="M113" s="319">
        <v>0</v>
      </c>
      <c r="N113" s="319">
        <v>1867</v>
      </c>
      <c r="O113" s="319">
        <v>326</v>
      </c>
      <c r="P113" s="319">
        <v>29949.743999999999</v>
      </c>
      <c r="Q113" s="319">
        <v>1</v>
      </c>
    </row>
    <row r="114" spans="1:17" x14ac:dyDescent="0.25">
      <c r="A114" s="318">
        <v>513</v>
      </c>
      <c r="B114" s="318" t="s">
        <v>120</v>
      </c>
      <c r="C114" s="319">
        <v>73181</v>
      </c>
      <c r="D114" s="319">
        <v>14864</v>
      </c>
      <c r="E114" s="319">
        <v>7111.7</v>
      </c>
      <c r="F114" s="319">
        <v>9680</v>
      </c>
      <c r="G114" s="319">
        <v>83620</v>
      </c>
      <c r="H114" s="319">
        <v>4156.38</v>
      </c>
      <c r="I114" s="319">
        <v>6744</v>
      </c>
      <c r="J114" s="319">
        <v>0</v>
      </c>
      <c r="K114" s="319">
        <v>0</v>
      </c>
      <c r="L114" s="319">
        <v>0</v>
      </c>
      <c r="M114" s="319">
        <v>0</v>
      </c>
      <c r="N114" s="319">
        <v>1662</v>
      </c>
      <c r="O114" s="319">
        <v>150</v>
      </c>
      <c r="P114" s="319">
        <v>86037.319000000003</v>
      </c>
      <c r="Q114" s="319">
        <v>1</v>
      </c>
    </row>
    <row r="115" spans="1:17" x14ac:dyDescent="0.25">
      <c r="A115" s="318">
        <v>786</v>
      </c>
      <c r="B115" s="318" t="s">
        <v>123</v>
      </c>
      <c r="C115" s="319">
        <v>12483</v>
      </c>
      <c r="D115" s="319">
        <v>2321</v>
      </c>
      <c r="E115" s="319">
        <v>843.8</v>
      </c>
      <c r="F115" s="319">
        <v>305</v>
      </c>
      <c r="G115" s="319">
        <v>11070</v>
      </c>
      <c r="H115" s="319">
        <v>411.84379999999999</v>
      </c>
      <c r="I115" s="319">
        <v>600</v>
      </c>
      <c r="J115" s="319">
        <v>0</v>
      </c>
      <c r="K115" s="319">
        <v>0</v>
      </c>
      <c r="L115" s="319">
        <v>0</v>
      </c>
      <c r="M115" s="319">
        <v>0</v>
      </c>
      <c r="N115" s="319">
        <v>2713</v>
      </c>
      <c r="O115" s="319">
        <v>90</v>
      </c>
      <c r="P115" s="319">
        <v>3600.3240000000001</v>
      </c>
      <c r="Q115" s="319">
        <v>3</v>
      </c>
    </row>
    <row r="116" spans="1:17" x14ac:dyDescent="0.25">
      <c r="A116" s="318">
        <v>14</v>
      </c>
      <c r="B116" s="318" t="s">
        <v>125</v>
      </c>
      <c r="C116" s="319">
        <v>231299</v>
      </c>
      <c r="D116" s="319">
        <v>34725</v>
      </c>
      <c r="E116" s="319">
        <v>27642.7</v>
      </c>
      <c r="F116" s="319">
        <v>12340</v>
      </c>
      <c r="G116" s="319">
        <v>256040</v>
      </c>
      <c r="H116" s="319">
        <v>8725.5414000000001</v>
      </c>
      <c r="I116" s="319">
        <v>12693.6</v>
      </c>
      <c r="J116" s="319">
        <v>0</v>
      </c>
      <c r="K116" s="319">
        <v>0</v>
      </c>
      <c r="L116" s="319">
        <v>0</v>
      </c>
      <c r="M116" s="319">
        <v>0</v>
      </c>
      <c r="N116" s="319">
        <v>18529</v>
      </c>
      <c r="O116" s="319">
        <v>1267</v>
      </c>
      <c r="P116" s="319">
        <v>405999.75</v>
      </c>
      <c r="Q116" s="319">
        <v>18</v>
      </c>
    </row>
    <row r="117" spans="1:17" x14ac:dyDescent="0.25">
      <c r="A117" s="318">
        <v>1729</v>
      </c>
      <c r="B117" s="318" t="s">
        <v>127</v>
      </c>
      <c r="C117" s="319">
        <v>14246</v>
      </c>
      <c r="D117" s="319">
        <v>1997</v>
      </c>
      <c r="E117" s="319">
        <v>1273</v>
      </c>
      <c r="F117" s="319">
        <v>155</v>
      </c>
      <c r="G117" s="319">
        <v>9230</v>
      </c>
      <c r="H117" s="319">
        <v>253.44</v>
      </c>
      <c r="I117" s="319">
        <v>1124</v>
      </c>
      <c r="J117" s="319">
        <v>0</v>
      </c>
      <c r="K117" s="319">
        <v>0</v>
      </c>
      <c r="L117" s="319">
        <v>0</v>
      </c>
      <c r="M117" s="319">
        <v>0</v>
      </c>
      <c r="N117" s="319">
        <v>7317</v>
      </c>
      <c r="O117" s="319">
        <v>19</v>
      </c>
      <c r="P117" s="319">
        <v>2105.2800000000002</v>
      </c>
      <c r="Q117" s="319">
        <v>20</v>
      </c>
    </row>
    <row r="118" spans="1:17" x14ac:dyDescent="0.25">
      <c r="A118" s="318">
        <v>158</v>
      </c>
      <c r="B118" s="318" t="s">
        <v>128</v>
      </c>
      <c r="C118" s="319">
        <v>24277</v>
      </c>
      <c r="D118" s="319">
        <v>4688</v>
      </c>
      <c r="E118" s="319">
        <v>1889.3</v>
      </c>
      <c r="F118" s="319">
        <v>960</v>
      </c>
      <c r="G118" s="319">
        <v>23710</v>
      </c>
      <c r="H118" s="319">
        <v>0</v>
      </c>
      <c r="I118" s="319">
        <v>1184.8</v>
      </c>
      <c r="J118" s="319">
        <v>0</v>
      </c>
      <c r="K118" s="319">
        <v>0</v>
      </c>
      <c r="L118" s="319">
        <v>0</v>
      </c>
      <c r="M118" s="319">
        <v>0</v>
      </c>
      <c r="N118" s="319">
        <v>10473</v>
      </c>
      <c r="O118" s="319">
        <v>77</v>
      </c>
      <c r="P118" s="319">
        <v>11215.798000000001</v>
      </c>
      <c r="Q118" s="319">
        <v>6</v>
      </c>
    </row>
    <row r="119" spans="1:17" x14ac:dyDescent="0.25">
      <c r="A119" s="318">
        <v>788</v>
      </c>
      <c r="B119" s="318" t="s">
        <v>129</v>
      </c>
      <c r="C119" s="319">
        <v>14195</v>
      </c>
      <c r="D119" s="319">
        <v>2522</v>
      </c>
      <c r="E119" s="319">
        <v>646</v>
      </c>
      <c r="F119" s="319">
        <v>185</v>
      </c>
      <c r="G119" s="319">
        <v>8620</v>
      </c>
      <c r="H119" s="319">
        <v>0</v>
      </c>
      <c r="I119" s="319">
        <v>0</v>
      </c>
      <c r="J119" s="319">
        <v>0</v>
      </c>
      <c r="K119" s="319">
        <v>0</v>
      </c>
      <c r="L119" s="319">
        <v>0</v>
      </c>
      <c r="M119" s="319">
        <v>0</v>
      </c>
      <c r="N119" s="319">
        <v>5758</v>
      </c>
      <c r="O119" s="319">
        <v>98</v>
      </c>
      <c r="P119" s="319">
        <v>2461.81</v>
      </c>
      <c r="Q119" s="319">
        <v>6</v>
      </c>
    </row>
    <row r="120" spans="1:17" x14ac:dyDescent="0.25">
      <c r="A120" s="318">
        <v>392</v>
      </c>
      <c r="B120" s="318" t="s">
        <v>130</v>
      </c>
      <c r="C120" s="319">
        <v>161265</v>
      </c>
      <c r="D120" s="319">
        <v>32221</v>
      </c>
      <c r="E120" s="319">
        <v>17341</v>
      </c>
      <c r="F120" s="319">
        <v>16755</v>
      </c>
      <c r="G120" s="319">
        <v>183680</v>
      </c>
      <c r="H120" s="319">
        <v>5065.72</v>
      </c>
      <c r="I120" s="319">
        <v>9144.7999999999993</v>
      </c>
      <c r="J120" s="319">
        <v>0</v>
      </c>
      <c r="K120" s="319">
        <v>0</v>
      </c>
      <c r="L120" s="319">
        <v>44.899999999997803</v>
      </c>
      <c r="M120" s="319">
        <v>0</v>
      </c>
      <c r="N120" s="319">
        <v>2916</v>
      </c>
      <c r="O120" s="319">
        <v>293</v>
      </c>
      <c r="P120" s="319">
        <v>274036.8</v>
      </c>
      <c r="Q120" s="319">
        <v>2</v>
      </c>
    </row>
    <row r="121" spans="1:17" x14ac:dyDescent="0.25">
      <c r="A121" s="318">
        <v>394</v>
      </c>
      <c r="B121" s="318" t="s">
        <v>132</v>
      </c>
      <c r="C121" s="319">
        <v>154235</v>
      </c>
      <c r="D121" s="319">
        <v>33077</v>
      </c>
      <c r="E121" s="319">
        <v>8263</v>
      </c>
      <c r="F121" s="319">
        <v>13590</v>
      </c>
      <c r="G121" s="319">
        <v>137880</v>
      </c>
      <c r="H121" s="319">
        <v>2144.7199999999998</v>
      </c>
      <c r="I121" s="319">
        <v>6435.2</v>
      </c>
      <c r="J121" s="319">
        <v>0</v>
      </c>
      <c r="K121" s="319">
        <v>0</v>
      </c>
      <c r="L121" s="319">
        <v>0</v>
      </c>
      <c r="M121" s="319">
        <v>1489.1</v>
      </c>
      <c r="N121" s="319">
        <v>19740</v>
      </c>
      <c r="O121" s="319">
        <v>891</v>
      </c>
      <c r="P121" s="319">
        <v>98675.17</v>
      </c>
      <c r="Q121" s="319">
        <v>30</v>
      </c>
    </row>
    <row r="122" spans="1:17" x14ac:dyDescent="0.25">
      <c r="A122" s="318">
        <v>1655</v>
      </c>
      <c r="B122" s="318" t="s">
        <v>133</v>
      </c>
      <c r="C122" s="319">
        <v>30194</v>
      </c>
      <c r="D122" s="319">
        <v>5391</v>
      </c>
      <c r="E122" s="319">
        <v>2391.4</v>
      </c>
      <c r="F122" s="319">
        <v>1640</v>
      </c>
      <c r="G122" s="319">
        <v>25930</v>
      </c>
      <c r="H122" s="319">
        <v>0</v>
      </c>
      <c r="I122" s="319">
        <v>931.2</v>
      </c>
      <c r="J122" s="319">
        <v>0</v>
      </c>
      <c r="K122" s="319">
        <v>0</v>
      </c>
      <c r="L122" s="319">
        <v>0</v>
      </c>
      <c r="M122" s="319">
        <v>0</v>
      </c>
      <c r="N122" s="319">
        <v>7448</v>
      </c>
      <c r="O122" s="319">
        <v>74</v>
      </c>
      <c r="P122" s="319">
        <v>10304.164000000001</v>
      </c>
      <c r="Q122" s="319">
        <v>9</v>
      </c>
    </row>
    <row r="123" spans="1:17" x14ac:dyDescent="0.25">
      <c r="A123" s="318">
        <v>160</v>
      </c>
      <c r="B123" s="318" t="s">
        <v>134</v>
      </c>
      <c r="C123" s="319">
        <v>60574</v>
      </c>
      <c r="D123" s="319">
        <v>13329</v>
      </c>
      <c r="E123" s="319">
        <v>4448.1000000000004</v>
      </c>
      <c r="F123" s="319">
        <v>820</v>
      </c>
      <c r="G123" s="319">
        <v>59100</v>
      </c>
      <c r="H123" s="319">
        <v>953.96</v>
      </c>
      <c r="I123" s="319">
        <v>3248</v>
      </c>
      <c r="J123" s="319">
        <v>0</v>
      </c>
      <c r="K123" s="319">
        <v>0</v>
      </c>
      <c r="L123" s="319">
        <v>0</v>
      </c>
      <c r="M123" s="319">
        <v>0</v>
      </c>
      <c r="N123" s="319">
        <v>31218</v>
      </c>
      <c r="O123" s="319">
        <v>497</v>
      </c>
      <c r="P123" s="319">
        <v>14602.886</v>
      </c>
      <c r="Q123" s="319">
        <v>24</v>
      </c>
    </row>
    <row r="124" spans="1:17" x14ac:dyDescent="0.25">
      <c r="A124" s="318">
        <v>243</v>
      </c>
      <c r="B124" s="318" t="s">
        <v>135</v>
      </c>
      <c r="C124" s="319">
        <v>47581</v>
      </c>
      <c r="D124" s="319">
        <v>10371</v>
      </c>
      <c r="E124" s="319">
        <v>3681.3</v>
      </c>
      <c r="F124" s="319">
        <v>4320</v>
      </c>
      <c r="G124" s="319">
        <v>50850</v>
      </c>
      <c r="H124" s="319">
        <v>1237.8</v>
      </c>
      <c r="I124" s="319">
        <v>3172.8</v>
      </c>
      <c r="J124" s="319">
        <v>0</v>
      </c>
      <c r="K124" s="319">
        <v>0</v>
      </c>
      <c r="L124" s="319">
        <v>0</v>
      </c>
      <c r="M124" s="319">
        <v>0</v>
      </c>
      <c r="N124" s="319">
        <v>3896</v>
      </c>
      <c r="O124" s="319">
        <v>931</v>
      </c>
      <c r="P124" s="319">
        <v>31653.034</v>
      </c>
      <c r="Q124" s="319">
        <v>2</v>
      </c>
    </row>
    <row r="125" spans="1:17" x14ac:dyDescent="0.25">
      <c r="A125" s="318">
        <v>523</v>
      </c>
      <c r="B125" s="318" t="s">
        <v>136</v>
      </c>
      <c r="C125" s="319">
        <v>18051</v>
      </c>
      <c r="D125" s="319">
        <v>4224</v>
      </c>
      <c r="E125" s="319">
        <v>1095.2</v>
      </c>
      <c r="F125" s="319">
        <v>310</v>
      </c>
      <c r="G125" s="319">
        <v>18330</v>
      </c>
      <c r="H125" s="319">
        <v>0</v>
      </c>
      <c r="I125" s="319">
        <v>590.4</v>
      </c>
      <c r="J125" s="319">
        <v>0</v>
      </c>
      <c r="K125" s="319">
        <v>0</v>
      </c>
      <c r="L125" s="319">
        <v>0</v>
      </c>
      <c r="M125" s="319">
        <v>0</v>
      </c>
      <c r="N125" s="319">
        <v>1685</v>
      </c>
      <c r="O125" s="319">
        <v>251</v>
      </c>
      <c r="P125" s="319">
        <v>7335.9179999999997</v>
      </c>
      <c r="Q125" s="319">
        <v>2</v>
      </c>
    </row>
    <row r="126" spans="1:17" x14ac:dyDescent="0.25">
      <c r="A126" s="318">
        <v>72</v>
      </c>
      <c r="B126" s="318" t="s">
        <v>139</v>
      </c>
      <c r="C126" s="319">
        <v>15758</v>
      </c>
      <c r="D126" s="319">
        <v>3048</v>
      </c>
      <c r="E126" s="319">
        <v>2043.2</v>
      </c>
      <c r="F126" s="319">
        <v>355</v>
      </c>
      <c r="G126" s="319">
        <v>17220</v>
      </c>
      <c r="H126" s="319">
        <v>0</v>
      </c>
      <c r="I126" s="319">
        <v>1023.2</v>
      </c>
      <c r="J126" s="319">
        <v>0</v>
      </c>
      <c r="K126" s="319">
        <v>0</v>
      </c>
      <c r="L126" s="319">
        <v>0</v>
      </c>
      <c r="M126" s="319">
        <v>0</v>
      </c>
      <c r="N126" s="319">
        <v>2495</v>
      </c>
      <c r="O126" s="319">
        <v>168</v>
      </c>
      <c r="P126" s="319">
        <v>8382.1919999999991</v>
      </c>
      <c r="Q126" s="319">
        <v>2</v>
      </c>
    </row>
    <row r="127" spans="1:17" x14ac:dyDescent="0.25">
      <c r="A127" s="318">
        <v>244</v>
      </c>
      <c r="B127" s="318" t="s">
        <v>140</v>
      </c>
      <c r="C127" s="319">
        <v>12173</v>
      </c>
      <c r="D127" s="319">
        <v>2642</v>
      </c>
      <c r="E127" s="319">
        <v>791.9</v>
      </c>
      <c r="F127" s="319">
        <v>190</v>
      </c>
      <c r="G127" s="319">
        <v>10000</v>
      </c>
      <c r="H127" s="319">
        <v>0</v>
      </c>
      <c r="I127" s="319">
        <v>0</v>
      </c>
      <c r="J127" s="319">
        <v>0</v>
      </c>
      <c r="K127" s="319">
        <v>0</v>
      </c>
      <c r="L127" s="319">
        <v>0</v>
      </c>
      <c r="M127" s="319">
        <v>0</v>
      </c>
      <c r="N127" s="319">
        <v>2307</v>
      </c>
      <c r="O127" s="319">
        <v>108</v>
      </c>
      <c r="P127" s="319">
        <v>4532.3530000000001</v>
      </c>
      <c r="Q127" s="319">
        <v>2</v>
      </c>
    </row>
    <row r="128" spans="1:17" x14ac:dyDescent="0.25">
      <c r="A128" s="318">
        <v>396</v>
      </c>
      <c r="B128" s="318" t="s">
        <v>141</v>
      </c>
      <c r="C128" s="319">
        <v>39164</v>
      </c>
      <c r="D128" s="319">
        <v>7286</v>
      </c>
      <c r="E128" s="319">
        <v>3254.6</v>
      </c>
      <c r="F128" s="319">
        <v>2305</v>
      </c>
      <c r="G128" s="319">
        <v>40650</v>
      </c>
      <c r="H128" s="319">
        <v>2509</v>
      </c>
      <c r="I128" s="319">
        <v>1226.4000000000001</v>
      </c>
      <c r="J128" s="319">
        <v>0</v>
      </c>
      <c r="K128" s="319">
        <v>0</v>
      </c>
      <c r="L128" s="319">
        <v>0</v>
      </c>
      <c r="M128" s="319">
        <v>0</v>
      </c>
      <c r="N128" s="319">
        <v>2727</v>
      </c>
      <c r="O128" s="319">
        <v>44</v>
      </c>
      <c r="P128" s="319">
        <v>41280.101999999999</v>
      </c>
      <c r="Q128" s="319">
        <v>3</v>
      </c>
    </row>
    <row r="129" spans="1:17" x14ac:dyDescent="0.25">
      <c r="A129" s="318">
        <v>397</v>
      </c>
      <c r="B129" s="318" t="s">
        <v>142</v>
      </c>
      <c r="C129" s="319">
        <v>27286</v>
      </c>
      <c r="D129" s="319">
        <v>5847</v>
      </c>
      <c r="E129" s="319">
        <v>1676.9</v>
      </c>
      <c r="F129" s="319">
        <v>830</v>
      </c>
      <c r="G129" s="319">
        <v>22600</v>
      </c>
      <c r="H129" s="319">
        <v>0</v>
      </c>
      <c r="I129" s="319">
        <v>1348</v>
      </c>
      <c r="J129" s="319">
        <v>0</v>
      </c>
      <c r="K129" s="319">
        <v>0</v>
      </c>
      <c r="L129" s="319">
        <v>0</v>
      </c>
      <c r="M129" s="319">
        <v>0</v>
      </c>
      <c r="N129" s="319">
        <v>918</v>
      </c>
      <c r="O129" s="319">
        <v>47</v>
      </c>
      <c r="P129" s="319">
        <v>22770.264999999999</v>
      </c>
      <c r="Q129" s="319">
        <v>1</v>
      </c>
    </row>
    <row r="130" spans="1:17" x14ac:dyDescent="0.25">
      <c r="A130" s="318">
        <v>246</v>
      </c>
      <c r="B130" s="318" t="s">
        <v>143</v>
      </c>
      <c r="C130" s="319">
        <v>18546</v>
      </c>
      <c r="D130" s="319">
        <v>3736</v>
      </c>
      <c r="E130" s="319">
        <v>1319.4</v>
      </c>
      <c r="F130" s="319">
        <v>225</v>
      </c>
      <c r="G130" s="319">
        <v>16420</v>
      </c>
      <c r="H130" s="319">
        <v>245.66</v>
      </c>
      <c r="I130" s="319">
        <v>780.8</v>
      </c>
      <c r="J130" s="319">
        <v>0</v>
      </c>
      <c r="K130" s="319">
        <v>0</v>
      </c>
      <c r="L130" s="319">
        <v>0</v>
      </c>
      <c r="M130" s="319">
        <v>0</v>
      </c>
      <c r="N130" s="319">
        <v>7854</v>
      </c>
      <c r="O130" s="319">
        <v>188</v>
      </c>
      <c r="P130" s="319">
        <v>4895.8599999999997</v>
      </c>
      <c r="Q130" s="319">
        <v>8</v>
      </c>
    </row>
    <row r="131" spans="1:17" x14ac:dyDescent="0.25">
      <c r="A131" s="318">
        <v>74</v>
      </c>
      <c r="B131" s="318" t="s">
        <v>144</v>
      </c>
      <c r="C131" s="319">
        <v>50257</v>
      </c>
      <c r="D131" s="319">
        <v>10096</v>
      </c>
      <c r="E131" s="319">
        <v>5292.5</v>
      </c>
      <c r="F131" s="319">
        <v>1790</v>
      </c>
      <c r="G131" s="319">
        <v>52750</v>
      </c>
      <c r="H131" s="319">
        <v>813.84</v>
      </c>
      <c r="I131" s="319">
        <v>3182.4</v>
      </c>
      <c r="J131" s="319">
        <v>0</v>
      </c>
      <c r="K131" s="319">
        <v>0</v>
      </c>
      <c r="L131" s="319">
        <v>0</v>
      </c>
      <c r="M131" s="319">
        <v>0</v>
      </c>
      <c r="N131" s="319">
        <v>18986</v>
      </c>
      <c r="O131" s="319">
        <v>831</v>
      </c>
      <c r="P131" s="319">
        <v>25648.755000000001</v>
      </c>
      <c r="Q131" s="319">
        <v>23</v>
      </c>
    </row>
    <row r="132" spans="1:17" x14ac:dyDescent="0.25">
      <c r="A132" s="318">
        <v>398</v>
      </c>
      <c r="B132" s="318" t="s">
        <v>145</v>
      </c>
      <c r="C132" s="319">
        <v>56742</v>
      </c>
      <c r="D132" s="319">
        <v>12693</v>
      </c>
      <c r="E132" s="319">
        <v>3765.2</v>
      </c>
      <c r="F132" s="319">
        <v>4215</v>
      </c>
      <c r="G132" s="319">
        <v>64420</v>
      </c>
      <c r="H132" s="319">
        <v>1558.38</v>
      </c>
      <c r="I132" s="319">
        <v>3452.8</v>
      </c>
      <c r="J132" s="319">
        <v>0</v>
      </c>
      <c r="K132" s="319">
        <v>0</v>
      </c>
      <c r="L132" s="319">
        <v>0</v>
      </c>
      <c r="M132" s="319">
        <v>274.599999999999</v>
      </c>
      <c r="N132" s="319">
        <v>3811</v>
      </c>
      <c r="O132" s="319">
        <v>189</v>
      </c>
      <c r="P132" s="319">
        <v>40694.303999999996</v>
      </c>
      <c r="Q132" s="319">
        <v>4</v>
      </c>
    </row>
    <row r="133" spans="1:17" x14ac:dyDescent="0.25">
      <c r="A133" s="318">
        <v>917</v>
      </c>
      <c r="B133" s="318" t="s">
        <v>146</v>
      </c>
      <c r="C133" s="319">
        <v>86832</v>
      </c>
      <c r="D133" s="319">
        <v>13652</v>
      </c>
      <c r="E133" s="319">
        <v>14574.2</v>
      </c>
      <c r="F133" s="319">
        <v>5310</v>
      </c>
      <c r="G133" s="319">
        <v>103900</v>
      </c>
      <c r="H133" s="319">
        <v>5548.6369999999997</v>
      </c>
      <c r="I133" s="319">
        <v>5703.2</v>
      </c>
      <c r="J133" s="319">
        <v>0</v>
      </c>
      <c r="K133" s="319">
        <v>0</v>
      </c>
      <c r="L133" s="319">
        <v>0</v>
      </c>
      <c r="M133" s="319">
        <v>0</v>
      </c>
      <c r="N133" s="319">
        <v>4491</v>
      </c>
      <c r="O133" s="319">
        <v>62</v>
      </c>
      <c r="P133" s="319">
        <v>84452.532000000007</v>
      </c>
      <c r="Q133" s="319">
        <v>4</v>
      </c>
    </row>
    <row r="134" spans="1:17" x14ac:dyDescent="0.25">
      <c r="A134" s="318">
        <v>1658</v>
      </c>
      <c r="B134" s="318" t="s">
        <v>147</v>
      </c>
      <c r="C134" s="319">
        <v>15964</v>
      </c>
      <c r="D134" s="319">
        <v>2859</v>
      </c>
      <c r="E134" s="319">
        <v>842.2</v>
      </c>
      <c r="F134" s="319">
        <v>245</v>
      </c>
      <c r="G134" s="319">
        <v>11370</v>
      </c>
      <c r="H134" s="319">
        <v>2321.66</v>
      </c>
      <c r="I134" s="319">
        <v>0</v>
      </c>
      <c r="J134" s="319">
        <v>0</v>
      </c>
      <c r="K134" s="319">
        <v>0</v>
      </c>
      <c r="L134" s="319">
        <v>0</v>
      </c>
      <c r="M134" s="319">
        <v>0</v>
      </c>
      <c r="N134" s="319">
        <v>10394</v>
      </c>
      <c r="O134" s="319">
        <v>110</v>
      </c>
      <c r="P134" s="319">
        <v>4187.848</v>
      </c>
      <c r="Q134" s="319">
        <v>7</v>
      </c>
    </row>
    <row r="135" spans="1:17" x14ac:dyDescent="0.25">
      <c r="A135" s="318">
        <v>399</v>
      </c>
      <c r="B135" s="318" t="s">
        <v>148</v>
      </c>
      <c r="C135" s="319">
        <v>23464</v>
      </c>
      <c r="D135" s="319">
        <v>4500</v>
      </c>
      <c r="E135" s="319">
        <v>1423.7</v>
      </c>
      <c r="F135" s="319">
        <v>445</v>
      </c>
      <c r="G135" s="319">
        <v>22530</v>
      </c>
      <c r="H135" s="319">
        <v>0</v>
      </c>
      <c r="I135" s="319">
        <v>274.39999999999998</v>
      </c>
      <c r="J135" s="319">
        <v>0</v>
      </c>
      <c r="K135" s="319">
        <v>0</v>
      </c>
      <c r="L135" s="319">
        <v>0</v>
      </c>
      <c r="M135" s="319">
        <v>26.2</v>
      </c>
      <c r="N135" s="319">
        <v>1869</v>
      </c>
      <c r="O135" s="319">
        <v>32</v>
      </c>
      <c r="P135" s="319">
        <v>14621.873</v>
      </c>
      <c r="Q135" s="319">
        <v>3</v>
      </c>
    </row>
    <row r="136" spans="1:17" x14ac:dyDescent="0.25">
      <c r="A136" s="318">
        <v>163</v>
      </c>
      <c r="B136" s="318" t="s">
        <v>149</v>
      </c>
      <c r="C136" s="319">
        <v>35808</v>
      </c>
      <c r="D136" s="319">
        <v>7352</v>
      </c>
      <c r="E136" s="319">
        <v>2834.9</v>
      </c>
      <c r="F136" s="319">
        <v>475</v>
      </c>
      <c r="G136" s="319">
        <v>36690</v>
      </c>
      <c r="H136" s="319">
        <v>1003.6</v>
      </c>
      <c r="I136" s="319">
        <v>1193.5999999999999</v>
      </c>
      <c r="J136" s="319">
        <v>0</v>
      </c>
      <c r="K136" s="319">
        <v>0</v>
      </c>
      <c r="L136" s="319">
        <v>0</v>
      </c>
      <c r="M136" s="319">
        <v>0</v>
      </c>
      <c r="N136" s="319">
        <v>13791</v>
      </c>
      <c r="O136" s="319">
        <v>108</v>
      </c>
      <c r="P136" s="319">
        <v>12573.867</v>
      </c>
      <c r="Q136" s="319">
        <v>9</v>
      </c>
    </row>
    <row r="137" spans="1:17" x14ac:dyDescent="0.25">
      <c r="A137" s="318">
        <v>530</v>
      </c>
      <c r="B137" s="318" t="s">
        <v>150</v>
      </c>
      <c r="C137" s="319">
        <v>40049</v>
      </c>
      <c r="D137" s="319">
        <v>7546</v>
      </c>
      <c r="E137" s="319">
        <v>2948.5</v>
      </c>
      <c r="F137" s="319">
        <v>2615</v>
      </c>
      <c r="G137" s="319">
        <v>42660</v>
      </c>
      <c r="H137" s="319">
        <v>318.24</v>
      </c>
      <c r="I137" s="319">
        <v>2213.6</v>
      </c>
      <c r="J137" s="319">
        <v>0</v>
      </c>
      <c r="K137" s="319">
        <v>0</v>
      </c>
      <c r="L137" s="319">
        <v>0</v>
      </c>
      <c r="M137" s="319">
        <v>0</v>
      </c>
      <c r="N137" s="319">
        <v>4110</v>
      </c>
      <c r="O137" s="319">
        <v>1899</v>
      </c>
      <c r="P137" s="319">
        <v>28463.37</v>
      </c>
      <c r="Q137" s="319">
        <v>3</v>
      </c>
    </row>
    <row r="138" spans="1:17" x14ac:dyDescent="0.25">
      <c r="A138" s="318">
        <v>794</v>
      </c>
      <c r="B138" s="318" t="s">
        <v>151</v>
      </c>
      <c r="C138" s="319">
        <v>91524</v>
      </c>
      <c r="D138" s="319">
        <v>18870</v>
      </c>
      <c r="E138" s="319">
        <v>9530.1</v>
      </c>
      <c r="F138" s="319">
        <v>8600</v>
      </c>
      <c r="G138" s="319">
        <v>105510</v>
      </c>
      <c r="H138" s="319">
        <v>3112.58</v>
      </c>
      <c r="I138" s="319">
        <v>4201.6000000000004</v>
      </c>
      <c r="J138" s="319">
        <v>0</v>
      </c>
      <c r="K138" s="319">
        <v>0</v>
      </c>
      <c r="L138" s="319">
        <v>0</v>
      </c>
      <c r="M138" s="319">
        <v>0</v>
      </c>
      <c r="N138" s="319">
        <v>5313</v>
      </c>
      <c r="O138" s="319">
        <v>162</v>
      </c>
      <c r="P138" s="319">
        <v>71315.737999999998</v>
      </c>
      <c r="Q138" s="319">
        <v>1</v>
      </c>
    </row>
    <row r="139" spans="1:17" x14ac:dyDescent="0.25">
      <c r="A139" s="318">
        <v>531</v>
      </c>
      <c r="B139" s="318" t="s">
        <v>152</v>
      </c>
      <c r="C139" s="319">
        <v>30966</v>
      </c>
      <c r="D139" s="319">
        <v>7540</v>
      </c>
      <c r="E139" s="319">
        <v>1513.3</v>
      </c>
      <c r="F139" s="319">
        <v>1560</v>
      </c>
      <c r="G139" s="319">
        <v>29770</v>
      </c>
      <c r="H139" s="319">
        <v>0</v>
      </c>
      <c r="I139" s="319">
        <v>0</v>
      </c>
      <c r="J139" s="319">
        <v>0</v>
      </c>
      <c r="K139" s="319">
        <v>0</v>
      </c>
      <c r="L139" s="319">
        <v>85.299999999999301</v>
      </c>
      <c r="M139" s="319">
        <v>0</v>
      </c>
      <c r="N139" s="319">
        <v>1049</v>
      </c>
      <c r="O139" s="319">
        <v>141</v>
      </c>
      <c r="P139" s="319">
        <v>22526.811000000002</v>
      </c>
      <c r="Q139" s="319">
        <v>1</v>
      </c>
    </row>
    <row r="140" spans="1:17" x14ac:dyDescent="0.25">
      <c r="A140" s="318">
        <v>164</v>
      </c>
      <c r="B140" s="318" t="s">
        <v>404</v>
      </c>
      <c r="C140" s="319">
        <v>80683</v>
      </c>
      <c r="D140" s="319">
        <v>15469</v>
      </c>
      <c r="E140" s="319">
        <v>8903.9</v>
      </c>
      <c r="F140" s="319">
        <v>6990</v>
      </c>
      <c r="G140" s="319">
        <v>88520</v>
      </c>
      <c r="H140" s="319">
        <v>3672.36</v>
      </c>
      <c r="I140" s="319">
        <v>4930.3999999999996</v>
      </c>
      <c r="J140" s="319">
        <v>0</v>
      </c>
      <c r="K140" s="319">
        <v>0</v>
      </c>
      <c r="L140" s="319">
        <v>0</v>
      </c>
      <c r="M140" s="319">
        <v>22.799999999999301</v>
      </c>
      <c r="N140" s="319">
        <v>6082</v>
      </c>
      <c r="O140" s="319">
        <v>101</v>
      </c>
      <c r="P140" s="319">
        <v>71734.356</v>
      </c>
      <c r="Q140" s="319">
        <v>3</v>
      </c>
    </row>
    <row r="141" spans="1:17" x14ac:dyDescent="0.25">
      <c r="A141" s="318">
        <v>1966</v>
      </c>
      <c r="B141" s="318" t="s">
        <v>745</v>
      </c>
      <c r="C141" s="319">
        <v>47888</v>
      </c>
      <c r="D141" s="319">
        <v>9450</v>
      </c>
      <c r="E141" s="319">
        <v>4937.3</v>
      </c>
      <c r="F141" s="319">
        <v>795</v>
      </c>
      <c r="G141" s="319">
        <v>41040</v>
      </c>
      <c r="H141" s="319">
        <v>0</v>
      </c>
      <c r="I141" s="319">
        <v>1156.8</v>
      </c>
      <c r="J141" s="319">
        <v>0</v>
      </c>
      <c r="K141" s="319">
        <v>0</v>
      </c>
      <c r="L141" s="319">
        <v>0</v>
      </c>
      <c r="M141" s="319">
        <v>0</v>
      </c>
      <c r="N141" s="319">
        <v>47838</v>
      </c>
      <c r="O141" s="319">
        <v>2033</v>
      </c>
      <c r="P141" s="319">
        <v>9385.3230000000003</v>
      </c>
      <c r="Q141" s="319">
        <v>41</v>
      </c>
    </row>
    <row r="142" spans="1:17" x14ac:dyDescent="0.25">
      <c r="A142" s="318">
        <v>252</v>
      </c>
      <c r="B142" s="318" t="s">
        <v>154</v>
      </c>
      <c r="C142" s="319">
        <v>16486</v>
      </c>
      <c r="D142" s="319">
        <v>3114</v>
      </c>
      <c r="E142" s="319">
        <v>1018.9</v>
      </c>
      <c r="F142" s="319">
        <v>345</v>
      </c>
      <c r="G142" s="319">
        <v>13360</v>
      </c>
      <c r="H142" s="319">
        <v>0</v>
      </c>
      <c r="I142" s="319">
        <v>0</v>
      </c>
      <c r="J142" s="319">
        <v>0</v>
      </c>
      <c r="K142" s="319">
        <v>0</v>
      </c>
      <c r="L142" s="319">
        <v>0</v>
      </c>
      <c r="M142" s="319">
        <v>0</v>
      </c>
      <c r="N142" s="319">
        <v>3970</v>
      </c>
      <c r="O142" s="319">
        <v>184</v>
      </c>
      <c r="P142" s="319">
        <v>5882.058</v>
      </c>
      <c r="Q142" s="319">
        <v>4</v>
      </c>
    </row>
    <row r="143" spans="1:17" x14ac:dyDescent="0.25">
      <c r="A143" s="318">
        <v>797</v>
      </c>
      <c r="B143" s="318" t="s">
        <v>155</v>
      </c>
      <c r="C143" s="319">
        <v>44135</v>
      </c>
      <c r="D143" s="319">
        <v>8493</v>
      </c>
      <c r="E143" s="319">
        <v>3062.1</v>
      </c>
      <c r="F143" s="319">
        <v>1970</v>
      </c>
      <c r="G143" s="319">
        <v>45160</v>
      </c>
      <c r="H143" s="319">
        <v>194.04</v>
      </c>
      <c r="I143" s="319">
        <v>880</v>
      </c>
      <c r="J143" s="319">
        <v>0</v>
      </c>
      <c r="K143" s="319">
        <v>0</v>
      </c>
      <c r="L143" s="319">
        <v>0</v>
      </c>
      <c r="M143" s="319">
        <v>0</v>
      </c>
      <c r="N143" s="319">
        <v>7880</v>
      </c>
      <c r="O143" s="319">
        <v>242</v>
      </c>
      <c r="P143" s="319">
        <v>21011.569</v>
      </c>
      <c r="Q143" s="319">
        <v>3</v>
      </c>
    </row>
    <row r="144" spans="1:17" x14ac:dyDescent="0.25">
      <c r="A144" s="318">
        <v>534</v>
      </c>
      <c r="B144" s="318" t="s">
        <v>156</v>
      </c>
      <c r="C144" s="319">
        <v>21966</v>
      </c>
      <c r="D144" s="319">
        <v>4227</v>
      </c>
      <c r="E144" s="319">
        <v>1944.2</v>
      </c>
      <c r="F144" s="319">
        <v>705</v>
      </c>
      <c r="G144" s="319">
        <v>20220</v>
      </c>
      <c r="H144" s="319">
        <v>160.38</v>
      </c>
      <c r="I144" s="319">
        <v>758.4</v>
      </c>
      <c r="J144" s="319">
        <v>0</v>
      </c>
      <c r="K144" s="319">
        <v>0</v>
      </c>
      <c r="L144" s="319">
        <v>0</v>
      </c>
      <c r="M144" s="319">
        <v>380.4</v>
      </c>
      <c r="N144" s="319">
        <v>1291</v>
      </c>
      <c r="O144" s="319">
        <v>55</v>
      </c>
      <c r="P144" s="319">
        <v>15497.608</v>
      </c>
      <c r="Q144" s="319">
        <v>2</v>
      </c>
    </row>
    <row r="145" spans="1:17" x14ac:dyDescent="0.25">
      <c r="A145" s="318">
        <v>798</v>
      </c>
      <c r="B145" s="318" t="s">
        <v>157</v>
      </c>
      <c r="C145" s="319">
        <v>15334</v>
      </c>
      <c r="D145" s="319">
        <v>2900</v>
      </c>
      <c r="E145" s="319">
        <v>834.9</v>
      </c>
      <c r="F145" s="319">
        <v>185</v>
      </c>
      <c r="G145" s="319">
        <v>11850</v>
      </c>
      <c r="H145" s="319">
        <v>0</v>
      </c>
      <c r="I145" s="319">
        <v>0</v>
      </c>
      <c r="J145" s="319">
        <v>0</v>
      </c>
      <c r="K145" s="319">
        <v>0</v>
      </c>
      <c r="L145" s="319">
        <v>0</v>
      </c>
      <c r="M145" s="319">
        <v>0</v>
      </c>
      <c r="N145" s="319">
        <v>9483</v>
      </c>
      <c r="O145" s="319">
        <v>168</v>
      </c>
      <c r="P145" s="319">
        <v>4256.4830000000002</v>
      </c>
      <c r="Q145" s="319">
        <v>9</v>
      </c>
    </row>
    <row r="146" spans="1:17" x14ac:dyDescent="0.25">
      <c r="A146" s="318">
        <v>402</v>
      </c>
      <c r="B146" s="318" t="s">
        <v>158</v>
      </c>
      <c r="C146" s="319">
        <v>90238</v>
      </c>
      <c r="D146" s="319">
        <v>18514</v>
      </c>
      <c r="E146" s="319">
        <v>9440.2999999999993</v>
      </c>
      <c r="F146" s="319">
        <v>7370</v>
      </c>
      <c r="G146" s="319">
        <v>98010</v>
      </c>
      <c r="H146" s="319">
        <v>3531.88</v>
      </c>
      <c r="I146" s="319">
        <v>6707.2</v>
      </c>
      <c r="J146" s="319">
        <v>0</v>
      </c>
      <c r="K146" s="319">
        <v>0</v>
      </c>
      <c r="L146" s="319">
        <v>0</v>
      </c>
      <c r="M146" s="319">
        <v>1185.5999999999999</v>
      </c>
      <c r="N146" s="319">
        <v>4544</v>
      </c>
      <c r="O146" s="319">
        <v>91</v>
      </c>
      <c r="P146" s="319">
        <v>118281.223</v>
      </c>
      <c r="Q146" s="319">
        <v>5</v>
      </c>
    </row>
    <row r="147" spans="1:17" x14ac:dyDescent="0.25">
      <c r="A147" s="318">
        <v>1963</v>
      </c>
      <c r="B147" s="318" t="s">
        <v>750</v>
      </c>
      <c r="C147" s="319">
        <v>86656</v>
      </c>
      <c r="D147" s="319">
        <v>16958</v>
      </c>
      <c r="E147" s="319">
        <v>5281</v>
      </c>
      <c r="F147" s="319">
        <v>1745</v>
      </c>
      <c r="G147" s="319">
        <v>62200</v>
      </c>
      <c r="H147" s="319">
        <v>566</v>
      </c>
      <c r="I147" s="319">
        <v>2716</v>
      </c>
      <c r="J147" s="319">
        <v>0</v>
      </c>
      <c r="K147" s="319">
        <v>0</v>
      </c>
      <c r="L147" s="319">
        <v>0</v>
      </c>
      <c r="M147" s="319">
        <v>3.6999999999998199</v>
      </c>
      <c r="N147" s="319">
        <v>26851</v>
      </c>
      <c r="O147" s="319">
        <v>5517</v>
      </c>
      <c r="P147" s="319">
        <v>31292.25</v>
      </c>
      <c r="Q147" s="319">
        <v>29</v>
      </c>
    </row>
    <row r="148" spans="1:17" x14ac:dyDescent="0.25">
      <c r="A148" s="318">
        <v>1735</v>
      </c>
      <c r="B148" s="318" t="s">
        <v>159</v>
      </c>
      <c r="C148" s="319">
        <v>34940</v>
      </c>
      <c r="D148" s="319">
        <v>6550</v>
      </c>
      <c r="E148" s="319">
        <v>2533.5</v>
      </c>
      <c r="F148" s="319">
        <v>710</v>
      </c>
      <c r="G148" s="319">
        <v>30160</v>
      </c>
      <c r="H148" s="319">
        <v>0</v>
      </c>
      <c r="I148" s="319">
        <v>541.6</v>
      </c>
      <c r="J148" s="319">
        <v>0</v>
      </c>
      <c r="K148" s="319">
        <v>0</v>
      </c>
      <c r="L148" s="319">
        <v>0</v>
      </c>
      <c r="M148" s="319">
        <v>0</v>
      </c>
      <c r="N148" s="319">
        <v>21236</v>
      </c>
      <c r="O148" s="319">
        <v>305</v>
      </c>
      <c r="P148" s="319">
        <v>9565.7099999999991</v>
      </c>
      <c r="Q148" s="319">
        <v>9</v>
      </c>
    </row>
    <row r="149" spans="1:17" x14ac:dyDescent="0.25">
      <c r="A149" s="318">
        <v>1911</v>
      </c>
      <c r="B149" s="318" t="s">
        <v>534</v>
      </c>
      <c r="C149" s="319">
        <v>47815</v>
      </c>
      <c r="D149" s="319">
        <v>9492</v>
      </c>
      <c r="E149" s="319">
        <v>3713.2</v>
      </c>
      <c r="F149" s="319">
        <v>770</v>
      </c>
      <c r="G149" s="319">
        <v>42000</v>
      </c>
      <c r="H149" s="319">
        <v>0</v>
      </c>
      <c r="I149" s="319">
        <v>799.2</v>
      </c>
      <c r="J149" s="319">
        <v>0</v>
      </c>
      <c r="K149" s="319">
        <v>0</v>
      </c>
      <c r="L149" s="319">
        <v>0</v>
      </c>
      <c r="M149" s="319">
        <v>0</v>
      </c>
      <c r="N149" s="319">
        <v>35752</v>
      </c>
      <c r="O149" s="319">
        <v>1772</v>
      </c>
      <c r="P149" s="319">
        <v>9075.9979999999996</v>
      </c>
      <c r="Q149" s="319">
        <v>29</v>
      </c>
    </row>
    <row r="150" spans="1:17" x14ac:dyDescent="0.25">
      <c r="A150" s="318">
        <v>118</v>
      </c>
      <c r="B150" s="318" t="s">
        <v>160</v>
      </c>
      <c r="C150" s="319">
        <v>55662</v>
      </c>
      <c r="D150" s="319">
        <v>11509</v>
      </c>
      <c r="E150" s="319">
        <v>6218.8</v>
      </c>
      <c r="F150" s="319">
        <v>1375</v>
      </c>
      <c r="G150" s="319">
        <v>60460</v>
      </c>
      <c r="H150" s="319">
        <v>1658.3</v>
      </c>
      <c r="I150" s="319">
        <v>2790.4</v>
      </c>
      <c r="J150" s="319">
        <v>0</v>
      </c>
      <c r="K150" s="319">
        <v>0</v>
      </c>
      <c r="L150" s="319">
        <v>0</v>
      </c>
      <c r="M150" s="319">
        <v>0</v>
      </c>
      <c r="N150" s="319">
        <v>12760</v>
      </c>
      <c r="O150" s="319">
        <v>165</v>
      </c>
      <c r="P150" s="319">
        <v>30636.848000000002</v>
      </c>
      <c r="Q150" s="319">
        <v>17</v>
      </c>
    </row>
    <row r="151" spans="1:17" x14ac:dyDescent="0.25">
      <c r="A151" s="318">
        <v>405</v>
      </c>
      <c r="B151" s="318" t="s">
        <v>162</v>
      </c>
      <c r="C151" s="319">
        <v>73004</v>
      </c>
      <c r="D151" s="319">
        <v>14844</v>
      </c>
      <c r="E151" s="319">
        <v>7225.4</v>
      </c>
      <c r="F151" s="319">
        <v>6725</v>
      </c>
      <c r="G151" s="319">
        <v>84730</v>
      </c>
      <c r="H151" s="319">
        <v>2551.6999999999998</v>
      </c>
      <c r="I151" s="319">
        <v>6098.4</v>
      </c>
      <c r="J151" s="319">
        <v>0</v>
      </c>
      <c r="K151" s="319">
        <v>0</v>
      </c>
      <c r="L151" s="319">
        <v>0</v>
      </c>
      <c r="M151" s="319">
        <v>0</v>
      </c>
      <c r="N151" s="319">
        <v>2027</v>
      </c>
      <c r="O151" s="319">
        <v>119</v>
      </c>
      <c r="P151" s="319">
        <v>55354.402000000002</v>
      </c>
      <c r="Q151" s="319">
        <v>1</v>
      </c>
    </row>
    <row r="152" spans="1:17" x14ac:dyDescent="0.25">
      <c r="A152" s="318">
        <v>1507</v>
      </c>
      <c r="B152" s="318" t="s">
        <v>163</v>
      </c>
      <c r="C152" s="319">
        <v>42291</v>
      </c>
      <c r="D152" s="319">
        <v>7779</v>
      </c>
      <c r="E152" s="319">
        <v>2874.5</v>
      </c>
      <c r="F152" s="319">
        <v>550</v>
      </c>
      <c r="G152" s="319">
        <v>38670</v>
      </c>
      <c r="H152" s="319">
        <v>166.32</v>
      </c>
      <c r="I152" s="319">
        <v>1622.4</v>
      </c>
      <c r="J152" s="319">
        <v>0</v>
      </c>
      <c r="K152" s="319">
        <v>0</v>
      </c>
      <c r="L152" s="319">
        <v>0</v>
      </c>
      <c r="M152" s="319">
        <v>0</v>
      </c>
      <c r="N152" s="319">
        <v>18866</v>
      </c>
      <c r="O152" s="319">
        <v>326</v>
      </c>
      <c r="P152" s="319">
        <v>11008.305</v>
      </c>
      <c r="Q152" s="319">
        <v>17</v>
      </c>
    </row>
    <row r="153" spans="1:17" x14ac:dyDescent="0.25">
      <c r="A153" s="318">
        <v>321</v>
      </c>
      <c r="B153" s="318" t="s">
        <v>164</v>
      </c>
      <c r="C153" s="319">
        <v>49911</v>
      </c>
      <c r="D153" s="319">
        <v>11972</v>
      </c>
      <c r="E153" s="319">
        <v>2010.2</v>
      </c>
      <c r="F153" s="319">
        <v>2245</v>
      </c>
      <c r="G153" s="319">
        <v>49490</v>
      </c>
      <c r="H153" s="319">
        <v>1223.74</v>
      </c>
      <c r="I153" s="319">
        <v>1775.2</v>
      </c>
      <c r="J153" s="319">
        <v>0</v>
      </c>
      <c r="K153" s="319">
        <v>0</v>
      </c>
      <c r="L153" s="319">
        <v>0</v>
      </c>
      <c r="M153" s="319">
        <v>462.3</v>
      </c>
      <c r="N153" s="319">
        <v>5490</v>
      </c>
      <c r="O153" s="319">
        <v>408</v>
      </c>
      <c r="P153" s="319">
        <v>31227.601999999999</v>
      </c>
      <c r="Q153" s="319">
        <v>9</v>
      </c>
    </row>
    <row r="154" spans="1:17" x14ac:dyDescent="0.25">
      <c r="A154" s="318">
        <v>406</v>
      </c>
      <c r="B154" s="318" t="s">
        <v>165</v>
      </c>
      <c r="C154" s="319">
        <v>41273</v>
      </c>
      <c r="D154" s="319">
        <v>8046</v>
      </c>
      <c r="E154" s="319">
        <v>3291</v>
      </c>
      <c r="F154" s="319">
        <v>3030</v>
      </c>
      <c r="G154" s="319">
        <v>42330</v>
      </c>
      <c r="H154" s="319">
        <v>802.68380000000002</v>
      </c>
      <c r="I154" s="319">
        <v>1876.8</v>
      </c>
      <c r="J154" s="319">
        <v>0</v>
      </c>
      <c r="K154" s="319">
        <v>0</v>
      </c>
      <c r="L154" s="319">
        <v>0</v>
      </c>
      <c r="M154" s="319">
        <v>0</v>
      </c>
      <c r="N154" s="319">
        <v>1581</v>
      </c>
      <c r="O154" s="319">
        <v>751</v>
      </c>
      <c r="P154" s="319">
        <v>38614.35</v>
      </c>
      <c r="Q154" s="319">
        <v>5</v>
      </c>
    </row>
    <row r="155" spans="1:17" x14ac:dyDescent="0.25">
      <c r="A155" s="318">
        <v>677</v>
      </c>
      <c r="B155" s="318" t="s">
        <v>166</v>
      </c>
      <c r="C155" s="319">
        <v>27524</v>
      </c>
      <c r="D155" s="319">
        <v>4570</v>
      </c>
      <c r="E155" s="319">
        <v>2470</v>
      </c>
      <c r="F155" s="319">
        <v>430</v>
      </c>
      <c r="G155" s="319">
        <v>26950</v>
      </c>
      <c r="H155" s="319">
        <v>308.88</v>
      </c>
      <c r="I155" s="319">
        <v>1022.4</v>
      </c>
      <c r="J155" s="319">
        <v>0</v>
      </c>
      <c r="K155" s="319">
        <v>0</v>
      </c>
      <c r="L155" s="319">
        <v>0</v>
      </c>
      <c r="M155" s="319">
        <v>0</v>
      </c>
      <c r="N155" s="319">
        <v>20124</v>
      </c>
      <c r="O155" s="319">
        <v>341</v>
      </c>
      <c r="P155" s="319">
        <v>6969</v>
      </c>
      <c r="Q155" s="319">
        <v>16</v>
      </c>
    </row>
    <row r="156" spans="1:17" x14ac:dyDescent="0.25">
      <c r="A156" s="318">
        <v>353</v>
      </c>
      <c r="B156" s="318" t="s">
        <v>167</v>
      </c>
      <c r="C156" s="319">
        <v>34160</v>
      </c>
      <c r="D156" s="319">
        <v>7502</v>
      </c>
      <c r="E156" s="319">
        <v>2132</v>
      </c>
      <c r="F156" s="319">
        <v>3365</v>
      </c>
      <c r="G156" s="319">
        <v>32950</v>
      </c>
      <c r="H156" s="319">
        <v>645.48</v>
      </c>
      <c r="I156" s="319">
        <v>1168</v>
      </c>
      <c r="J156" s="319">
        <v>0</v>
      </c>
      <c r="K156" s="319">
        <v>0</v>
      </c>
      <c r="L156" s="319">
        <v>0</v>
      </c>
      <c r="M156" s="319">
        <v>402.9</v>
      </c>
      <c r="N156" s="319">
        <v>2092</v>
      </c>
      <c r="O156" s="319">
        <v>76</v>
      </c>
      <c r="P156" s="319">
        <v>26808.84</v>
      </c>
      <c r="Q156" s="319">
        <v>2</v>
      </c>
    </row>
    <row r="157" spans="1:17" x14ac:dyDescent="0.25">
      <c r="A157" s="318">
        <v>1884</v>
      </c>
      <c r="B157" s="318" t="s">
        <v>405</v>
      </c>
      <c r="C157" s="319">
        <v>26866</v>
      </c>
      <c r="D157" s="319">
        <v>5185</v>
      </c>
      <c r="E157" s="319">
        <v>1576.1</v>
      </c>
      <c r="F157" s="319">
        <v>660</v>
      </c>
      <c r="G157" s="319">
        <v>19640</v>
      </c>
      <c r="H157" s="319">
        <v>0</v>
      </c>
      <c r="I157" s="319">
        <v>156</v>
      </c>
      <c r="J157" s="319">
        <v>0</v>
      </c>
      <c r="K157" s="319">
        <v>0</v>
      </c>
      <c r="L157" s="319">
        <v>0</v>
      </c>
      <c r="M157" s="319">
        <v>0</v>
      </c>
      <c r="N157" s="319">
        <v>6317</v>
      </c>
      <c r="O157" s="319">
        <v>907</v>
      </c>
      <c r="P157" s="319">
        <v>7404.5879999999997</v>
      </c>
      <c r="Q157" s="319">
        <v>17</v>
      </c>
    </row>
    <row r="158" spans="1:17" x14ac:dyDescent="0.25">
      <c r="A158" s="318">
        <v>166</v>
      </c>
      <c r="B158" s="318" t="s">
        <v>168</v>
      </c>
      <c r="C158" s="319">
        <v>53779</v>
      </c>
      <c r="D158" s="319">
        <v>12814</v>
      </c>
      <c r="E158" s="319">
        <v>4458.8999999999996</v>
      </c>
      <c r="F158" s="319">
        <v>1805</v>
      </c>
      <c r="G158" s="319">
        <v>55850</v>
      </c>
      <c r="H158" s="319">
        <v>1287.32</v>
      </c>
      <c r="I158" s="319">
        <v>3412.8</v>
      </c>
      <c r="J158" s="319">
        <v>0</v>
      </c>
      <c r="K158" s="319">
        <v>0</v>
      </c>
      <c r="L158" s="319">
        <v>0</v>
      </c>
      <c r="M158" s="319">
        <v>0</v>
      </c>
      <c r="N158" s="319">
        <v>14133</v>
      </c>
      <c r="O158" s="319">
        <v>2046</v>
      </c>
      <c r="P158" s="319">
        <v>33256.964999999997</v>
      </c>
      <c r="Q158" s="319">
        <v>10</v>
      </c>
    </row>
    <row r="159" spans="1:17" x14ac:dyDescent="0.25">
      <c r="A159" s="318">
        <v>678</v>
      </c>
      <c r="B159" s="318" t="s">
        <v>169</v>
      </c>
      <c r="C159" s="319">
        <v>12785</v>
      </c>
      <c r="D159" s="319">
        <v>2861</v>
      </c>
      <c r="E159" s="319">
        <v>669.1</v>
      </c>
      <c r="F159" s="319">
        <v>225</v>
      </c>
      <c r="G159" s="319">
        <v>12500</v>
      </c>
      <c r="H159" s="319">
        <v>462.96</v>
      </c>
      <c r="I159" s="319">
        <v>300.8</v>
      </c>
      <c r="J159" s="319">
        <v>0</v>
      </c>
      <c r="K159" s="319">
        <v>0</v>
      </c>
      <c r="L159" s="319">
        <v>0</v>
      </c>
      <c r="M159" s="319">
        <v>376</v>
      </c>
      <c r="N159" s="319">
        <v>3706</v>
      </c>
      <c r="O159" s="319">
        <v>110</v>
      </c>
      <c r="P159" s="319">
        <v>3626.6579999999999</v>
      </c>
      <c r="Q159" s="319">
        <v>4</v>
      </c>
    </row>
    <row r="160" spans="1:17" x14ac:dyDescent="0.25">
      <c r="A160" s="318">
        <v>537</v>
      </c>
      <c r="B160" s="318" t="s">
        <v>170</v>
      </c>
      <c r="C160" s="319">
        <v>65302</v>
      </c>
      <c r="D160" s="319">
        <v>14768</v>
      </c>
      <c r="E160" s="319">
        <v>4592.5</v>
      </c>
      <c r="F160" s="319">
        <v>1705</v>
      </c>
      <c r="G160" s="319">
        <v>67010</v>
      </c>
      <c r="H160" s="319">
        <v>1090.46</v>
      </c>
      <c r="I160" s="319">
        <v>1865.6</v>
      </c>
      <c r="J160" s="319">
        <v>0</v>
      </c>
      <c r="K160" s="319">
        <v>0</v>
      </c>
      <c r="L160" s="319">
        <v>0</v>
      </c>
      <c r="M160" s="319">
        <v>0</v>
      </c>
      <c r="N160" s="319">
        <v>2472</v>
      </c>
      <c r="O160" s="319">
        <v>166</v>
      </c>
      <c r="P160" s="319">
        <v>58336.065000000002</v>
      </c>
      <c r="Q160" s="319">
        <v>4</v>
      </c>
    </row>
    <row r="161" spans="1:17" x14ac:dyDescent="0.25">
      <c r="A161" s="318">
        <v>928</v>
      </c>
      <c r="B161" s="318" t="s">
        <v>171</v>
      </c>
      <c r="C161" s="319">
        <v>45642</v>
      </c>
      <c r="D161" s="319">
        <v>6803</v>
      </c>
      <c r="E161" s="319">
        <v>7182.9</v>
      </c>
      <c r="F161" s="319">
        <v>1765</v>
      </c>
      <c r="G161" s="319">
        <v>48180</v>
      </c>
      <c r="H161" s="319">
        <v>864.94</v>
      </c>
      <c r="I161" s="319">
        <v>300.8</v>
      </c>
      <c r="J161" s="319">
        <v>0</v>
      </c>
      <c r="K161" s="319">
        <v>0</v>
      </c>
      <c r="L161" s="319">
        <v>0</v>
      </c>
      <c r="M161" s="319">
        <v>0</v>
      </c>
      <c r="N161" s="319">
        <v>2191</v>
      </c>
      <c r="O161" s="319">
        <v>24</v>
      </c>
      <c r="P161" s="319">
        <v>42074.94</v>
      </c>
      <c r="Q161" s="319">
        <v>1</v>
      </c>
    </row>
    <row r="162" spans="1:17" x14ac:dyDescent="0.25">
      <c r="A162" s="318">
        <v>1598</v>
      </c>
      <c r="B162" s="318" t="s">
        <v>172</v>
      </c>
      <c r="C162" s="319">
        <v>22738</v>
      </c>
      <c r="D162" s="319">
        <v>4731</v>
      </c>
      <c r="E162" s="319">
        <v>1501</v>
      </c>
      <c r="F162" s="319">
        <v>400</v>
      </c>
      <c r="G162" s="319">
        <v>15330</v>
      </c>
      <c r="H162" s="319">
        <v>0</v>
      </c>
      <c r="I162" s="319">
        <v>0</v>
      </c>
      <c r="J162" s="319">
        <v>0</v>
      </c>
      <c r="K162" s="319">
        <v>0</v>
      </c>
      <c r="L162" s="319">
        <v>0</v>
      </c>
      <c r="M162" s="319">
        <v>0</v>
      </c>
      <c r="N162" s="319">
        <v>8037</v>
      </c>
      <c r="O162" s="319">
        <v>292</v>
      </c>
      <c r="P162" s="319">
        <v>4047</v>
      </c>
      <c r="Q162" s="319">
        <v>19</v>
      </c>
    </row>
    <row r="163" spans="1:17" x14ac:dyDescent="0.25">
      <c r="A163" s="318">
        <v>542</v>
      </c>
      <c r="B163" s="318" t="s">
        <v>175</v>
      </c>
      <c r="C163" s="319">
        <v>29376</v>
      </c>
      <c r="D163" s="319">
        <v>6263</v>
      </c>
      <c r="E163" s="319">
        <v>2136</v>
      </c>
      <c r="F163" s="319">
        <v>1455</v>
      </c>
      <c r="G163" s="319">
        <v>24870</v>
      </c>
      <c r="H163" s="319">
        <v>0</v>
      </c>
      <c r="I163" s="319">
        <v>1016.8</v>
      </c>
      <c r="J163" s="319">
        <v>0</v>
      </c>
      <c r="K163" s="319">
        <v>0</v>
      </c>
      <c r="L163" s="319">
        <v>0</v>
      </c>
      <c r="M163" s="319">
        <v>0</v>
      </c>
      <c r="N163" s="319">
        <v>767</v>
      </c>
      <c r="O163" s="319">
        <v>128</v>
      </c>
      <c r="P163" s="319">
        <v>24814.76</v>
      </c>
      <c r="Q163" s="319">
        <v>1</v>
      </c>
    </row>
    <row r="164" spans="1:17" x14ac:dyDescent="0.25">
      <c r="A164" s="318">
        <v>1931</v>
      </c>
      <c r="B164" s="318" t="s">
        <v>667</v>
      </c>
      <c r="C164" s="319">
        <v>56048</v>
      </c>
      <c r="D164" s="319">
        <v>11621</v>
      </c>
      <c r="E164" s="319">
        <v>3847.1</v>
      </c>
      <c r="F164" s="319">
        <v>2115</v>
      </c>
      <c r="G164" s="319">
        <v>40540</v>
      </c>
      <c r="H164" s="319">
        <v>0</v>
      </c>
      <c r="I164" s="319">
        <v>2702.4</v>
      </c>
      <c r="J164" s="319">
        <v>0</v>
      </c>
      <c r="K164" s="319">
        <v>0</v>
      </c>
      <c r="L164" s="319">
        <v>0</v>
      </c>
      <c r="M164" s="319">
        <v>0</v>
      </c>
      <c r="N164" s="319">
        <v>14910</v>
      </c>
      <c r="O164" s="319">
        <v>1221</v>
      </c>
      <c r="P164" s="319">
        <v>18678.303</v>
      </c>
      <c r="Q164" s="319">
        <v>24</v>
      </c>
    </row>
    <row r="165" spans="1:17" x14ac:dyDescent="0.25">
      <c r="A165" s="318">
        <v>1659</v>
      </c>
      <c r="B165" s="318" t="s">
        <v>176</v>
      </c>
      <c r="C165" s="319">
        <v>22333</v>
      </c>
      <c r="D165" s="319">
        <v>4251</v>
      </c>
      <c r="E165" s="319">
        <v>1635.1</v>
      </c>
      <c r="F165" s="319">
        <v>355</v>
      </c>
      <c r="G165" s="319">
        <v>16430</v>
      </c>
      <c r="H165" s="319">
        <v>0</v>
      </c>
      <c r="I165" s="319">
        <v>448</v>
      </c>
      <c r="J165" s="319">
        <v>0</v>
      </c>
      <c r="K165" s="319">
        <v>0</v>
      </c>
      <c r="L165" s="319">
        <v>0</v>
      </c>
      <c r="M165" s="319">
        <v>135.4</v>
      </c>
      <c r="N165" s="319">
        <v>5535</v>
      </c>
      <c r="O165" s="319">
        <v>82</v>
      </c>
      <c r="P165" s="319">
        <v>6012.6109999999999</v>
      </c>
      <c r="Q165" s="319">
        <v>7</v>
      </c>
    </row>
    <row r="166" spans="1:17" x14ac:dyDescent="0.25">
      <c r="A166" s="318">
        <v>1685</v>
      </c>
      <c r="B166" s="318" t="s">
        <v>177</v>
      </c>
      <c r="C166" s="319">
        <v>15529</v>
      </c>
      <c r="D166" s="319">
        <v>3048</v>
      </c>
      <c r="E166" s="319">
        <v>888.7</v>
      </c>
      <c r="F166" s="319">
        <v>215</v>
      </c>
      <c r="G166" s="319">
        <v>12130</v>
      </c>
      <c r="H166" s="319">
        <v>487.86</v>
      </c>
      <c r="I166" s="319">
        <v>0</v>
      </c>
      <c r="J166" s="319">
        <v>0</v>
      </c>
      <c r="K166" s="319">
        <v>0</v>
      </c>
      <c r="L166" s="319">
        <v>0</v>
      </c>
      <c r="M166" s="319">
        <v>0</v>
      </c>
      <c r="N166" s="319">
        <v>7036</v>
      </c>
      <c r="O166" s="319">
        <v>35</v>
      </c>
      <c r="P166" s="319">
        <v>3252.0390000000002</v>
      </c>
      <c r="Q166" s="319">
        <v>6</v>
      </c>
    </row>
    <row r="167" spans="1:17" x14ac:dyDescent="0.25">
      <c r="A167" s="318">
        <v>882</v>
      </c>
      <c r="B167" s="318" t="s">
        <v>178</v>
      </c>
      <c r="C167" s="319">
        <v>37591</v>
      </c>
      <c r="D167" s="319">
        <v>5931</v>
      </c>
      <c r="E167" s="319">
        <v>4456.3</v>
      </c>
      <c r="F167" s="319">
        <v>900</v>
      </c>
      <c r="G167" s="319">
        <v>37480</v>
      </c>
      <c r="H167" s="319">
        <v>203.94</v>
      </c>
      <c r="I167" s="319">
        <v>1641.6</v>
      </c>
      <c r="J167" s="319">
        <v>0</v>
      </c>
      <c r="K167" s="319">
        <v>0</v>
      </c>
      <c r="L167" s="319">
        <v>0</v>
      </c>
      <c r="M167" s="319">
        <v>118.2</v>
      </c>
      <c r="N167" s="319">
        <v>2460</v>
      </c>
      <c r="O167" s="319">
        <v>6</v>
      </c>
      <c r="P167" s="319">
        <v>27037.548999999999</v>
      </c>
      <c r="Q167" s="319">
        <v>3</v>
      </c>
    </row>
    <row r="168" spans="1:17" x14ac:dyDescent="0.25">
      <c r="A168" s="318">
        <v>415</v>
      </c>
      <c r="B168" s="318" t="s">
        <v>179</v>
      </c>
      <c r="C168" s="319">
        <v>11488</v>
      </c>
      <c r="D168" s="319">
        <v>2378</v>
      </c>
      <c r="E168" s="319">
        <v>641.5</v>
      </c>
      <c r="F168" s="319">
        <v>535</v>
      </c>
      <c r="G168" s="319">
        <v>5570</v>
      </c>
      <c r="H168" s="319">
        <v>0</v>
      </c>
      <c r="I168" s="319">
        <v>0</v>
      </c>
      <c r="J168" s="319">
        <v>0</v>
      </c>
      <c r="K168" s="319">
        <v>0</v>
      </c>
      <c r="L168" s="319">
        <v>58.099999999999902</v>
      </c>
      <c r="M168" s="319">
        <v>0</v>
      </c>
      <c r="N168" s="319">
        <v>2244</v>
      </c>
      <c r="O168" s="319">
        <v>406</v>
      </c>
      <c r="P168" s="319">
        <v>5086.4849999999997</v>
      </c>
      <c r="Q168" s="319">
        <v>6</v>
      </c>
    </row>
    <row r="169" spans="1:17" x14ac:dyDescent="0.25">
      <c r="A169" s="318">
        <v>416</v>
      </c>
      <c r="B169" s="318" t="s">
        <v>180</v>
      </c>
      <c r="C169" s="319">
        <v>27992</v>
      </c>
      <c r="D169" s="319">
        <v>5836</v>
      </c>
      <c r="E169" s="319">
        <v>1759.3</v>
      </c>
      <c r="F169" s="319">
        <v>800</v>
      </c>
      <c r="G169" s="319">
        <v>25640</v>
      </c>
      <c r="H169" s="319">
        <v>0</v>
      </c>
      <c r="I169" s="319">
        <v>384</v>
      </c>
      <c r="J169" s="319">
        <v>0</v>
      </c>
      <c r="K169" s="319">
        <v>0</v>
      </c>
      <c r="L169" s="319">
        <v>0</v>
      </c>
      <c r="M169" s="319">
        <v>0</v>
      </c>
      <c r="N169" s="319">
        <v>2366</v>
      </c>
      <c r="O169" s="319">
        <v>337</v>
      </c>
      <c r="P169" s="319">
        <v>10950.718999999999</v>
      </c>
      <c r="Q169" s="319">
        <v>7</v>
      </c>
    </row>
    <row r="170" spans="1:17" x14ac:dyDescent="0.25">
      <c r="A170" s="318">
        <v>1621</v>
      </c>
      <c r="B170" s="318" t="s">
        <v>181</v>
      </c>
      <c r="C170" s="319">
        <v>61601</v>
      </c>
      <c r="D170" s="319">
        <v>15827</v>
      </c>
      <c r="E170" s="319">
        <v>1920.7</v>
      </c>
      <c r="F170" s="319">
        <v>4200</v>
      </c>
      <c r="G170" s="319">
        <v>50760</v>
      </c>
      <c r="H170" s="319">
        <v>0</v>
      </c>
      <c r="I170" s="319">
        <v>3375.2</v>
      </c>
      <c r="J170" s="319">
        <v>0</v>
      </c>
      <c r="K170" s="319">
        <v>0</v>
      </c>
      <c r="L170" s="319">
        <v>437.99999999999801</v>
      </c>
      <c r="M170" s="319">
        <v>1419.5</v>
      </c>
      <c r="N170" s="319">
        <v>5325</v>
      </c>
      <c r="O170" s="319">
        <v>312</v>
      </c>
      <c r="P170" s="319">
        <v>31524.185000000001</v>
      </c>
      <c r="Q170" s="319">
        <v>6</v>
      </c>
    </row>
    <row r="171" spans="1:17" x14ac:dyDescent="0.25">
      <c r="A171" s="318">
        <v>417</v>
      </c>
      <c r="B171" s="318" t="s">
        <v>182</v>
      </c>
      <c r="C171" s="319">
        <v>11195</v>
      </c>
      <c r="D171" s="319">
        <v>2191</v>
      </c>
      <c r="E171" s="319">
        <v>743.4</v>
      </c>
      <c r="F171" s="319">
        <v>250</v>
      </c>
      <c r="G171" s="319">
        <v>8700</v>
      </c>
      <c r="H171" s="319">
        <v>0</v>
      </c>
      <c r="I171" s="319">
        <v>1252.8</v>
      </c>
      <c r="J171" s="319">
        <v>0</v>
      </c>
      <c r="K171" s="319">
        <v>0</v>
      </c>
      <c r="L171" s="319">
        <v>0</v>
      </c>
      <c r="M171" s="319">
        <v>0</v>
      </c>
      <c r="N171" s="319">
        <v>1239</v>
      </c>
      <c r="O171" s="319">
        <v>2</v>
      </c>
      <c r="P171" s="319">
        <v>6321.0720000000001</v>
      </c>
      <c r="Q171" s="319">
        <v>1</v>
      </c>
    </row>
    <row r="172" spans="1:17" x14ac:dyDescent="0.25">
      <c r="A172" s="318">
        <v>80</v>
      </c>
      <c r="B172" s="318" t="s">
        <v>185</v>
      </c>
      <c r="C172" s="319">
        <v>123107</v>
      </c>
      <c r="D172" s="319">
        <v>22732</v>
      </c>
      <c r="E172" s="319">
        <v>14984.6</v>
      </c>
      <c r="F172" s="319">
        <v>5585</v>
      </c>
      <c r="G172" s="319">
        <v>135450</v>
      </c>
      <c r="H172" s="319">
        <v>3599.02</v>
      </c>
      <c r="I172" s="319">
        <v>5723.2</v>
      </c>
      <c r="J172" s="319">
        <v>0</v>
      </c>
      <c r="K172" s="319">
        <v>0</v>
      </c>
      <c r="L172" s="319">
        <v>0</v>
      </c>
      <c r="M172" s="319">
        <v>0</v>
      </c>
      <c r="N172" s="319">
        <v>23814</v>
      </c>
      <c r="O172" s="319">
        <v>1748</v>
      </c>
      <c r="P172" s="319">
        <v>135039.31200000001</v>
      </c>
      <c r="Q172" s="319">
        <v>23</v>
      </c>
    </row>
    <row r="173" spans="1:17" x14ac:dyDescent="0.25">
      <c r="A173" s="318">
        <v>546</v>
      </c>
      <c r="B173" s="318" t="s">
        <v>187</v>
      </c>
      <c r="C173" s="319">
        <v>124899</v>
      </c>
      <c r="D173" s="319">
        <v>19804</v>
      </c>
      <c r="E173" s="319">
        <v>12198.7</v>
      </c>
      <c r="F173" s="319">
        <v>11850</v>
      </c>
      <c r="G173" s="319">
        <v>148300</v>
      </c>
      <c r="H173" s="319">
        <v>4749.1400000000003</v>
      </c>
      <c r="I173" s="319">
        <v>8624</v>
      </c>
      <c r="J173" s="319">
        <v>0</v>
      </c>
      <c r="K173" s="319">
        <v>0</v>
      </c>
      <c r="L173" s="319">
        <v>0</v>
      </c>
      <c r="M173" s="319">
        <v>0</v>
      </c>
      <c r="N173" s="319">
        <v>2186</v>
      </c>
      <c r="O173" s="319">
        <v>141</v>
      </c>
      <c r="P173" s="319">
        <v>237653.38800000001</v>
      </c>
      <c r="Q173" s="319">
        <v>1</v>
      </c>
    </row>
    <row r="174" spans="1:17" x14ac:dyDescent="0.25">
      <c r="A174" s="318">
        <v>547</v>
      </c>
      <c r="B174" s="318" t="s">
        <v>188</v>
      </c>
      <c r="C174" s="319">
        <v>27109</v>
      </c>
      <c r="D174" s="319">
        <v>5345</v>
      </c>
      <c r="E174" s="319">
        <v>1614.5</v>
      </c>
      <c r="F174" s="319">
        <v>1915</v>
      </c>
      <c r="G174" s="319">
        <v>22790</v>
      </c>
      <c r="H174" s="319">
        <v>754.28</v>
      </c>
      <c r="I174" s="319">
        <v>386.4</v>
      </c>
      <c r="J174" s="319">
        <v>0</v>
      </c>
      <c r="K174" s="319">
        <v>0</v>
      </c>
      <c r="L174" s="319">
        <v>0</v>
      </c>
      <c r="M174" s="319">
        <v>0</v>
      </c>
      <c r="N174" s="319">
        <v>1151</v>
      </c>
      <c r="O174" s="319">
        <v>77</v>
      </c>
      <c r="P174" s="319">
        <v>29890.044999999998</v>
      </c>
      <c r="Q174" s="319">
        <v>2</v>
      </c>
    </row>
    <row r="175" spans="1:17" x14ac:dyDescent="0.25">
      <c r="A175" s="318">
        <v>1916</v>
      </c>
      <c r="B175" s="318" t="s">
        <v>189</v>
      </c>
      <c r="C175" s="319">
        <v>75425</v>
      </c>
      <c r="D175" s="319">
        <v>14612</v>
      </c>
      <c r="E175" s="319">
        <v>6899.7</v>
      </c>
      <c r="F175" s="319">
        <v>6175</v>
      </c>
      <c r="G175" s="319">
        <v>66650</v>
      </c>
      <c r="H175" s="319">
        <v>606.38</v>
      </c>
      <c r="I175" s="319">
        <v>3843.2</v>
      </c>
      <c r="J175" s="319">
        <v>0</v>
      </c>
      <c r="K175" s="319">
        <v>0</v>
      </c>
      <c r="L175" s="319">
        <v>0</v>
      </c>
      <c r="M175" s="319">
        <v>0</v>
      </c>
      <c r="N175" s="319">
        <v>3252</v>
      </c>
      <c r="O175" s="319">
        <v>310</v>
      </c>
      <c r="P175" s="319">
        <v>107818.00599999999</v>
      </c>
      <c r="Q175" s="319">
        <v>4</v>
      </c>
    </row>
    <row r="176" spans="1:17" x14ac:dyDescent="0.25">
      <c r="A176" s="318">
        <v>995</v>
      </c>
      <c r="B176" s="318" t="s">
        <v>190</v>
      </c>
      <c r="C176" s="319">
        <v>77893</v>
      </c>
      <c r="D176" s="319">
        <v>17201</v>
      </c>
      <c r="E176" s="319">
        <v>7592.7</v>
      </c>
      <c r="F176" s="319">
        <v>11885</v>
      </c>
      <c r="G176" s="319">
        <v>78910</v>
      </c>
      <c r="H176" s="319">
        <v>4019.76</v>
      </c>
      <c r="I176" s="319">
        <v>2923.2</v>
      </c>
      <c r="J176" s="319">
        <v>0</v>
      </c>
      <c r="K176" s="319">
        <v>0</v>
      </c>
      <c r="L176" s="319">
        <v>0</v>
      </c>
      <c r="M176" s="319">
        <v>0</v>
      </c>
      <c r="N176" s="319">
        <v>23008</v>
      </c>
      <c r="O176" s="319">
        <v>3440</v>
      </c>
      <c r="P176" s="319">
        <v>46535.853000000003</v>
      </c>
      <c r="Q176" s="319">
        <v>6</v>
      </c>
    </row>
    <row r="177" spans="1:17" x14ac:dyDescent="0.25">
      <c r="A177" s="318">
        <v>1640</v>
      </c>
      <c r="B177" s="318" t="s">
        <v>192</v>
      </c>
      <c r="C177" s="319">
        <v>35681</v>
      </c>
      <c r="D177" s="319">
        <v>5974</v>
      </c>
      <c r="E177" s="319">
        <v>2606.8000000000002</v>
      </c>
      <c r="F177" s="319">
        <v>565</v>
      </c>
      <c r="G177" s="319">
        <v>29600</v>
      </c>
      <c r="H177" s="319">
        <v>1020.7</v>
      </c>
      <c r="I177" s="319">
        <v>1524</v>
      </c>
      <c r="J177" s="319">
        <v>0</v>
      </c>
      <c r="K177" s="319">
        <v>0</v>
      </c>
      <c r="L177" s="319">
        <v>0</v>
      </c>
      <c r="M177" s="319">
        <v>0</v>
      </c>
      <c r="N177" s="319">
        <v>16251</v>
      </c>
      <c r="O177" s="319">
        <v>239</v>
      </c>
      <c r="P177" s="319">
        <v>6381.3519999999999</v>
      </c>
      <c r="Q177" s="319">
        <v>18</v>
      </c>
    </row>
    <row r="178" spans="1:17" x14ac:dyDescent="0.25">
      <c r="A178" s="318">
        <v>327</v>
      </c>
      <c r="B178" s="318" t="s">
        <v>193</v>
      </c>
      <c r="C178" s="319">
        <v>30030</v>
      </c>
      <c r="D178" s="319">
        <v>6231</v>
      </c>
      <c r="E178" s="319">
        <v>1505.8</v>
      </c>
      <c r="F178" s="319">
        <v>835</v>
      </c>
      <c r="G178" s="319">
        <v>26850</v>
      </c>
      <c r="H178" s="319">
        <v>736.98</v>
      </c>
      <c r="I178" s="319">
        <v>0</v>
      </c>
      <c r="J178" s="319">
        <v>0</v>
      </c>
      <c r="K178" s="319">
        <v>0</v>
      </c>
      <c r="L178" s="319">
        <v>0</v>
      </c>
      <c r="M178" s="319">
        <v>0</v>
      </c>
      <c r="N178" s="319">
        <v>5852</v>
      </c>
      <c r="O178" s="319">
        <v>38</v>
      </c>
      <c r="P178" s="319">
        <v>16273.356</v>
      </c>
      <c r="Q178" s="319">
        <v>4</v>
      </c>
    </row>
    <row r="179" spans="1:17" x14ac:dyDescent="0.25">
      <c r="A179" s="318">
        <v>1705</v>
      </c>
      <c r="B179" s="318" t="s">
        <v>196</v>
      </c>
      <c r="C179" s="319">
        <v>46475</v>
      </c>
      <c r="D179" s="319">
        <v>9493</v>
      </c>
      <c r="E179" s="319">
        <v>3357.5</v>
      </c>
      <c r="F179" s="319">
        <v>885</v>
      </c>
      <c r="G179" s="319">
        <v>39220</v>
      </c>
      <c r="H179" s="319">
        <v>631.62</v>
      </c>
      <c r="I179" s="319">
        <v>1950.4</v>
      </c>
      <c r="J179" s="319">
        <v>0</v>
      </c>
      <c r="K179" s="319">
        <v>0</v>
      </c>
      <c r="L179" s="319">
        <v>0</v>
      </c>
      <c r="M179" s="319">
        <v>0</v>
      </c>
      <c r="N179" s="319">
        <v>6193</v>
      </c>
      <c r="O179" s="319">
        <v>721</v>
      </c>
      <c r="P179" s="319">
        <v>18907.86</v>
      </c>
      <c r="Q179" s="319">
        <v>5</v>
      </c>
    </row>
    <row r="180" spans="1:17" x14ac:dyDescent="0.25">
      <c r="A180" s="318">
        <v>553</v>
      </c>
      <c r="B180" s="318" t="s">
        <v>197</v>
      </c>
      <c r="C180" s="319">
        <v>22800</v>
      </c>
      <c r="D180" s="319">
        <v>4432</v>
      </c>
      <c r="E180" s="319">
        <v>1850.6</v>
      </c>
      <c r="F180" s="319">
        <v>520</v>
      </c>
      <c r="G180" s="319">
        <v>21060</v>
      </c>
      <c r="H180" s="319">
        <v>285.12</v>
      </c>
      <c r="I180" s="319">
        <v>1241.5999999999999</v>
      </c>
      <c r="J180" s="319">
        <v>0</v>
      </c>
      <c r="K180" s="319">
        <v>0</v>
      </c>
      <c r="L180" s="319">
        <v>0</v>
      </c>
      <c r="M180" s="319">
        <v>0</v>
      </c>
      <c r="N180" s="319">
        <v>1569</v>
      </c>
      <c r="O180" s="319">
        <v>36</v>
      </c>
      <c r="P180" s="319">
        <v>16831.135999999999</v>
      </c>
      <c r="Q180" s="319">
        <v>3</v>
      </c>
    </row>
    <row r="181" spans="1:17" x14ac:dyDescent="0.25">
      <c r="A181" s="318">
        <v>262</v>
      </c>
      <c r="B181" s="318" t="s">
        <v>199</v>
      </c>
      <c r="C181" s="319">
        <v>33590</v>
      </c>
      <c r="D181" s="319">
        <v>6091</v>
      </c>
      <c r="E181" s="319">
        <v>2332.9</v>
      </c>
      <c r="F181" s="319">
        <v>1030</v>
      </c>
      <c r="G181" s="319">
        <v>27720</v>
      </c>
      <c r="H181" s="319">
        <v>481.9434</v>
      </c>
      <c r="I181" s="319">
        <v>1276</v>
      </c>
      <c r="J181" s="319">
        <v>0</v>
      </c>
      <c r="K181" s="319">
        <v>0</v>
      </c>
      <c r="L181" s="319">
        <v>0</v>
      </c>
      <c r="M181" s="319">
        <v>251.9</v>
      </c>
      <c r="N181" s="319">
        <v>21303</v>
      </c>
      <c r="O181" s="319">
        <v>291</v>
      </c>
      <c r="P181" s="319">
        <v>9726.1080000000002</v>
      </c>
      <c r="Q181" s="319">
        <v>19</v>
      </c>
    </row>
    <row r="182" spans="1:17" x14ac:dyDescent="0.25">
      <c r="A182" s="318">
        <v>809</v>
      </c>
      <c r="B182" s="318" t="s">
        <v>200</v>
      </c>
      <c r="C182" s="319">
        <v>23327</v>
      </c>
      <c r="D182" s="319">
        <v>4330</v>
      </c>
      <c r="E182" s="319">
        <v>1821.9</v>
      </c>
      <c r="F182" s="319">
        <v>600</v>
      </c>
      <c r="G182" s="319">
        <v>18540</v>
      </c>
      <c r="H182" s="319">
        <v>0</v>
      </c>
      <c r="I182" s="319">
        <v>255.2</v>
      </c>
      <c r="J182" s="319">
        <v>0</v>
      </c>
      <c r="K182" s="319">
        <v>0</v>
      </c>
      <c r="L182" s="319">
        <v>0</v>
      </c>
      <c r="M182" s="319">
        <v>0</v>
      </c>
      <c r="N182" s="319">
        <v>4991</v>
      </c>
      <c r="O182" s="319">
        <v>80</v>
      </c>
      <c r="P182" s="319">
        <v>11385.46</v>
      </c>
      <c r="Q182" s="319">
        <v>5</v>
      </c>
    </row>
    <row r="183" spans="1:17" x14ac:dyDescent="0.25">
      <c r="A183" s="318">
        <v>331</v>
      </c>
      <c r="B183" s="318" t="s">
        <v>201</v>
      </c>
      <c r="C183" s="319">
        <v>14473</v>
      </c>
      <c r="D183" s="319">
        <v>3133</v>
      </c>
      <c r="E183" s="319">
        <v>681.1</v>
      </c>
      <c r="F183" s="319">
        <v>480</v>
      </c>
      <c r="G183" s="319">
        <v>9250</v>
      </c>
      <c r="H183" s="319">
        <v>0</v>
      </c>
      <c r="I183" s="319">
        <v>0</v>
      </c>
      <c r="J183" s="319">
        <v>0</v>
      </c>
      <c r="K183" s="319">
        <v>0</v>
      </c>
      <c r="L183" s="319">
        <v>0</v>
      </c>
      <c r="M183" s="319">
        <v>0</v>
      </c>
      <c r="N183" s="319">
        <v>7576</v>
      </c>
      <c r="O183" s="319">
        <v>322</v>
      </c>
      <c r="P183" s="319">
        <v>2114.4760000000001</v>
      </c>
      <c r="Q183" s="319">
        <v>13</v>
      </c>
    </row>
    <row r="184" spans="1:17" x14ac:dyDescent="0.25">
      <c r="A184" s="318">
        <v>24</v>
      </c>
      <c r="B184" s="318" t="s">
        <v>202</v>
      </c>
      <c r="C184" s="319">
        <v>9614</v>
      </c>
      <c r="D184" s="319">
        <v>1817</v>
      </c>
      <c r="E184" s="319">
        <v>886</v>
      </c>
      <c r="F184" s="319">
        <v>130</v>
      </c>
      <c r="G184" s="319">
        <v>6780</v>
      </c>
      <c r="H184" s="319">
        <v>0</v>
      </c>
      <c r="I184" s="319">
        <v>0</v>
      </c>
      <c r="J184" s="319">
        <v>0</v>
      </c>
      <c r="K184" s="319">
        <v>0</v>
      </c>
      <c r="L184" s="319">
        <v>0</v>
      </c>
      <c r="M184" s="319">
        <v>0</v>
      </c>
      <c r="N184" s="319">
        <v>11103</v>
      </c>
      <c r="O184" s="319">
        <v>96</v>
      </c>
      <c r="P184" s="319">
        <v>1005.8</v>
      </c>
      <c r="Q184" s="319">
        <v>15</v>
      </c>
    </row>
    <row r="185" spans="1:17" x14ac:dyDescent="0.25">
      <c r="A185" s="318">
        <v>168</v>
      </c>
      <c r="B185" s="318" t="s">
        <v>203</v>
      </c>
      <c r="C185" s="319">
        <v>22622</v>
      </c>
      <c r="D185" s="319">
        <v>4322</v>
      </c>
      <c r="E185" s="319">
        <v>1843.5</v>
      </c>
      <c r="F185" s="319">
        <v>475</v>
      </c>
      <c r="G185" s="319">
        <v>18270</v>
      </c>
      <c r="H185" s="319">
        <v>86.5</v>
      </c>
      <c r="I185" s="319">
        <v>451.2</v>
      </c>
      <c r="J185" s="319">
        <v>0</v>
      </c>
      <c r="K185" s="319">
        <v>0</v>
      </c>
      <c r="L185" s="319">
        <v>0</v>
      </c>
      <c r="M185" s="319">
        <v>5.19999999999993</v>
      </c>
      <c r="N185" s="319">
        <v>9876</v>
      </c>
      <c r="O185" s="319">
        <v>86</v>
      </c>
      <c r="P185" s="319">
        <v>7524.8549999999996</v>
      </c>
      <c r="Q185" s="319">
        <v>7</v>
      </c>
    </row>
    <row r="186" spans="1:17" x14ac:dyDescent="0.25">
      <c r="A186" s="318">
        <v>263</v>
      </c>
      <c r="B186" s="318" t="s">
        <v>205</v>
      </c>
      <c r="C186" s="319">
        <v>24693</v>
      </c>
      <c r="D186" s="319">
        <v>4948</v>
      </c>
      <c r="E186" s="319">
        <v>1673.1</v>
      </c>
      <c r="F186" s="319">
        <v>470</v>
      </c>
      <c r="G186" s="319">
        <v>17850</v>
      </c>
      <c r="H186" s="319">
        <v>0</v>
      </c>
      <c r="I186" s="319">
        <v>0</v>
      </c>
      <c r="J186" s="319">
        <v>0</v>
      </c>
      <c r="K186" s="319">
        <v>0</v>
      </c>
      <c r="L186" s="319">
        <v>0</v>
      </c>
      <c r="M186" s="319">
        <v>0</v>
      </c>
      <c r="N186" s="319">
        <v>6585</v>
      </c>
      <c r="O186" s="319">
        <v>961</v>
      </c>
      <c r="P186" s="319">
        <v>5063.634</v>
      </c>
      <c r="Q186" s="319">
        <v>14</v>
      </c>
    </row>
    <row r="187" spans="1:17" x14ac:dyDescent="0.25">
      <c r="A187" s="318">
        <v>1641</v>
      </c>
      <c r="B187" s="318" t="s">
        <v>206</v>
      </c>
      <c r="C187" s="319">
        <v>23716</v>
      </c>
      <c r="D187" s="319">
        <v>3566</v>
      </c>
      <c r="E187" s="319">
        <v>1938.7</v>
      </c>
      <c r="F187" s="319">
        <v>315</v>
      </c>
      <c r="G187" s="319">
        <v>20720</v>
      </c>
      <c r="H187" s="319">
        <v>460.98</v>
      </c>
      <c r="I187" s="319">
        <v>0</v>
      </c>
      <c r="J187" s="319">
        <v>0</v>
      </c>
      <c r="K187" s="319">
        <v>0</v>
      </c>
      <c r="L187" s="319">
        <v>0</v>
      </c>
      <c r="M187" s="319">
        <v>0</v>
      </c>
      <c r="N187" s="319">
        <v>4567</v>
      </c>
      <c r="O187" s="319">
        <v>1245</v>
      </c>
      <c r="P187" s="319">
        <v>5254.0510000000004</v>
      </c>
      <c r="Q187" s="319">
        <v>9</v>
      </c>
    </row>
    <row r="188" spans="1:17" x14ac:dyDescent="0.25">
      <c r="A188" s="318">
        <v>556</v>
      </c>
      <c r="B188" s="318" t="s">
        <v>207</v>
      </c>
      <c r="C188" s="319">
        <v>32768</v>
      </c>
      <c r="D188" s="319">
        <v>6263</v>
      </c>
      <c r="E188" s="319">
        <v>3052.6</v>
      </c>
      <c r="F188" s="319">
        <v>4990</v>
      </c>
      <c r="G188" s="319">
        <v>31140</v>
      </c>
      <c r="H188" s="319">
        <v>140.58000000000001</v>
      </c>
      <c r="I188" s="319">
        <v>732</v>
      </c>
      <c r="J188" s="319">
        <v>0</v>
      </c>
      <c r="K188" s="319">
        <v>0</v>
      </c>
      <c r="L188" s="319">
        <v>0</v>
      </c>
      <c r="M188" s="319">
        <v>0</v>
      </c>
      <c r="N188" s="319">
        <v>845</v>
      </c>
      <c r="O188" s="319">
        <v>167</v>
      </c>
      <c r="P188" s="319">
        <v>29995.745999999999</v>
      </c>
      <c r="Q188" s="319">
        <v>1</v>
      </c>
    </row>
    <row r="189" spans="1:17" x14ac:dyDescent="0.25">
      <c r="A189" s="318">
        <v>935</v>
      </c>
      <c r="B189" s="318" t="s">
        <v>208</v>
      </c>
      <c r="C189" s="319">
        <v>121565</v>
      </c>
      <c r="D189" s="319">
        <v>15968</v>
      </c>
      <c r="E189" s="319">
        <v>14342.8</v>
      </c>
      <c r="F189" s="319">
        <v>5495</v>
      </c>
      <c r="G189" s="319">
        <v>135800</v>
      </c>
      <c r="H189" s="319">
        <v>2801.92</v>
      </c>
      <c r="I189" s="319">
        <v>4352</v>
      </c>
      <c r="J189" s="319">
        <v>0</v>
      </c>
      <c r="K189" s="319">
        <v>0</v>
      </c>
      <c r="L189" s="319">
        <v>0</v>
      </c>
      <c r="M189" s="319">
        <v>0</v>
      </c>
      <c r="N189" s="319">
        <v>5562</v>
      </c>
      <c r="O189" s="319">
        <v>450</v>
      </c>
      <c r="P189" s="319">
        <v>158526.704</v>
      </c>
      <c r="Q189" s="319">
        <v>2</v>
      </c>
    </row>
    <row r="190" spans="1:17" x14ac:dyDescent="0.25">
      <c r="A190" s="318">
        <v>420</v>
      </c>
      <c r="B190" s="318" t="s">
        <v>210</v>
      </c>
      <c r="C190" s="319">
        <v>44809</v>
      </c>
      <c r="D190" s="319">
        <v>9107</v>
      </c>
      <c r="E190" s="319">
        <v>3526.1</v>
      </c>
      <c r="F190" s="319">
        <v>1290</v>
      </c>
      <c r="G190" s="319">
        <v>39680</v>
      </c>
      <c r="H190" s="319">
        <v>0</v>
      </c>
      <c r="I190" s="319">
        <v>289.60000000000002</v>
      </c>
      <c r="J190" s="319">
        <v>0</v>
      </c>
      <c r="K190" s="319">
        <v>0</v>
      </c>
      <c r="L190" s="319">
        <v>0</v>
      </c>
      <c r="M190" s="319">
        <v>0</v>
      </c>
      <c r="N190" s="319">
        <v>12107</v>
      </c>
      <c r="O190" s="319">
        <v>610</v>
      </c>
      <c r="P190" s="319">
        <v>10469.937</v>
      </c>
      <c r="Q190" s="319">
        <v>20</v>
      </c>
    </row>
    <row r="191" spans="1:17" x14ac:dyDescent="0.25">
      <c r="A191" s="318">
        <v>938</v>
      </c>
      <c r="B191" s="318" t="s">
        <v>211</v>
      </c>
      <c r="C191" s="319">
        <v>18923</v>
      </c>
      <c r="D191" s="319">
        <v>3089</v>
      </c>
      <c r="E191" s="319">
        <v>1458.3</v>
      </c>
      <c r="F191" s="319">
        <v>240</v>
      </c>
      <c r="G191" s="319">
        <v>15200</v>
      </c>
      <c r="H191" s="319">
        <v>0</v>
      </c>
      <c r="I191" s="319">
        <v>1139.2</v>
      </c>
      <c r="J191" s="319">
        <v>0</v>
      </c>
      <c r="K191" s="319">
        <v>0</v>
      </c>
      <c r="L191" s="319">
        <v>0</v>
      </c>
      <c r="M191" s="319">
        <v>176.6</v>
      </c>
      <c r="N191" s="319">
        <v>2671</v>
      </c>
      <c r="O191" s="319">
        <v>98</v>
      </c>
      <c r="P191" s="319">
        <v>5375.8320000000003</v>
      </c>
      <c r="Q191" s="319">
        <v>7</v>
      </c>
    </row>
    <row r="192" spans="1:17" x14ac:dyDescent="0.25">
      <c r="A192" s="318">
        <v>1948</v>
      </c>
      <c r="B192" s="318" t="s">
        <v>726</v>
      </c>
      <c r="C192" s="319">
        <v>80815</v>
      </c>
      <c r="D192" s="319">
        <v>15799</v>
      </c>
      <c r="E192" s="319">
        <v>5648</v>
      </c>
      <c r="F192" s="319">
        <v>3480</v>
      </c>
      <c r="G192" s="319">
        <v>76690</v>
      </c>
      <c r="H192" s="319">
        <v>1646.58</v>
      </c>
      <c r="I192" s="319">
        <v>3528</v>
      </c>
      <c r="J192" s="319">
        <v>0</v>
      </c>
      <c r="K192" s="319">
        <v>0</v>
      </c>
      <c r="L192" s="319">
        <v>0</v>
      </c>
      <c r="M192" s="319">
        <v>0</v>
      </c>
      <c r="N192" s="319">
        <v>18401</v>
      </c>
      <c r="O192" s="319">
        <v>151</v>
      </c>
      <c r="P192" s="319">
        <v>34545</v>
      </c>
      <c r="Q192" s="319">
        <v>19</v>
      </c>
    </row>
    <row r="193" spans="1:17" x14ac:dyDescent="0.25">
      <c r="A193" s="318">
        <v>119</v>
      </c>
      <c r="B193" s="318" t="s">
        <v>213</v>
      </c>
      <c r="C193" s="319">
        <v>33564</v>
      </c>
      <c r="D193" s="319">
        <v>6974</v>
      </c>
      <c r="E193" s="319">
        <v>3213.5</v>
      </c>
      <c r="F193" s="319">
        <v>1190</v>
      </c>
      <c r="G193" s="319">
        <v>37730</v>
      </c>
      <c r="H193" s="319">
        <v>787</v>
      </c>
      <c r="I193" s="319">
        <v>2878.4</v>
      </c>
      <c r="J193" s="319">
        <v>0</v>
      </c>
      <c r="K193" s="319">
        <v>0</v>
      </c>
      <c r="L193" s="319">
        <v>0</v>
      </c>
      <c r="M193" s="319">
        <v>47.199999999999797</v>
      </c>
      <c r="N193" s="319">
        <v>5546</v>
      </c>
      <c r="O193" s="319">
        <v>156</v>
      </c>
      <c r="P193" s="319">
        <v>20415.25</v>
      </c>
      <c r="Q193" s="319">
        <v>5</v>
      </c>
    </row>
    <row r="194" spans="1:17" x14ac:dyDescent="0.25">
      <c r="A194" s="318">
        <v>687</v>
      </c>
      <c r="B194" s="318" t="s">
        <v>214</v>
      </c>
      <c r="C194" s="319">
        <v>48544</v>
      </c>
      <c r="D194" s="319">
        <v>9495</v>
      </c>
      <c r="E194" s="319">
        <v>4970.6000000000004</v>
      </c>
      <c r="F194" s="319">
        <v>2515</v>
      </c>
      <c r="G194" s="319">
        <v>54340</v>
      </c>
      <c r="H194" s="319">
        <v>1667.04</v>
      </c>
      <c r="I194" s="319">
        <v>3497.6</v>
      </c>
      <c r="J194" s="319">
        <v>0</v>
      </c>
      <c r="K194" s="319">
        <v>0</v>
      </c>
      <c r="L194" s="319">
        <v>0</v>
      </c>
      <c r="M194" s="319">
        <v>0</v>
      </c>
      <c r="N194" s="319">
        <v>4837</v>
      </c>
      <c r="O194" s="319">
        <v>467</v>
      </c>
      <c r="P194" s="319">
        <v>41930.243999999999</v>
      </c>
      <c r="Q194" s="319">
        <v>4</v>
      </c>
    </row>
    <row r="195" spans="1:17" x14ac:dyDescent="0.25">
      <c r="A195" s="318">
        <v>1731</v>
      </c>
      <c r="B195" s="318" t="s">
        <v>216</v>
      </c>
      <c r="C195" s="319">
        <v>33178</v>
      </c>
      <c r="D195" s="319">
        <v>6201</v>
      </c>
      <c r="E195" s="319">
        <v>2564</v>
      </c>
      <c r="F195" s="319">
        <v>415</v>
      </c>
      <c r="G195" s="319">
        <v>29740</v>
      </c>
      <c r="H195" s="319">
        <v>0</v>
      </c>
      <c r="I195" s="319">
        <v>571.20000000000005</v>
      </c>
      <c r="J195" s="319">
        <v>0</v>
      </c>
      <c r="K195" s="319">
        <v>0</v>
      </c>
      <c r="L195" s="319">
        <v>0</v>
      </c>
      <c r="M195" s="319">
        <v>0</v>
      </c>
      <c r="N195" s="319">
        <v>34066</v>
      </c>
      <c r="O195" s="319">
        <v>522</v>
      </c>
      <c r="P195" s="319">
        <v>6472.14</v>
      </c>
      <c r="Q195" s="319">
        <v>29</v>
      </c>
    </row>
    <row r="196" spans="1:17" x14ac:dyDescent="0.25">
      <c r="A196" s="318">
        <v>1842</v>
      </c>
      <c r="B196" s="318" t="s">
        <v>217</v>
      </c>
      <c r="C196" s="319">
        <v>19391</v>
      </c>
      <c r="D196" s="319">
        <v>4144</v>
      </c>
      <c r="E196" s="319">
        <v>776.9</v>
      </c>
      <c r="F196" s="319">
        <v>660</v>
      </c>
      <c r="G196" s="319">
        <v>9870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4722</v>
      </c>
      <c r="O196" s="319">
        <v>216</v>
      </c>
      <c r="P196" s="319">
        <v>10524.441999999999</v>
      </c>
      <c r="Q196" s="319">
        <v>12</v>
      </c>
    </row>
    <row r="197" spans="1:17" x14ac:dyDescent="0.25">
      <c r="A197" s="318">
        <v>1952</v>
      </c>
      <c r="B197" s="318" t="s">
        <v>732</v>
      </c>
      <c r="C197" s="319">
        <v>60899</v>
      </c>
      <c r="D197" s="319">
        <v>11331</v>
      </c>
      <c r="E197" s="319">
        <v>7119.5</v>
      </c>
      <c r="F197" s="319">
        <v>3815</v>
      </c>
      <c r="G197" s="319">
        <v>57470</v>
      </c>
      <c r="H197" s="319">
        <v>380.16</v>
      </c>
      <c r="I197" s="319">
        <v>1336</v>
      </c>
      <c r="J197" s="319">
        <v>0</v>
      </c>
      <c r="K197" s="319">
        <v>0</v>
      </c>
      <c r="L197" s="319">
        <v>0</v>
      </c>
      <c r="M197" s="319">
        <v>0</v>
      </c>
      <c r="N197" s="319">
        <v>27788</v>
      </c>
      <c r="O197" s="319">
        <v>1789</v>
      </c>
      <c r="P197" s="319">
        <v>24562.134999999998</v>
      </c>
      <c r="Q197" s="319">
        <v>23</v>
      </c>
    </row>
    <row r="198" spans="1:17" x14ac:dyDescent="0.25">
      <c r="A198" s="318">
        <v>815</v>
      </c>
      <c r="B198" s="318" t="s">
        <v>218</v>
      </c>
      <c r="C198" s="319">
        <v>10891</v>
      </c>
      <c r="D198" s="319">
        <v>1968</v>
      </c>
      <c r="E198" s="319">
        <v>875.5</v>
      </c>
      <c r="F198" s="319">
        <v>135</v>
      </c>
      <c r="G198" s="319">
        <v>8360</v>
      </c>
      <c r="H198" s="319">
        <v>0</v>
      </c>
      <c r="I198" s="319">
        <v>352.8</v>
      </c>
      <c r="J198" s="319">
        <v>0</v>
      </c>
      <c r="K198" s="319">
        <v>0</v>
      </c>
      <c r="L198" s="319">
        <v>0</v>
      </c>
      <c r="M198" s="319">
        <v>0</v>
      </c>
      <c r="N198" s="319">
        <v>5221</v>
      </c>
      <c r="O198" s="319">
        <v>97</v>
      </c>
      <c r="P198" s="319">
        <v>1469.4749999999999</v>
      </c>
      <c r="Q198" s="319">
        <v>6</v>
      </c>
    </row>
    <row r="199" spans="1:17" x14ac:dyDescent="0.25">
      <c r="A199" s="318">
        <v>1709</v>
      </c>
      <c r="B199" s="318" t="s">
        <v>220</v>
      </c>
      <c r="C199" s="319">
        <v>36961</v>
      </c>
      <c r="D199" s="319">
        <v>6992</v>
      </c>
      <c r="E199" s="319">
        <v>2844.4</v>
      </c>
      <c r="F199" s="319">
        <v>1140</v>
      </c>
      <c r="G199" s="319">
        <v>29930</v>
      </c>
      <c r="H199" s="319">
        <v>186.12</v>
      </c>
      <c r="I199" s="319">
        <v>873.6</v>
      </c>
      <c r="J199" s="319">
        <v>0</v>
      </c>
      <c r="K199" s="319">
        <v>0</v>
      </c>
      <c r="L199" s="319">
        <v>0</v>
      </c>
      <c r="M199" s="319">
        <v>436.4</v>
      </c>
      <c r="N199" s="319">
        <v>15922</v>
      </c>
      <c r="O199" s="319">
        <v>2481</v>
      </c>
      <c r="P199" s="319">
        <v>12419.621999999999</v>
      </c>
      <c r="Q199" s="319">
        <v>20</v>
      </c>
    </row>
    <row r="200" spans="1:17" x14ac:dyDescent="0.25">
      <c r="A200" s="318">
        <v>1978</v>
      </c>
      <c r="B200" s="318" t="s">
        <v>751</v>
      </c>
      <c r="C200" s="319">
        <v>43858</v>
      </c>
      <c r="D200" s="319">
        <v>10157</v>
      </c>
      <c r="E200" s="319">
        <v>2197.5</v>
      </c>
      <c r="F200" s="319">
        <v>620</v>
      </c>
      <c r="G200" s="319">
        <v>28710</v>
      </c>
      <c r="H200" s="319">
        <v>0</v>
      </c>
      <c r="I200" s="319">
        <v>0</v>
      </c>
      <c r="J200" s="319">
        <v>0</v>
      </c>
      <c r="K200" s="319">
        <v>0</v>
      </c>
      <c r="L200" s="319">
        <v>0</v>
      </c>
      <c r="M200" s="319">
        <v>0</v>
      </c>
      <c r="N200" s="319">
        <v>18146</v>
      </c>
      <c r="O200" s="319">
        <v>1012</v>
      </c>
      <c r="P200" s="319">
        <v>6745.05</v>
      </c>
      <c r="Q200" s="319">
        <v>28</v>
      </c>
    </row>
    <row r="201" spans="1:17" x14ac:dyDescent="0.25">
      <c r="A201" s="318">
        <v>1955</v>
      </c>
      <c r="B201" s="318" t="s">
        <v>221</v>
      </c>
      <c r="C201" s="319">
        <v>36026</v>
      </c>
      <c r="D201" s="319">
        <v>6318</v>
      </c>
      <c r="E201" s="319">
        <v>3293.6</v>
      </c>
      <c r="F201" s="319">
        <v>850</v>
      </c>
      <c r="G201" s="319">
        <v>33400</v>
      </c>
      <c r="H201" s="319">
        <v>1267.96</v>
      </c>
      <c r="I201" s="319">
        <v>392.8</v>
      </c>
      <c r="J201" s="319">
        <v>0</v>
      </c>
      <c r="K201" s="319">
        <v>0</v>
      </c>
      <c r="L201" s="319">
        <v>0</v>
      </c>
      <c r="M201" s="319">
        <v>0</v>
      </c>
      <c r="N201" s="319">
        <v>10568</v>
      </c>
      <c r="O201" s="319">
        <v>96</v>
      </c>
      <c r="P201" s="319">
        <v>12402.776</v>
      </c>
      <c r="Q201" s="319">
        <v>10</v>
      </c>
    </row>
    <row r="202" spans="1:17" x14ac:dyDescent="0.25">
      <c r="A202" s="318">
        <v>335</v>
      </c>
      <c r="B202" s="318" t="s">
        <v>222</v>
      </c>
      <c r="C202" s="319">
        <v>13996</v>
      </c>
      <c r="D202" s="319">
        <v>3129</v>
      </c>
      <c r="E202" s="319">
        <v>679.6</v>
      </c>
      <c r="F202" s="319">
        <v>455</v>
      </c>
      <c r="G202" s="319">
        <v>9910</v>
      </c>
      <c r="H202" s="319">
        <v>0</v>
      </c>
      <c r="I202" s="319">
        <v>0</v>
      </c>
      <c r="J202" s="319">
        <v>0</v>
      </c>
      <c r="K202" s="319">
        <v>0</v>
      </c>
      <c r="L202" s="319">
        <v>0</v>
      </c>
      <c r="M202" s="319">
        <v>0</v>
      </c>
      <c r="N202" s="319">
        <v>3759</v>
      </c>
      <c r="O202" s="319">
        <v>61</v>
      </c>
      <c r="P202" s="319">
        <v>4305.7079999999996</v>
      </c>
      <c r="Q202" s="319">
        <v>4</v>
      </c>
    </row>
    <row r="203" spans="1:17" x14ac:dyDescent="0.25">
      <c r="A203" s="318">
        <v>944</v>
      </c>
      <c r="B203" s="318" t="s">
        <v>223</v>
      </c>
      <c r="C203" s="319">
        <v>7806</v>
      </c>
      <c r="D203" s="319">
        <v>1298</v>
      </c>
      <c r="E203" s="319">
        <v>464</v>
      </c>
      <c r="F203" s="319">
        <v>120</v>
      </c>
      <c r="G203" s="319">
        <v>5850</v>
      </c>
      <c r="H203" s="319">
        <v>0</v>
      </c>
      <c r="I203" s="319">
        <v>206.4</v>
      </c>
      <c r="J203" s="319">
        <v>0</v>
      </c>
      <c r="K203" s="319">
        <v>0</v>
      </c>
      <c r="L203" s="319">
        <v>0</v>
      </c>
      <c r="M203" s="319">
        <v>0</v>
      </c>
      <c r="N203" s="319">
        <v>1739</v>
      </c>
      <c r="O203" s="319">
        <v>142</v>
      </c>
      <c r="P203" s="319">
        <v>1551.84</v>
      </c>
      <c r="Q203" s="319">
        <v>4</v>
      </c>
    </row>
    <row r="204" spans="1:17" x14ac:dyDescent="0.25">
      <c r="A204" s="318">
        <v>1740</v>
      </c>
      <c r="B204" s="318" t="s">
        <v>226</v>
      </c>
      <c r="C204" s="319">
        <v>24034</v>
      </c>
      <c r="D204" s="319">
        <v>6043</v>
      </c>
      <c r="E204" s="319">
        <v>1479.7</v>
      </c>
      <c r="F204" s="319">
        <v>405</v>
      </c>
      <c r="G204" s="319">
        <v>18550</v>
      </c>
      <c r="H204" s="319">
        <v>219.76</v>
      </c>
      <c r="I204" s="319">
        <v>1091.2</v>
      </c>
      <c r="J204" s="319">
        <v>0</v>
      </c>
      <c r="K204" s="319">
        <v>0</v>
      </c>
      <c r="L204" s="319">
        <v>0</v>
      </c>
      <c r="M204" s="319">
        <v>0</v>
      </c>
      <c r="N204" s="319">
        <v>5992</v>
      </c>
      <c r="O204" s="319">
        <v>754</v>
      </c>
      <c r="P204" s="319">
        <v>3978.3539999999998</v>
      </c>
      <c r="Q204" s="319">
        <v>11</v>
      </c>
    </row>
    <row r="205" spans="1:17" x14ac:dyDescent="0.25">
      <c r="A205" s="318">
        <v>946</v>
      </c>
      <c r="B205" s="318" t="s">
        <v>228</v>
      </c>
      <c r="C205" s="319">
        <v>17001</v>
      </c>
      <c r="D205" s="319">
        <v>2925</v>
      </c>
      <c r="E205" s="319">
        <v>1326.6</v>
      </c>
      <c r="F205" s="319">
        <v>220</v>
      </c>
      <c r="G205" s="319">
        <v>15480</v>
      </c>
      <c r="H205" s="319">
        <v>0</v>
      </c>
      <c r="I205" s="319">
        <v>0</v>
      </c>
      <c r="J205" s="319">
        <v>0</v>
      </c>
      <c r="K205" s="319">
        <v>0</v>
      </c>
      <c r="L205" s="319">
        <v>0</v>
      </c>
      <c r="M205" s="319">
        <v>0</v>
      </c>
      <c r="N205" s="319">
        <v>9989</v>
      </c>
      <c r="O205" s="319">
        <v>190</v>
      </c>
      <c r="P205" s="319">
        <v>4790.8339999999998</v>
      </c>
      <c r="Q205" s="319">
        <v>8</v>
      </c>
    </row>
    <row r="206" spans="1:17" x14ac:dyDescent="0.25">
      <c r="A206" s="318">
        <v>356</v>
      </c>
      <c r="B206" s="318" t="s">
        <v>230</v>
      </c>
      <c r="C206" s="319">
        <v>63036</v>
      </c>
      <c r="D206" s="319">
        <v>11820</v>
      </c>
      <c r="E206" s="319">
        <v>5116</v>
      </c>
      <c r="F206" s="319">
        <v>6925</v>
      </c>
      <c r="G206" s="319">
        <v>67050</v>
      </c>
      <c r="H206" s="319">
        <v>508.86</v>
      </c>
      <c r="I206" s="319">
        <v>4430.3999999999996</v>
      </c>
      <c r="J206" s="319">
        <v>0</v>
      </c>
      <c r="K206" s="319">
        <v>0</v>
      </c>
      <c r="L206" s="319">
        <v>0</v>
      </c>
      <c r="M206" s="319">
        <v>0</v>
      </c>
      <c r="N206" s="319">
        <v>2323</v>
      </c>
      <c r="O206" s="319">
        <v>241</v>
      </c>
      <c r="P206" s="319">
        <v>55883</v>
      </c>
      <c r="Q206" s="319">
        <v>1</v>
      </c>
    </row>
    <row r="207" spans="1:17" x14ac:dyDescent="0.25">
      <c r="A207" s="318">
        <v>569</v>
      </c>
      <c r="B207" s="318" t="s">
        <v>231</v>
      </c>
      <c r="C207" s="319">
        <v>28628</v>
      </c>
      <c r="D207" s="319">
        <v>5586</v>
      </c>
      <c r="E207" s="319">
        <v>1588.1</v>
      </c>
      <c r="F207" s="319">
        <v>765</v>
      </c>
      <c r="G207" s="319">
        <v>21970</v>
      </c>
      <c r="H207" s="319">
        <v>0</v>
      </c>
      <c r="I207" s="319">
        <v>240.8</v>
      </c>
      <c r="J207" s="319">
        <v>0</v>
      </c>
      <c r="K207" s="319">
        <v>0</v>
      </c>
      <c r="L207" s="319">
        <v>0</v>
      </c>
      <c r="M207" s="319">
        <v>21.6</v>
      </c>
      <c r="N207" s="319">
        <v>7807</v>
      </c>
      <c r="O207" s="319">
        <v>1310</v>
      </c>
      <c r="P207" s="319">
        <v>6081.6390000000001</v>
      </c>
      <c r="Q207" s="319">
        <v>15</v>
      </c>
    </row>
    <row r="208" spans="1:17" x14ac:dyDescent="0.25">
      <c r="A208" s="318">
        <v>267</v>
      </c>
      <c r="B208" s="318" t="s">
        <v>233</v>
      </c>
      <c r="C208" s="319">
        <v>42943</v>
      </c>
      <c r="D208" s="319">
        <v>9731</v>
      </c>
      <c r="E208" s="319">
        <v>2685.8</v>
      </c>
      <c r="F208" s="319">
        <v>1895</v>
      </c>
      <c r="G208" s="319">
        <v>38220</v>
      </c>
      <c r="H208" s="319">
        <v>680.54</v>
      </c>
      <c r="I208" s="319">
        <v>2182.4</v>
      </c>
      <c r="J208" s="319">
        <v>0</v>
      </c>
      <c r="K208" s="319">
        <v>0</v>
      </c>
      <c r="L208" s="319">
        <v>0</v>
      </c>
      <c r="M208" s="319">
        <v>255.2</v>
      </c>
      <c r="N208" s="319">
        <v>6934</v>
      </c>
      <c r="O208" s="319">
        <v>270</v>
      </c>
      <c r="P208" s="319">
        <v>19606.784</v>
      </c>
      <c r="Q208" s="319">
        <v>10</v>
      </c>
    </row>
    <row r="209" spans="1:17" x14ac:dyDescent="0.25">
      <c r="A209" s="318">
        <v>268</v>
      </c>
      <c r="B209" s="318" t="s">
        <v>234</v>
      </c>
      <c r="C209" s="319">
        <v>176731</v>
      </c>
      <c r="D209" s="319">
        <v>29173</v>
      </c>
      <c r="E209" s="319">
        <v>21383</v>
      </c>
      <c r="F209" s="319">
        <v>14935</v>
      </c>
      <c r="G209" s="319">
        <v>207230</v>
      </c>
      <c r="H209" s="319">
        <v>5166.72</v>
      </c>
      <c r="I209" s="319">
        <v>11581.6</v>
      </c>
      <c r="J209" s="319">
        <v>0</v>
      </c>
      <c r="K209" s="319">
        <v>0</v>
      </c>
      <c r="L209" s="319">
        <v>0</v>
      </c>
      <c r="M209" s="319">
        <v>0</v>
      </c>
      <c r="N209" s="319">
        <v>5259</v>
      </c>
      <c r="O209" s="319">
        <v>503</v>
      </c>
      <c r="P209" s="319">
        <v>206381.7</v>
      </c>
      <c r="Q209" s="319">
        <v>4</v>
      </c>
    </row>
    <row r="210" spans="1:17" x14ac:dyDescent="0.25">
      <c r="A210" s="318">
        <v>1930</v>
      </c>
      <c r="B210" s="318" t="s">
        <v>668</v>
      </c>
      <c r="C210" s="319">
        <v>84797</v>
      </c>
      <c r="D210" s="319">
        <v>15911</v>
      </c>
      <c r="E210" s="319">
        <v>7615.4</v>
      </c>
      <c r="F210" s="319">
        <v>8640</v>
      </c>
      <c r="G210" s="319">
        <v>88330</v>
      </c>
      <c r="H210" s="319">
        <v>1611.64</v>
      </c>
      <c r="I210" s="319">
        <v>3625.6</v>
      </c>
      <c r="J210" s="319">
        <v>0</v>
      </c>
      <c r="K210" s="319">
        <v>0</v>
      </c>
      <c r="L210" s="319">
        <v>0</v>
      </c>
      <c r="M210" s="319">
        <v>0</v>
      </c>
      <c r="N210" s="319">
        <v>7338</v>
      </c>
      <c r="O210" s="319">
        <v>1041</v>
      </c>
      <c r="P210" s="319">
        <v>80287.664000000004</v>
      </c>
      <c r="Q210" s="319">
        <v>6</v>
      </c>
    </row>
    <row r="211" spans="1:17" x14ac:dyDescent="0.25">
      <c r="A211" s="318">
        <v>1970</v>
      </c>
      <c r="B211" s="318" t="s">
        <v>747</v>
      </c>
      <c r="C211" s="319">
        <v>45181</v>
      </c>
      <c r="D211" s="319">
        <v>9574</v>
      </c>
      <c r="E211" s="319">
        <v>4866.7</v>
      </c>
      <c r="F211" s="319">
        <v>510</v>
      </c>
      <c r="G211" s="319">
        <v>42150</v>
      </c>
      <c r="H211" s="319">
        <v>795.96</v>
      </c>
      <c r="I211" s="319">
        <v>1959.2</v>
      </c>
      <c r="J211" s="319">
        <v>0</v>
      </c>
      <c r="K211" s="319">
        <v>0</v>
      </c>
      <c r="L211" s="319">
        <v>0</v>
      </c>
      <c r="M211" s="319">
        <v>0</v>
      </c>
      <c r="N211" s="319">
        <v>37881</v>
      </c>
      <c r="O211" s="319">
        <v>1780</v>
      </c>
      <c r="P211" s="319">
        <v>9780.98</v>
      </c>
      <c r="Q211" s="319">
        <v>38</v>
      </c>
    </row>
    <row r="212" spans="1:17" x14ac:dyDescent="0.25">
      <c r="A212" s="318">
        <v>1695</v>
      </c>
      <c r="B212" s="318" t="s">
        <v>235</v>
      </c>
      <c r="C212" s="319">
        <v>7308</v>
      </c>
      <c r="D212" s="319">
        <v>1140</v>
      </c>
      <c r="E212" s="319">
        <v>485.6</v>
      </c>
      <c r="F212" s="319">
        <v>95</v>
      </c>
      <c r="G212" s="319">
        <v>5150</v>
      </c>
      <c r="H212" s="319">
        <v>89.96</v>
      </c>
      <c r="I212" s="319">
        <v>0</v>
      </c>
      <c r="J212" s="319">
        <v>0</v>
      </c>
      <c r="K212" s="319">
        <v>0</v>
      </c>
      <c r="L212" s="319">
        <v>0</v>
      </c>
      <c r="M212" s="319">
        <v>0</v>
      </c>
      <c r="N212" s="319">
        <v>8598</v>
      </c>
      <c r="O212" s="319">
        <v>721</v>
      </c>
      <c r="P212" s="319">
        <v>1439.0360000000001</v>
      </c>
      <c r="Q212" s="319">
        <v>13</v>
      </c>
    </row>
    <row r="213" spans="1:17" x14ac:dyDescent="0.25">
      <c r="A213" s="318">
        <v>1699</v>
      </c>
      <c r="B213" s="318" t="s">
        <v>236</v>
      </c>
      <c r="C213" s="319">
        <v>31290</v>
      </c>
      <c r="D213" s="319">
        <v>5821</v>
      </c>
      <c r="E213" s="319">
        <v>3052</v>
      </c>
      <c r="F213" s="319">
        <v>500</v>
      </c>
      <c r="G213" s="319">
        <v>27800</v>
      </c>
      <c r="H213" s="319">
        <v>659.12</v>
      </c>
      <c r="I213" s="319">
        <v>484.8</v>
      </c>
      <c r="J213" s="319">
        <v>0</v>
      </c>
      <c r="K213" s="319">
        <v>0</v>
      </c>
      <c r="L213" s="319">
        <v>0</v>
      </c>
      <c r="M213" s="319">
        <v>151.69999999999999</v>
      </c>
      <c r="N213" s="319">
        <v>19905</v>
      </c>
      <c r="O213" s="319">
        <v>625</v>
      </c>
      <c r="P213" s="319">
        <v>10203.9</v>
      </c>
      <c r="Q213" s="319">
        <v>19</v>
      </c>
    </row>
    <row r="214" spans="1:17" x14ac:dyDescent="0.25">
      <c r="A214" s="318">
        <v>171</v>
      </c>
      <c r="B214" s="318" t="s">
        <v>237</v>
      </c>
      <c r="C214" s="319">
        <v>46849</v>
      </c>
      <c r="D214" s="319">
        <v>10727</v>
      </c>
      <c r="E214" s="319">
        <v>3804.2</v>
      </c>
      <c r="F214" s="319">
        <v>1915</v>
      </c>
      <c r="G214" s="319">
        <v>45090</v>
      </c>
      <c r="H214" s="319">
        <v>1752.52</v>
      </c>
      <c r="I214" s="319">
        <v>2605.6</v>
      </c>
      <c r="J214" s="319">
        <v>0</v>
      </c>
      <c r="K214" s="319">
        <v>0</v>
      </c>
      <c r="L214" s="319">
        <v>0</v>
      </c>
      <c r="M214" s="319">
        <v>0</v>
      </c>
      <c r="N214" s="319">
        <v>45798</v>
      </c>
      <c r="O214" s="319">
        <v>2912</v>
      </c>
      <c r="P214" s="319">
        <v>15048.227999999999</v>
      </c>
      <c r="Q214" s="319">
        <v>15</v>
      </c>
    </row>
    <row r="215" spans="1:17" x14ac:dyDescent="0.25">
      <c r="A215" s="318">
        <v>575</v>
      </c>
      <c r="B215" s="318" t="s">
        <v>238</v>
      </c>
      <c r="C215" s="319">
        <v>42859</v>
      </c>
      <c r="D215" s="319">
        <v>7896</v>
      </c>
      <c r="E215" s="319">
        <v>3224.8</v>
      </c>
      <c r="F215" s="319">
        <v>1075</v>
      </c>
      <c r="G215" s="319">
        <v>36290</v>
      </c>
      <c r="H215" s="319">
        <v>688.54</v>
      </c>
      <c r="I215" s="319">
        <v>1874.4</v>
      </c>
      <c r="J215" s="319">
        <v>0</v>
      </c>
      <c r="K215" s="319">
        <v>0</v>
      </c>
      <c r="L215" s="319">
        <v>0</v>
      </c>
      <c r="M215" s="319">
        <v>0</v>
      </c>
      <c r="N215" s="319">
        <v>5838</v>
      </c>
      <c r="O215" s="319">
        <v>102</v>
      </c>
      <c r="P215" s="319">
        <v>30921.707999999999</v>
      </c>
      <c r="Q215" s="319">
        <v>7</v>
      </c>
    </row>
    <row r="216" spans="1:17" x14ac:dyDescent="0.25">
      <c r="A216" s="318">
        <v>820</v>
      </c>
      <c r="B216" s="318" t="s">
        <v>240</v>
      </c>
      <c r="C216" s="319">
        <v>23186</v>
      </c>
      <c r="D216" s="319">
        <v>4363</v>
      </c>
      <c r="E216" s="319">
        <v>1023.2</v>
      </c>
      <c r="F216" s="319">
        <v>435</v>
      </c>
      <c r="G216" s="319">
        <v>19320</v>
      </c>
      <c r="H216" s="319">
        <v>0</v>
      </c>
      <c r="I216" s="319">
        <v>443.2</v>
      </c>
      <c r="J216" s="319">
        <v>0</v>
      </c>
      <c r="K216" s="319">
        <v>0</v>
      </c>
      <c r="L216" s="319">
        <v>0</v>
      </c>
      <c r="M216" s="319">
        <v>0</v>
      </c>
      <c r="N216" s="319">
        <v>3362</v>
      </c>
      <c r="O216" s="319">
        <v>32</v>
      </c>
      <c r="P216" s="319">
        <v>11515.72</v>
      </c>
      <c r="Q216" s="319">
        <v>3</v>
      </c>
    </row>
    <row r="217" spans="1:17" x14ac:dyDescent="0.25">
      <c r="A217" s="318">
        <v>302</v>
      </c>
      <c r="B217" s="318" t="s">
        <v>241</v>
      </c>
      <c r="C217" s="319">
        <v>27481</v>
      </c>
      <c r="D217" s="319">
        <v>6190</v>
      </c>
      <c r="E217" s="319">
        <v>1766.7</v>
      </c>
      <c r="F217" s="319">
        <v>430</v>
      </c>
      <c r="G217" s="319">
        <v>26700</v>
      </c>
      <c r="H217" s="319">
        <v>1121.26</v>
      </c>
      <c r="I217" s="319">
        <v>353.6</v>
      </c>
      <c r="J217" s="319">
        <v>0</v>
      </c>
      <c r="K217" s="319">
        <v>0</v>
      </c>
      <c r="L217" s="319">
        <v>0</v>
      </c>
      <c r="M217" s="319">
        <v>25.1</v>
      </c>
      <c r="N217" s="319">
        <v>12873</v>
      </c>
      <c r="O217" s="319">
        <v>80</v>
      </c>
      <c r="P217" s="319">
        <v>9842.4130000000005</v>
      </c>
      <c r="Q217" s="319">
        <v>13</v>
      </c>
    </row>
    <row r="218" spans="1:17" x14ac:dyDescent="0.25">
      <c r="A218" s="318">
        <v>579</v>
      </c>
      <c r="B218" s="318" t="s">
        <v>243</v>
      </c>
      <c r="C218" s="319">
        <v>24426</v>
      </c>
      <c r="D218" s="319">
        <v>5431</v>
      </c>
      <c r="E218" s="319">
        <v>1107.0999999999999</v>
      </c>
      <c r="F218" s="319">
        <v>905</v>
      </c>
      <c r="G218" s="319">
        <v>20130</v>
      </c>
      <c r="H218" s="319">
        <v>1705.78</v>
      </c>
      <c r="I218" s="319">
        <v>1583.2</v>
      </c>
      <c r="J218" s="319">
        <v>0</v>
      </c>
      <c r="K218" s="319">
        <v>0</v>
      </c>
      <c r="L218" s="319">
        <v>0</v>
      </c>
      <c r="M218" s="319">
        <v>0</v>
      </c>
      <c r="N218" s="319">
        <v>728</v>
      </c>
      <c r="O218" s="319">
        <v>69</v>
      </c>
      <c r="P218" s="319">
        <v>19241.739000000001</v>
      </c>
      <c r="Q218" s="319">
        <v>1</v>
      </c>
    </row>
    <row r="219" spans="1:17" x14ac:dyDescent="0.25">
      <c r="A219" s="318">
        <v>823</v>
      </c>
      <c r="B219" s="318" t="s">
        <v>244</v>
      </c>
      <c r="C219" s="319">
        <v>18623</v>
      </c>
      <c r="D219" s="319">
        <v>3436</v>
      </c>
      <c r="E219" s="319">
        <v>1068.0999999999999</v>
      </c>
      <c r="F219" s="319">
        <v>240</v>
      </c>
      <c r="G219" s="319">
        <v>14580</v>
      </c>
      <c r="H219" s="319">
        <v>0</v>
      </c>
      <c r="I219" s="319">
        <v>849.6</v>
      </c>
      <c r="J219" s="319">
        <v>0</v>
      </c>
      <c r="K219" s="319">
        <v>0</v>
      </c>
      <c r="L219" s="319">
        <v>0</v>
      </c>
      <c r="M219" s="319">
        <v>0</v>
      </c>
      <c r="N219" s="319">
        <v>10176</v>
      </c>
      <c r="O219" s="319">
        <v>108</v>
      </c>
      <c r="P219" s="319">
        <v>5040.326</v>
      </c>
      <c r="Q219" s="319">
        <v>9</v>
      </c>
    </row>
    <row r="220" spans="1:17" x14ac:dyDescent="0.25">
      <c r="A220" s="318">
        <v>824</v>
      </c>
      <c r="B220" s="318" t="s">
        <v>245</v>
      </c>
      <c r="C220" s="319">
        <v>26140</v>
      </c>
      <c r="D220" s="319">
        <v>4926</v>
      </c>
      <c r="E220" s="319">
        <v>1870.4</v>
      </c>
      <c r="F220" s="319">
        <v>655</v>
      </c>
      <c r="G220" s="319">
        <v>24170</v>
      </c>
      <c r="H220" s="319">
        <v>617.12</v>
      </c>
      <c r="I220" s="319">
        <v>1413.6</v>
      </c>
      <c r="J220" s="319">
        <v>0</v>
      </c>
      <c r="K220" s="319">
        <v>0</v>
      </c>
      <c r="L220" s="319">
        <v>0</v>
      </c>
      <c r="M220" s="319">
        <v>186.3</v>
      </c>
      <c r="N220" s="319">
        <v>6384</v>
      </c>
      <c r="O220" s="319">
        <v>129</v>
      </c>
      <c r="P220" s="319">
        <v>12066</v>
      </c>
      <c r="Q220" s="319">
        <v>3</v>
      </c>
    </row>
    <row r="221" spans="1:17" x14ac:dyDescent="0.25">
      <c r="A221" s="318">
        <v>1895</v>
      </c>
      <c r="B221" s="318" t="s">
        <v>496</v>
      </c>
      <c r="C221" s="319">
        <v>38129</v>
      </c>
      <c r="D221" s="319">
        <v>6620</v>
      </c>
      <c r="E221" s="319">
        <v>5354.8</v>
      </c>
      <c r="F221" s="319">
        <v>775</v>
      </c>
      <c r="G221" s="319">
        <v>39040</v>
      </c>
      <c r="H221" s="319">
        <v>1051.6199999999999</v>
      </c>
      <c r="I221" s="319">
        <v>1672</v>
      </c>
      <c r="J221" s="319">
        <v>0</v>
      </c>
      <c r="K221" s="319">
        <v>0</v>
      </c>
      <c r="L221" s="319">
        <v>0</v>
      </c>
      <c r="M221" s="319">
        <v>0</v>
      </c>
      <c r="N221" s="319">
        <v>22651</v>
      </c>
      <c r="O221" s="319">
        <v>1399</v>
      </c>
      <c r="P221" s="319">
        <v>15580.76</v>
      </c>
      <c r="Q221" s="319">
        <v>23</v>
      </c>
    </row>
    <row r="222" spans="1:17" x14ac:dyDescent="0.25">
      <c r="A222" s="318">
        <v>269</v>
      </c>
      <c r="B222" s="318" t="s">
        <v>246</v>
      </c>
      <c r="C222" s="319">
        <v>23598</v>
      </c>
      <c r="D222" s="319">
        <v>5241</v>
      </c>
      <c r="E222" s="319">
        <v>1412.8</v>
      </c>
      <c r="F222" s="319">
        <v>260</v>
      </c>
      <c r="G222" s="319">
        <v>20700</v>
      </c>
      <c r="H222" s="319">
        <v>0</v>
      </c>
      <c r="I222" s="319">
        <v>235.2</v>
      </c>
      <c r="J222" s="319">
        <v>0</v>
      </c>
      <c r="K222" s="319">
        <v>0</v>
      </c>
      <c r="L222" s="319">
        <v>0</v>
      </c>
      <c r="M222" s="319">
        <v>0</v>
      </c>
      <c r="N222" s="319">
        <v>9770</v>
      </c>
      <c r="O222" s="319">
        <v>114</v>
      </c>
      <c r="P222" s="319">
        <v>6295.902</v>
      </c>
      <c r="Q222" s="319">
        <v>9</v>
      </c>
    </row>
    <row r="223" spans="1:17" x14ac:dyDescent="0.25">
      <c r="A223" s="318">
        <v>173</v>
      </c>
      <c r="B223" s="318" t="s">
        <v>247</v>
      </c>
      <c r="C223" s="319">
        <v>31840</v>
      </c>
      <c r="D223" s="319">
        <v>6430</v>
      </c>
      <c r="E223" s="319">
        <v>2981.5</v>
      </c>
      <c r="F223" s="319">
        <v>1700</v>
      </c>
      <c r="G223" s="319">
        <v>33260</v>
      </c>
      <c r="H223" s="319">
        <v>750.42</v>
      </c>
      <c r="I223" s="319">
        <v>3282.4</v>
      </c>
      <c r="J223" s="319">
        <v>0</v>
      </c>
      <c r="K223" s="319">
        <v>0</v>
      </c>
      <c r="L223" s="319">
        <v>0</v>
      </c>
      <c r="M223" s="319">
        <v>0</v>
      </c>
      <c r="N223" s="319">
        <v>2155</v>
      </c>
      <c r="O223" s="319">
        <v>40</v>
      </c>
      <c r="P223" s="319">
        <v>21542.87</v>
      </c>
      <c r="Q223" s="319">
        <v>3</v>
      </c>
    </row>
    <row r="224" spans="1:17" x14ac:dyDescent="0.25">
      <c r="A224" s="318">
        <v>1773</v>
      </c>
      <c r="B224" s="318" t="s">
        <v>248</v>
      </c>
      <c r="C224" s="319">
        <v>18071</v>
      </c>
      <c r="D224" s="319">
        <v>3506</v>
      </c>
      <c r="E224" s="319">
        <v>1282.4000000000001</v>
      </c>
      <c r="F224" s="319">
        <v>380</v>
      </c>
      <c r="G224" s="319">
        <v>15150</v>
      </c>
      <c r="H224" s="319">
        <v>0</v>
      </c>
      <c r="I224" s="319">
        <v>287.2</v>
      </c>
      <c r="J224" s="319">
        <v>0</v>
      </c>
      <c r="K224" s="319">
        <v>0</v>
      </c>
      <c r="L224" s="319">
        <v>0</v>
      </c>
      <c r="M224" s="319">
        <v>0</v>
      </c>
      <c r="N224" s="319">
        <v>11366</v>
      </c>
      <c r="O224" s="319">
        <v>471</v>
      </c>
      <c r="P224" s="319">
        <v>3701.442</v>
      </c>
      <c r="Q224" s="319">
        <v>8</v>
      </c>
    </row>
    <row r="225" spans="1:17" x14ac:dyDescent="0.25">
      <c r="A225" s="318">
        <v>175</v>
      </c>
      <c r="B225" s="318" t="s">
        <v>249</v>
      </c>
      <c r="C225" s="319">
        <v>17813</v>
      </c>
      <c r="D225" s="319">
        <v>3673</v>
      </c>
      <c r="E225" s="319">
        <v>1226.2</v>
      </c>
      <c r="F225" s="319">
        <v>200</v>
      </c>
      <c r="G225" s="319">
        <v>17250</v>
      </c>
      <c r="H225" s="319">
        <v>1222.78</v>
      </c>
      <c r="I225" s="319">
        <v>1162.4000000000001</v>
      </c>
      <c r="J225" s="319">
        <v>0</v>
      </c>
      <c r="K225" s="319">
        <v>0</v>
      </c>
      <c r="L225" s="319">
        <v>0</v>
      </c>
      <c r="M225" s="319">
        <v>531.20000000000005</v>
      </c>
      <c r="N225" s="319">
        <v>17981</v>
      </c>
      <c r="O225" s="319">
        <v>220</v>
      </c>
      <c r="P225" s="319">
        <v>4351.3360000000002</v>
      </c>
      <c r="Q225" s="319">
        <v>14</v>
      </c>
    </row>
    <row r="226" spans="1:17" x14ac:dyDescent="0.25">
      <c r="A226" s="318">
        <v>1586</v>
      </c>
      <c r="B226" s="318" t="s">
        <v>251</v>
      </c>
      <c r="C226" s="319">
        <v>29704</v>
      </c>
      <c r="D226" s="319">
        <v>5830</v>
      </c>
      <c r="E226" s="319">
        <v>2401.1</v>
      </c>
      <c r="F226" s="319">
        <v>540</v>
      </c>
      <c r="G226" s="319">
        <v>29400</v>
      </c>
      <c r="H226" s="319">
        <v>1157.3399999999999</v>
      </c>
      <c r="I226" s="319">
        <v>1389.6</v>
      </c>
      <c r="J226" s="319">
        <v>0</v>
      </c>
      <c r="K226" s="319">
        <v>0</v>
      </c>
      <c r="L226" s="319">
        <v>0</v>
      </c>
      <c r="M226" s="319">
        <v>0</v>
      </c>
      <c r="N226" s="319">
        <v>10993</v>
      </c>
      <c r="O226" s="319">
        <v>51</v>
      </c>
      <c r="P226" s="319">
        <v>10144.66</v>
      </c>
      <c r="Q226" s="319">
        <v>9</v>
      </c>
    </row>
    <row r="227" spans="1:17" x14ac:dyDescent="0.25">
      <c r="A227" s="318">
        <v>826</v>
      </c>
      <c r="B227" s="318" t="s">
        <v>252</v>
      </c>
      <c r="C227" s="319">
        <v>55616</v>
      </c>
      <c r="D227" s="319">
        <v>10499</v>
      </c>
      <c r="E227" s="319">
        <v>4717.2</v>
      </c>
      <c r="F227" s="319">
        <v>4430</v>
      </c>
      <c r="G227" s="319">
        <v>56500</v>
      </c>
      <c r="H227" s="319">
        <v>1546.28</v>
      </c>
      <c r="I227" s="319">
        <v>2030.4</v>
      </c>
      <c r="J227" s="319">
        <v>0</v>
      </c>
      <c r="K227" s="319">
        <v>0</v>
      </c>
      <c r="L227" s="319">
        <v>0</v>
      </c>
      <c r="M227" s="319">
        <v>0</v>
      </c>
      <c r="N227" s="319">
        <v>7142</v>
      </c>
      <c r="O227" s="319">
        <v>167</v>
      </c>
      <c r="P227" s="319">
        <v>40094.591999999997</v>
      </c>
      <c r="Q227" s="319">
        <v>7</v>
      </c>
    </row>
    <row r="228" spans="1:17" x14ac:dyDescent="0.25">
      <c r="A228" s="318">
        <v>85</v>
      </c>
      <c r="B228" s="318" t="s">
        <v>254</v>
      </c>
      <c r="C228" s="319">
        <v>25497</v>
      </c>
      <c r="D228" s="319">
        <v>4710</v>
      </c>
      <c r="E228" s="319">
        <v>2762.1</v>
      </c>
      <c r="F228" s="319">
        <v>305</v>
      </c>
      <c r="G228" s="319">
        <v>23980</v>
      </c>
      <c r="H228" s="319">
        <v>206.26</v>
      </c>
      <c r="I228" s="319">
        <v>1185.5999999999999</v>
      </c>
      <c r="J228" s="319">
        <v>0</v>
      </c>
      <c r="K228" s="319">
        <v>0</v>
      </c>
      <c r="L228" s="319">
        <v>0</v>
      </c>
      <c r="M228" s="319">
        <v>0</v>
      </c>
      <c r="N228" s="319">
        <v>22335</v>
      </c>
      <c r="O228" s="319">
        <v>276</v>
      </c>
      <c r="P228" s="319">
        <v>5753.8860000000004</v>
      </c>
      <c r="Q228" s="319">
        <v>18</v>
      </c>
    </row>
    <row r="229" spans="1:17" x14ac:dyDescent="0.25">
      <c r="A229" s="318">
        <v>431</v>
      </c>
      <c r="B229" s="318" t="s">
        <v>255</v>
      </c>
      <c r="C229" s="319">
        <v>9757</v>
      </c>
      <c r="D229" s="319">
        <v>1927</v>
      </c>
      <c r="E229" s="319">
        <v>650.20000000000005</v>
      </c>
      <c r="F229" s="319">
        <v>375</v>
      </c>
      <c r="G229" s="319">
        <v>4770</v>
      </c>
      <c r="H229" s="319">
        <v>0</v>
      </c>
      <c r="I229" s="319">
        <v>0</v>
      </c>
      <c r="J229" s="319">
        <v>0</v>
      </c>
      <c r="K229" s="319">
        <v>0</v>
      </c>
      <c r="L229" s="319">
        <v>0</v>
      </c>
      <c r="M229" s="319">
        <v>0</v>
      </c>
      <c r="N229" s="319">
        <v>1155</v>
      </c>
      <c r="O229" s="319">
        <v>453</v>
      </c>
      <c r="P229" s="319">
        <v>4369.1980000000003</v>
      </c>
      <c r="Q229" s="319">
        <v>4</v>
      </c>
    </row>
    <row r="230" spans="1:17" x14ac:dyDescent="0.25">
      <c r="A230" s="318">
        <v>432</v>
      </c>
      <c r="B230" s="318" t="s">
        <v>256</v>
      </c>
      <c r="C230" s="319">
        <v>11779</v>
      </c>
      <c r="D230" s="319">
        <v>2305</v>
      </c>
      <c r="E230" s="319">
        <v>900.9</v>
      </c>
      <c r="F230" s="319">
        <v>185</v>
      </c>
      <c r="G230" s="319">
        <v>10620</v>
      </c>
      <c r="H230" s="319">
        <v>0</v>
      </c>
      <c r="I230" s="319">
        <v>0</v>
      </c>
      <c r="J230" s="319">
        <v>0</v>
      </c>
      <c r="K230" s="319">
        <v>0</v>
      </c>
      <c r="L230" s="319">
        <v>0</v>
      </c>
      <c r="M230" s="319">
        <v>0</v>
      </c>
      <c r="N230" s="319">
        <v>4148</v>
      </c>
      <c r="O230" s="319">
        <v>47</v>
      </c>
      <c r="P230" s="319">
        <v>2570.752</v>
      </c>
      <c r="Q230" s="319">
        <v>6</v>
      </c>
    </row>
    <row r="231" spans="1:17" x14ac:dyDescent="0.25">
      <c r="A231" s="318">
        <v>86</v>
      </c>
      <c r="B231" s="318" t="s">
        <v>257</v>
      </c>
      <c r="C231" s="319">
        <v>29723</v>
      </c>
      <c r="D231" s="319">
        <v>6014</v>
      </c>
      <c r="E231" s="319">
        <v>2624.9</v>
      </c>
      <c r="F231" s="319">
        <v>400</v>
      </c>
      <c r="G231" s="319">
        <v>25280</v>
      </c>
      <c r="H231" s="319">
        <v>723.14</v>
      </c>
      <c r="I231" s="319">
        <v>462.4</v>
      </c>
      <c r="J231" s="319">
        <v>0</v>
      </c>
      <c r="K231" s="319">
        <v>0</v>
      </c>
      <c r="L231" s="319">
        <v>0</v>
      </c>
      <c r="M231" s="319">
        <v>0</v>
      </c>
      <c r="N231" s="319">
        <v>22447</v>
      </c>
      <c r="O231" s="319">
        <v>317</v>
      </c>
      <c r="P231" s="319">
        <v>5393.8040000000001</v>
      </c>
      <c r="Q231" s="319">
        <v>22</v>
      </c>
    </row>
    <row r="232" spans="1:17" x14ac:dyDescent="0.25">
      <c r="A232" s="318">
        <v>828</v>
      </c>
      <c r="B232" s="318" t="s">
        <v>258</v>
      </c>
      <c r="C232" s="319">
        <v>91451</v>
      </c>
      <c r="D232" s="319">
        <v>17434</v>
      </c>
      <c r="E232" s="319">
        <v>8154.9</v>
      </c>
      <c r="F232" s="319">
        <v>6395</v>
      </c>
      <c r="G232" s="319">
        <v>95510</v>
      </c>
      <c r="H232" s="319">
        <v>2779.44</v>
      </c>
      <c r="I232" s="319">
        <v>4780.8</v>
      </c>
      <c r="J232" s="319">
        <v>0</v>
      </c>
      <c r="K232" s="319">
        <v>0</v>
      </c>
      <c r="L232" s="319">
        <v>0</v>
      </c>
      <c r="M232" s="319">
        <v>0</v>
      </c>
      <c r="N232" s="319">
        <v>16206</v>
      </c>
      <c r="O232" s="319">
        <v>886</v>
      </c>
      <c r="P232" s="319">
        <v>56505.909</v>
      </c>
      <c r="Q232" s="319">
        <v>23</v>
      </c>
    </row>
    <row r="233" spans="1:17" x14ac:dyDescent="0.25">
      <c r="A233" s="318">
        <v>1509</v>
      </c>
      <c r="B233" s="318" t="s">
        <v>260</v>
      </c>
      <c r="C233" s="319">
        <v>39473</v>
      </c>
      <c r="D233" s="319">
        <v>7318</v>
      </c>
      <c r="E233" s="319">
        <v>4021.1</v>
      </c>
      <c r="F233" s="319">
        <v>2025</v>
      </c>
      <c r="G233" s="319">
        <v>39790</v>
      </c>
      <c r="H233" s="319">
        <v>0</v>
      </c>
      <c r="I233" s="319">
        <v>1827.2</v>
      </c>
      <c r="J233" s="319">
        <v>0</v>
      </c>
      <c r="K233" s="319">
        <v>0</v>
      </c>
      <c r="L233" s="319">
        <v>0</v>
      </c>
      <c r="M233" s="319">
        <v>0</v>
      </c>
      <c r="N233" s="319">
        <v>13600</v>
      </c>
      <c r="O233" s="319">
        <v>195</v>
      </c>
      <c r="P233" s="319">
        <v>11486.651</v>
      </c>
      <c r="Q233" s="319">
        <v>11</v>
      </c>
    </row>
    <row r="234" spans="1:17" x14ac:dyDescent="0.25">
      <c r="A234" s="318">
        <v>437</v>
      </c>
      <c r="B234" s="318" t="s">
        <v>261</v>
      </c>
      <c r="C234" s="319">
        <v>13916</v>
      </c>
      <c r="D234" s="319">
        <v>2912</v>
      </c>
      <c r="E234" s="319">
        <v>956.3</v>
      </c>
      <c r="F234" s="319">
        <v>1050</v>
      </c>
      <c r="G234" s="319">
        <v>6660</v>
      </c>
      <c r="H234" s="319">
        <v>301.02</v>
      </c>
      <c r="I234" s="319">
        <v>0</v>
      </c>
      <c r="J234" s="319">
        <v>0</v>
      </c>
      <c r="K234" s="319">
        <v>0</v>
      </c>
      <c r="L234" s="319">
        <v>0</v>
      </c>
      <c r="M234" s="319">
        <v>0</v>
      </c>
      <c r="N234" s="319">
        <v>2398</v>
      </c>
      <c r="O234" s="319">
        <v>181</v>
      </c>
      <c r="P234" s="319">
        <v>8143.201</v>
      </c>
      <c r="Q234" s="319">
        <v>3</v>
      </c>
    </row>
    <row r="235" spans="1:17" x14ac:dyDescent="0.25">
      <c r="A235" s="318">
        <v>589</v>
      </c>
      <c r="B235" s="318" t="s">
        <v>263</v>
      </c>
      <c r="C235" s="319">
        <v>10201</v>
      </c>
      <c r="D235" s="319">
        <v>2135</v>
      </c>
      <c r="E235" s="319">
        <v>715.3</v>
      </c>
      <c r="F235" s="319">
        <v>220</v>
      </c>
      <c r="G235" s="319">
        <v>8010</v>
      </c>
      <c r="H235" s="319">
        <v>0</v>
      </c>
      <c r="I235" s="319">
        <v>0</v>
      </c>
      <c r="J235" s="319">
        <v>0</v>
      </c>
      <c r="K235" s="319">
        <v>0</v>
      </c>
      <c r="L235" s="319">
        <v>0</v>
      </c>
      <c r="M235" s="319">
        <v>0</v>
      </c>
      <c r="N235" s="319">
        <v>3900</v>
      </c>
      <c r="O235" s="319">
        <v>110</v>
      </c>
      <c r="P235" s="319">
        <v>3794.7550000000001</v>
      </c>
      <c r="Q235" s="319">
        <v>3</v>
      </c>
    </row>
    <row r="236" spans="1:17" x14ac:dyDescent="0.25">
      <c r="A236" s="318">
        <v>1734</v>
      </c>
      <c r="B236" s="318" t="s">
        <v>264</v>
      </c>
      <c r="C236" s="319">
        <v>47543</v>
      </c>
      <c r="D236" s="319">
        <v>10434</v>
      </c>
      <c r="E236" s="319">
        <v>2832.5</v>
      </c>
      <c r="F236" s="319">
        <v>1130</v>
      </c>
      <c r="G236" s="319">
        <v>38250</v>
      </c>
      <c r="H236" s="319">
        <v>588.20000000000005</v>
      </c>
      <c r="I236" s="319">
        <v>2383.1999999999998</v>
      </c>
      <c r="J236" s="319">
        <v>0</v>
      </c>
      <c r="K236" s="319">
        <v>0</v>
      </c>
      <c r="L236" s="319">
        <v>0</v>
      </c>
      <c r="M236" s="319">
        <v>494.1</v>
      </c>
      <c r="N236" s="319">
        <v>10907</v>
      </c>
      <c r="O236" s="319">
        <v>601</v>
      </c>
      <c r="P236" s="319">
        <v>16096.094999999999</v>
      </c>
      <c r="Q236" s="319">
        <v>11</v>
      </c>
    </row>
    <row r="237" spans="1:17" x14ac:dyDescent="0.25">
      <c r="A237" s="318">
        <v>590</v>
      </c>
      <c r="B237" s="318" t="s">
        <v>265</v>
      </c>
      <c r="C237" s="319">
        <v>32290</v>
      </c>
      <c r="D237" s="319">
        <v>6425</v>
      </c>
      <c r="E237" s="319">
        <v>2198.1999999999998</v>
      </c>
      <c r="F237" s="319">
        <v>1995</v>
      </c>
      <c r="G237" s="319">
        <v>30180</v>
      </c>
      <c r="H237" s="319">
        <v>269.27999999999997</v>
      </c>
      <c r="I237" s="319">
        <v>2540.8000000000002</v>
      </c>
      <c r="J237" s="319">
        <v>0</v>
      </c>
      <c r="K237" s="319">
        <v>0</v>
      </c>
      <c r="L237" s="319">
        <v>0</v>
      </c>
      <c r="M237" s="319">
        <v>0</v>
      </c>
      <c r="N237" s="319">
        <v>935</v>
      </c>
      <c r="O237" s="319">
        <v>144</v>
      </c>
      <c r="P237" s="319">
        <v>27749.835999999999</v>
      </c>
      <c r="Q237" s="319">
        <v>1</v>
      </c>
    </row>
    <row r="238" spans="1:17" x14ac:dyDescent="0.25">
      <c r="A238" s="318">
        <v>1894</v>
      </c>
      <c r="B238" s="318" t="s">
        <v>498</v>
      </c>
      <c r="C238" s="319">
        <v>43311</v>
      </c>
      <c r="D238" s="319">
        <v>7807</v>
      </c>
      <c r="E238" s="319">
        <v>3188.3</v>
      </c>
      <c r="F238" s="319">
        <v>1105</v>
      </c>
      <c r="G238" s="319">
        <v>38620</v>
      </c>
      <c r="H238" s="319">
        <v>45.54</v>
      </c>
      <c r="I238" s="319">
        <v>1185.5999999999999</v>
      </c>
      <c r="J238" s="319">
        <v>0</v>
      </c>
      <c r="K238" s="319">
        <v>0</v>
      </c>
      <c r="L238" s="319">
        <v>0</v>
      </c>
      <c r="M238" s="319">
        <v>0</v>
      </c>
      <c r="N238" s="319">
        <v>15934</v>
      </c>
      <c r="O238" s="319">
        <v>201</v>
      </c>
      <c r="P238" s="319">
        <v>11075.251</v>
      </c>
      <c r="Q238" s="319">
        <v>18</v>
      </c>
    </row>
    <row r="239" spans="1:17" x14ac:dyDescent="0.25">
      <c r="A239" s="318">
        <v>765</v>
      </c>
      <c r="B239" s="318" t="s">
        <v>266</v>
      </c>
      <c r="C239" s="319">
        <v>12214</v>
      </c>
      <c r="D239" s="319">
        <v>2220</v>
      </c>
      <c r="E239" s="319">
        <v>1697.8</v>
      </c>
      <c r="F239" s="319">
        <v>205</v>
      </c>
      <c r="G239" s="319">
        <v>12500</v>
      </c>
      <c r="H239" s="319">
        <v>0</v>
      </c>
      <c r="I239" s="319">
        <v>184.8</v>
      </c>
      <c r="J239" s="319">
        <v>0</v>
      </c>
      <c r="K239" s="319">
        <v>0</v>
      </c>
      <c r="L239" s="319">
        <v>0</v>
      </c>
      <c r="M239" s="319">
        <v>0</v>
      </c>
      <c r="N239" s="319">
        <v>4906</v>
      </c>
      <c r="O239" s="319">
        <v>115</v>
      </c>
      <c r="P239" s="319">
        <v>3070.2420000000002</v>
      </c>
      <c r="Q239" s="319">
        <v>4</v>
      </c>
    </row>
    <row r="240" spans="1:17" x14ac:dyDescent="0.25">
      <c r="A240" s="318">
        <v>1926</v>
      </c>
      <c r="B240" s="318" t="s">
        <v>267</v>
      </c>
      <c r="C240" s="319">
        <v>54331</v>
      </c>
      <c r="D240" s="319">
        <v>13419</v>
      </c>
      <c r="E240" s="319">
        <v>1911.3</v>
      </c>
      <c r="F240" s="319">
        <v>4045</v>
      </c>
      <c r="G240" s="319">
        <v>35570</v>
      </c>
      <c r="H240" s="319">
        <v>628.02</v>
      </c>
      <c r="I240" s="319">
        <v>1056.8</v>
      </c>
      <c r="J240" s="319">
        <v>0</v>
      </c>
      <c r="K240" s="319">
        <v>0</v>
      </c>
      <c r="L240" s="319">
        <v>0</v>
      </c>
      <c r="M240" s="319">
        <v>111</v>
      </c>
      <c r="N240" s="319">
        <v>3695</v>
      </c>
      <c r="O240" s="319">
        <v>167</v>
      </c>
      <c r="P240" s="319">
        <v>32637.098999999998</v>
      </c>
      <c r="Q240" s="319">
        <v>8</v>
      </c>
    </row>
    <row r="241" spans="1:17" x14ac:dyDescent="0.25">
      <c r="A241" s="318">
        <v>439</v>
      </c>
      <c r="B241" s="318" t="s">
        <v>268</v>
      </c>
      <c r="C241" s="319">
        <v>80117</v>
      </c>
      <c r="D241" s="319">
        <v>14773</v>
      </c>
      <c r="E241" s="319">
        <v>7395.2</v>
      </c>
      <c r="F241" s="319">
        <v>7880</v>
      </c>
      <c r="G241" s="319">
        <v>85960</v>
      </c>
      <c r="H241" s="319">
        <v>2171.6799999999998</v>
      </c>
      <c r="I241" s="319">
        <v>3556</v>
      </c>
      <c r="J241" s="319">
        <v>0</v>
      </c>
      <c r="K241" s="319">
        <v>0</v>
      </c>
      <c r="L241" s="319">
        <v>0</v>
      </c>
      <c r="M241" s="319">
        <v>0</v>
      </c>
      <c r="N241" s="319">
        <v>2288</v>
      </c>
      <c r="O241" s="319">
        <v>168</v>
      </c>
      <c r="P241" s="319">
        <v>81758.525999999998</v>
      </c>
      <c r="Q241" s="319">
        <v>2</v>
      </c>
    </row>
    <row r="242" spans="1:17" x14ac:dyDescent="0.25">
      <c r="A242" s="318">
        <v>273</v>
      </c>
      <c r="B242" s="318" t="s">
        <v>269</v>
      </c>
      <c r="C242" s="319">
        <v>24198</v>
      </c>
      <c r="D242" s="319">
        <v>5205</v>
      </c>
      <c r="E242" s="319">
        <v>1422.9</v>
      </c>
      <c r="F242" s="319">
        <v>425</v>
      </c>
      <c r="G242" s="319">
        <v>23840</v>
      </c>
      <c r="H242" s="319">
        <v>0</v>
      </c>
      <c r="I242" s="319">
        <v>362.4</v>
      </c>
      <c r="J242" s="319">
        <v>0</v>
      </c>
      <c r="K242" s="319">
        <v>0</v>
      </c>
      <c r="L242" s="319">
        <v>0</v>
      </c>
      <c r="M242" s="319">
        <v>9.6999999999999904</v>
      </c>
      <c r="N242" s="319">
        <v>8519</v>
      </c>
      <c r="O242" s="319">
        <v>231</v>
      </c>
      <c r="P242" s="319">
        <v>10304.133</v>
      </c>
      <c r="Q242" s="319">
        <v>7</v>
      </c>
    </row>
    <row r="243" spans="1:17" x14ac:dyDescent="0.25">
      <c r="A243" s="318">
        <v>177</v>
      </c>
      <c r="B243" s="318" t="s">
        <v>270</v>
      </c>
      <c r="C243" s="319">
        <v>37511</v>
      </c>
      <c r="D243" s="319">
        <v>7412</v>
      </c>
      <c r="E243" s="319">
        <v>2816.9</v>
      </c>
      <c r="F243" s="319">
        <v>680</v>
      </c>
      <c r="G243" s="319">
        <v>34500</v>
      </c>
      <c r="H243" s="319">
        <v>834.58</v>
      </c>
      <c r="I243" s="319">
        <v>2036.8</v>
      </c>
      <c r="J243" s="319">
        <v>0</v>
      </c>
      <c r="K243" s="319">
        <v>0</v>
      </c>
      <c r="L243" s="319">
        <v>0</v>
      </c>
      <c r="M243" s="319">
        <v>0</v>
      </c>
      <c r="N243" s="319">
        <v>17095</v>
      </c>
      <c r="O243" s="319">
        <v>134</v>
      </c>
      <c r="P243" s="319">
        <v>10953.423000000001</v>
      </c>
      <c r="Q243" s="319">
        <v>15</v>
      </c>
    </row>
    <row r="244" spans="1:17" x14ac:dyDescent="0.25">
      <c r="A244" s="318">
        <v>703</v>
      </c>
      <c r="B244" s="318" t="s">
        <v>271</v>
      </c>
      <c r="C244" s="319">
        <v>22678</v>
      </c>
      <c r="D244" s="319">
        <v>5653</v>
      </c>
      <c r="E244" s="319">
        <v>1692.1</v>
      </c>
      <c r="F244" s="319">
        <v>535</v>
      </c>
      <c r="G244" s="319">
        <v>21040</v>
      </c>
      <c r="H244" s="319">
        <v>132.66</v>
      </c>
      <c r="I244" s="319">
        <v>670.4</v>
      </c>
      <c r="J244" s="319">
        <v>0</v>
      </c>
      <c r="K244" s="319">
        <v>0</v>
      </c>
      <c r="L244" s="319">
        <v>0</v>
      </c>
      <c r="M244" s="319">
        <v>0</v>
      </c>
      <c r="N244" s="319">
        <v>10175</v>
      </c>
      <c r="O244" s="319">
        <v>1187</v>
      </c>
      <c r="P244" s="319">
        <v>4871.88</v>
      </c>
      <c r="Q244" s="319">
        <v>12</v>
      </c>
    </row>
    <row r="245" spans="1:17" x14ac:dyDescent="0.25">
      <c r="A245" s="318">
        <v>274</v>
      </c>
      <c r="B245" s="318" t="s">
        <v>272</v>
      </c>
      <c r="C245" s="319">
        <v>31302</v>
      </c>
      <c r="D245" s="319">
        <v>5585</v>
      </c>
      <c r="E245" s="319">
        <v>2674.5</v>
      </c>
      <c r="F245" s="319">
        <v>930</v>
      </c>
      <c r="G245" s="319">
        <v>26120</v>
      </c>
      <c r="H245" s="319">
        <v>1435.9</v>
      </c>
      <c r="I245" s="319">
        <v>903.2</v>
      </c>
      <c r="J245" s="319">
        <v>0</v>
      </c>
      <c r="K245" s="319">
        <v>0</v>
      </c>
      <c r="L245" s="319">
        <v>0</v>
      </c>
      <c r="M245" s="319">
        <v>144.5</v>
      </c>
      <c r="N245" s="319">
        <v>4595</v>
      </c>
      <c r="O245" s="319">
        <v>129</v>
      </c>
      <c r="P245" s="319">
        <v>14208.13</v>
      </c>
      <c r="Q245" s="319">
        <v>5</v>
      </c>
    </row>
    <row r="246" spans="1:17" x14ac:dyDescent="0.25">
      <c r="A246" s="318">
        <v>339</v>
      </c>
      <c r="B246" s="318" t="s">
        <v>273</v>
      </c>
      <c r="C246" s="319">
        <v>5259</v>
      </c>
      <c r="D246" s="319">
        <v>1373</v>
      </c>
      <c r="E246" s="319">
        <v>221</v>
      </c>
      <c r="F246" s="319">
        <v>70</v>
      </c>
      <c r="G246" s="319">
        <v>3460</v>
      </c>
      <c r="H246" s="319">
        <v>0</v>
      </c>
      <c r="I246" s="319">
        <v>0</v>
      </c>
      <c r="J246" s="319">
        <v>0</v>
      </c>
      <c r="K246" s="319">
        <v>0</v>
      </c>
      <c r="L246" s="319">
        <v>0</v>
      </c>
      <c r="M246" s="319">
        <v>0</v>
      </c>
      <c r="N246" s="319">
        <v>1839</v>
      </c>
      <c r="O246" s="319">
        <v>12</v>
      </c>
      <c r="P246" s="319">
        <v>1057.1600000000001</v>
      </c>
      <c r="Q246" s="319">
        <v>1</v>
      </c>
    </row>
    <row r="247" spans="1:17" x14ac:dyDescent="0.25">
      <c r="A247" s="318">
        <v>1667</v>
      </c>
      <c r="B247" s="318" t="s">
        <v>274</v>
      </c>
      <c r="C247" s="319">
        <v>13060</v>
      </c>
      <c r="D247" s="319">
        <v>2595</v>
      </c>
      <c r="E247" s="319">
        <v>787.5</v>
      </c>
      <c r="F247" s="319">
        <v>150</v>
      </c>
      <c r="G247" s="319">
        <v>11650</v>
      </c>
      <c r="H247" s="319">
        <v>0</v>
      </c>
      <c r="I247" s="319">
        <v>0</v>
      </c>
      <c r="J247" s="319">
        <v>0</v>
      </c>
      <c r="K247" s="319">
        <v>0</v>
      </c>
      <c r="L247" s="319">
        <v>0</v>
      </c>
      <c r="M247" s="319">
        <v>0</v>
      </c>
      <c r="N247" s="319">
        <v>7781</v>
      </c>
      <c r="O247" s="319">
        <v>86</v>
      </c>
      <c r="P247" s="319">
        <v>3246.01</v>
      </c>
      <c r="Q247" s="319">
        <v>8</v>
      </c>
    </row>
    <row r="248" spans="1:17" x14ac:dyDescent="0.25">
      <c r="A248" s="318">
        <v>275</v>
      </c>
      <c r="B248" s="318" t="s">
        <v>275</v>
      </c>
      <c r="C248" s="319">
        <v>43640</v>
      </c>
      <c r="D248" s="319">
        <v>7653</v>
      </c>
      <c r="E248" s="319">
        <v>5005.3999999999996</v>
      </c>
      <c r="F248" s="319">
        <v>2060</v>
      </c>
      <c r="G248" s="319">
        <v>39060</v>
      </c>
      <c r="H248" s="319">
        <v>463.32</v>
      </c>
      <c r="I248" s="319">
        <v>1434.4</v>
      </c>
      <c r="J248" s="319">
        <v>0</v>
      </c>
      <c r="K248" s="319">
        <v>0</v>
      </c>
      <c r="L248" s="319">
        <v>0</v>
      </c>
      <c r="M248" s="319">
        <v>500.5</v>
      </c>
      <c r="N248" s="319">
        <v>8176</v>
      </c>
      <c r="O248" s="319">
        <v>259</v>
      </c>
      <c r="P248" s="319">
        <v>31713.056</v>
      </c>
      <c r="Q248" s="319">
        <v>8</v>
      </c>
    </row>
    <row r="249" spans="1:17" x14ac:dyDescent="0.25">
      <c r="A249" s="318">
        <v>340</v>
      </c>
      <c r="B249" s="318" t="s">
        <v>276</v>
      </c>
      <c r="C249" s="319">
        <v>20004</v>
      </c>
      <c r="D249" s="319">
        <v>4395</v>
      </c>
      <c r="E249" s="319">
        <v>1387.2</v>
      </c>
      <c r="F249" s="319">
        <v>710</v>
      </c>
      <c r="G249" s="319">
        <v>16880</v>
      </c>
      <c r="H249" s="319">
        <v>0</v>
      </c>
      <c r="I249" s="319">
        <v>202.4</v>
      </c>
      <c r="J249" s="319">
        <v>0</v>
      </c>
      <c r="K249" s="319">
        <v>0</v>
      </c>
      <c r="L249" s="319">
        <v>0</v>
      </c>
      <c r="M249" s="319">
        <v>71.5</v>
      </c>
      <c r="N249" s="319">
        <v>4207</v>
      </c>
      <c r="O249" s="319">
        <v>169</v>
      </c>
      <c r="P249" s="319">
        <v>7678.4160000000002</v>
      </c>
      <c r="Q249" s="319">
        <v>7</v>
      </c>
    </row>
    <row r="250" spans="1:17" x14ac:dyDescent="0.25">
      <c r="A250" s="318">
        <v>597</v>
      </c>
      <c r="B250" s="318" t="s">
        <v>277</v>
      </c>
      <c r="C250" s="319">
        <v>46241</v>
      </c>
      <c r="D250" s="319">
        <v>8458</v>
      </c>
      <c r="E250" s="319">
        <v>4420.2</v>
      </c>
      <c r="F250" s="319">
        <v>3305</v>
      </c>
      <c r="G250" s="319">
        <v>44690</v>
      </c>
      <c r="H250" s="319">
        <v>552.41999999999996</v>
      </c>
      <c r="I250" s="319">
        <v>1814.4</v>
      </c>
      <c r="J250" s="319">
        <v>0</v>
      </c>
      <c r="K250" s="319">
        <v>0</v>
      </c>
      <c r="L250" s="319">
        <v>0</v>
      </c>
      <c r="M250" s="319">
        <v>0</v>
      </c>
      <c r="N250" s="319">
        <v>2350</v>
      </c>
      <c r="O250" s="319">
        <v>176</v>
      </c>
      <c r="P250" s="319">
        <v>36038.093999999997</v>
      </c>
      <c r="Q250" s="319">
        <v>3</v>
      </c>
    </row>
    <row r="251" spans="1:17" x14ac:dyDescent="0.25">
      <c r="A251" s="318">
        <v>1742</v>
      </c>
      <c r="B251" s="318" t="s">
        <v>280</v>
      </c>
      <c r="C251" s="319">
        <v>38300</v>
      </c>
      <c r="D251" s="319">
        <v>9392</v>
      </c>
      <c r="E251" s="319">
        <v>2273.1999999999998</v>
      </c>
      <c r="F251" s="319">
        <v>1365</v>
      </c>
      <c r="G251" s="319">
        <v>39750</v>
      </c>
      <c r="H251" s="319">
        <v>493.02</v>
      </c>
      <c r="I251" s="319">
        <v>3145.6</v>
      </c>
      <c r="J251" s="319">
        <v>0</v>
      </c>
      <c r="K251" s="319">
        <v>0</v>
      </c>
      <c r="L251" s="319">
        <v>0</v>
      </c>
      <c r="M251" s="319">
        <v>0</v>
      </c>
      <c r="N251" s="319">
        <v>9411</v>
      </c>
      <c r="O251" s="319">
        <v>27</v>
      </c>
      <c r="P251" s="319">
        <v>17125.124</v>
      </c>
      <c r="Q251" s="319">
        <v>9</v>
      </c>
    </row>
    <row r="252" spans="1:17" x14ac:dyDescent="0.25">
      <c r="A252" s="318">
        <v>603</v>
      </c>
      <c r="B252" s="318" t="s">
        <v>281</v>
      </c>
      <c r="C252" s="319">
        <v>53467</v>
      </c>
      <c r="D252" s="319">
        <v>10147</v>
      </c>
      <c r="E252" s="319">
        <v>6100.9</v>
      </c>
      <c r="F252" s="319">
        <v>6630</v>
      </c>
      <c r="G252" s="319">
        <v>38800</v>
      </c>
      <c r="H252" s="319">
        <v>1291.74</v>
      </c>
      <c r="I252" s="319">
        <v>1730.4</v>
      </c>
      <c r="J252" s="319">
        <v>0</v>
      </c>
      <c r="K252" s="319">
        <v>0</v>
      </c>
      <c r="L252" s="319">
        <v>1853</v>
      </c>
      <c r="M252" s="319">
        <v>0</v>
      </c>
      <c r="N252" s="319">
        <v>1399</v>
      </c>
      <c r="O252" s="319">
        <v>50</v>
      </c>
      <c r="P252" s="319">
        <v>85341.048999999999</v>
      </c>
      <c r="Q252" s="319">
        <v>2</v>
      </c>
    </row>
    <row r="253" spans="1:17" x14ac:dyDescent="0.25">
      <c r="A253" s="318">
        <v>1669</v>
      </c>
      <c r="B253" s="318" t="s">
        <v>282</v>
      </c>
      <c r="C253" s="319">
        <v>20615</v>
      </c>
      <c r="D253" s="319">
        <v>3256</v>
      </c>
      <c r="E253" s="319">
        <v>1780.5</v>
      </c>
      <c r="F253" s="319">
        <v>345</v>
      </c>
      <c r="G253" s="319">
        <v>16720</v>
      </c>
      <c r="H253" s="319">
        <v>0</v>
      </c>
      <c r="I253" s="319">
        <v>0</v>
      </c>
      <c r="J253" s="319">
        <v>0</v>
      </c>
      <c r="K253" s="319">
        <v>0</v>
      </c>
      <c r="L253" s="319">
        <v>0</v>
      </c>
      <c r="M253" s="319">
        <v>0</v>
      </c>
      <c r="N253" s="319">
        <v>8825</v>
      </c>
      <c r="O253" s="319">
        <v>54</v>
      </c>
      <c r="P253" s="319">
        <v>3776.64</v>
      </c>
      <c r="Q253" s="319">
        <v>11</v>
      </c>
    </row>
    <row r="254" spans="1:17" x14ac:dyDescent="0.25">
      <c r="A254" s="318">
        <v>957</v>
      </c>
      <c r="B254" s="318" t="s">
        <v>283</v>
      </c>
      <c r="C254" s="319">
        <v>58209</v>
      </c>
      <c r="D254" s="319">
        <v>10349</v>
      </c>
      <c r="E254" s="319">
        <v>7539</v>
      </c>
      <c r="F254" s="319">
        <v>5625</v>
      </c>
      <c r="G254" s="319">
        <v>67080</v>
      </c>
      <c r="H254" s="319">
        <v>2266.1999999999998</v>
      </c>
      <c r="I254" s="319">
        <v>3364</v>
      </c>
      <c r="J254" s="319">
        <v>0</v>
      </c>
      <c r="K254" s="319">
        <v>74.900000000000006</v>
      </c>
      <c r="L254" s="319">
        <v>0</v>
      </c>
      <c r="M254" s="319">
        <v>0</v>
      </c>
      <c r="N254" s="319">
        <v>6065</v>
      </c>
      <c r="O254" s="319">
        <v>1040</v>
      </c>
      <c r="P254" s="319">
        <v>42070.92</v>
      </c>
      <c r="Q254" s="319">
        <v>9</v>
      </c>
    </row>
    <row r="255" spans="1:17" x14ac:dyDescent="0.25">
      <c r="A255" s="318">
        <v>1674</v>
      </c>
      <c r="B255" s="318" t="s">
        <v>284</v>
      </c>
      <c r="C255" s="319">
        <v>77032</v>
      </c>
      <c r="D255" s="319">
        <v>14261</v>
      </c>
      <c r="E255" s="319">
        <v>7677.9</v>
      </c>
      <c r="F255" s="319">
        <v>7715</v>
      </c>
      <c r="G255" s="319">
        <v>83140</v>
      </c>
      <c r="H255" s="319">
        <v>2346.1</v>
      </c>
      <c r="I255" s="319">
        <v>3535.2</v>
      </c>
      <c r="J255" s="319">
        <v>0</v>
      </c>
      <c r="K255" s="319">
        <v>0</v>
      </c>
      <c r="L255" s="319">
        <v>0</v>
      </c>
      <c r="M255" s="319">
        <v>0</v>
      </c>
      <c r="N255" s="319">
        <v>10648</v>
      </c>
      <c r="O255" s="319">
        <v>69</v>
      </c>
      <c r="P255" s="319">
        <v>61657.868999999999</v>
      </c>
      <c r="Q255" s="319">
        <v>9</v>
      </c>
    </row>
    <row r="256" spans="1:17" x14ac:dyDescent="0.25">
      <c r="A256" s="318">
        <v>599</v>
      </c>
      <c r="B256" s="318" t="s">
        <v>285</v>
      </c>
      <c r="C256" s="319">
        <v>644618</v>
      </c>
      <c r="D256" s="319">
        <v>123120</v>
      </c>
      <c r="E256" s="319">
        <v>90692.6</v>
      </c>
      <c r="F256" s="319">
        <v>178750</v>
      </c>
      <c r="G256" s="319">
        <v>730950</v>
      </c>
      <c r="H256" s="319">
        <v>20291.513599999998</v>
      </c>
      <c r="I256" s="319">
        <v>26596.799999999999</v>
      </c>
      <c r="J256" s="319">
        <v>49826.400000000001</v>
      </c>
      <c r="K256" s="319">
        <v>4891.8999999999996</v>
      </c>
      <c r="L256" s="319">
        <v>0</v>
      </c>
      <c r="M256" s="319">
        <v>0</v>
      </c>
      <c r="N256" s="319">
        <v>21818</v>
      </c>
      <c r="O256" s="319">
        <v>7587</v>
      </c>
      <c r="P256" s="319">
        <v>1285869.5560000001</v>
      </c>
      <c r="Q256" s="319">
        <v>11</v>
      </c>
    </row>
    <row r="257" spans="1:17" x14ac:dyDescent="0.25">
      <c r="A257" s="318">
        <v>277</v>
      </c>
      <c r="B257" s="318" t="s">
        <v>286</v>
      </c>
      <c r="C257" s="319">
        <v>1654</v>
      </c>
      <c r="D257" s="319">
        <v>374</v>
      </c>
      <c r="E257" s="319">
        <v>37.6</v>
      </c>
      <c r="F257" s="319">
        <v>35</v>
      </c>
      <c r="G257" s="319">
        <v>930</v>
      </c>
      <c r="H257" s="319">
        <v>0</v>
      </c>
      <c r="I257" s="319">
        <v>547.20000000000005</v>
      </c>
      <c r="J257" s="319">
        <v>0</v>
      </c>
      <c r="K257" s="319">
        <v>0</v>
      </c>
      <c r="L257" s="319">
        <v>14.3</v>
      </c>
      <c r="M257" s="319">
        <v>0</v>
      </c>
      <c r="N257" s="319">
        <v>2791</v>
      </c>
      <c r="O257" s="319">
        <v>1</v>
      </c>
      <c r="P257" s="319">
        <v>651.66600000000005</v>
      </c>
      <c r="Q257" s="319">
        <v>1</v>
      </c>
    </row>
    <row r="258" spans="1:17" x14ac:dyDescent="0.25">
      <c r="A258" s="318">
        <v>840</v>
      </c>
      <c r="B258" s="318" t="s">
        <v>287</v>
      </c>
      <c r="C258" s="319">
        <v>22572</v>
      </c>
      <c r="D258" s="319">
        <v>3555</v>
      </c>
      <c r="E258" s="319">
        <v>1887</v>
      </c>
      <c r="F258" s="319">
        <v>375</v>
      </c>
      <c r="G258" s="319">
        <v>20790</v>
      </c>
      <c r="H258" s="319">
        <v>0</v>
      </c>
      <c r="I258" s="319">
        <v>301.60000000000002</v>
      </c>
      <c r="J258" s="319">
        <v>0</v>
      </c>
      <c r="K258" s="319">
        <v>0</v>
      </c>
      <c r="L258" s="319">
        <v>0</v>
      </c>
      <c r="M258" s="319">
        <v>23.9</v>
      </c>
      <c r="N258" s="319">
        <v>6438</v>
      </c>
      <c r="O258" s="319">
        <v>9</v>
      </c>
      <c r="P258" s="319">
        <v>6660</v>
      </c>
      <c r="Q258" s="319">
        <v>6</v>
      </c>
    </row>
    <row r="259" spans="1:17" x14ac:dyDescent="0.25">
      <c r="A259" s="318">
        <v>441</v>
      </c>
      <c r="B259" s="318" t="s">
        <v>288</v>
      </c>
      <c r="C259" s="319">
        <v>46553</v>
      </c>
      <c r="D259" s="319">
        <v>8894</v>
      </c>
      <c r="E259" s="319">
        <v>3351.7</v>
      </c>
      <c r="F259" s="319">
        <v>825</v>
      </c>
      <c r="G259" s="319">
        <v>41380</v>
      </c>
      <c r="H259" s="319">
        <v>1407.9</v>
      </c>
      <c r="I259" s="319">
        <v>2520.8000000000002</v>
      </c>
      <c r="J259" s="319">
        <v>0</v>
      </c>
      <c r="K259" s="319">
        <v>0</v>
      </c>
      <c r="L259" s="319">
        <v>0</v>
      </c>
      <c r="M259" s="319">
        <v>0</v>
      </c>
      <c r="N259" s="319">
        <v>16790</v>
      </c>
      <c r="O259" s="319">
        <v>410</v>
      </c>
      <c r="P259" s="319">
        <v>17712.321</v>
      </c>
      <c r="Q259" s="319">
        <v>23</v>
      </c>
    </row>
    <row r="260" spans="1:17" x14ac:dyDescent="0.25">
      <c r="A260" s="318">
        <v>279</v>
      </c>
      <c r="B260" s="318" t="s">
        <v>290</v>
      </c>
      <c r="C260" s="319">
        <v>9873</v>
      </c>
      <c r="D260" s="319">
        <v>2304</v>
      </c>
      <c r="E260" s="319">
        <v>637.5</v>
      </c>
      <c r="F260" s="319">
        <v>165</v>
      </c>
      <c r="G260" s="319">
        <v>8080</v>
      </c>
      <c r="H260" s="319">
        <v>0</v>
      </c>
      <c r="I260" s="319">
        <v>0</v>
      </c>
      <c r="J260" s="319">
        <v>0</v>
      </c>
      <c r="K260" s="319">
        <v>0</v>
      </c>
      <c r="L260" s="319">
        <v>0</v>
      </c>
      <c r="M260" s="319">
        <v>0</v>
      </c>
      <c r="N260" s="319">
        <v>1379</v>
      </c>
      <c r="O260" s="319">
        <v>3</v>
      </c>
      <c r="P260" s="319">
        <v>3804.2</v>
      </c>
      <c r="Q260" s="319">
        <v>2</v>
      </c>
    </row>
    <row r="261" spans="1:17" x14ac:dyDescent="0.25">
      <c r="A261" s="318">
        <v>606</v>
      </c>
      <c r="B261" s="318" t="s">
        <v>291</v>
      </c>
      <c r="C261" s="319">
        <v>77999</v>
      </c>
      <c r="D261" s="319">
        <v>14928</v>
      </c>
      <c r="E261" s="319">
        <v>9744</v>
      </c>
      <c r="F261" s="319">
        <v>16455</v>
      </c>
      <c r="G261" s="319">
        <v>76970</v>
      </c>
      <c r="H261" s="319">
        <v>1575.7</v>
      </c>
      <c r="I261" s="319">
        <v>3236</v>
      </c>
      <c r="J261" s="319">
        <v>855.19999999999902</v>
      </c>
      <c r="K261" s="319">
        <v>347.3</v>
      </c>
      <c r="L261" s="319">
        <v>0</v>
      </c>
      <c r="M261" s="319">
        <v>581.1</v>
      </c>
      <c r="N261" s="319">
        <v>1784</v>
      </c>
      <c r="O261" s="319">
        <v>202</v>
      </c>
      <c r="P261" s="319">
        <v>124165.02</v>
      </c>
      <c r="Q261" s="319">
        <v>2</v>
      </c>
    </row>
    <row r="262" spans="1:17" x14ac:dyDescent="0.25">
      <c r="A262" s="318">
        <v>88</v>
      </c>
      <c r="B262" s="318" t="s">
        <v>292</v>
      </c>
      <c r="C262" s="319">
        <v>936</v>
      </c>
      <c r="D262" s="319">
        <v>128</v>
      </c>
      <c r="E262" s="319">
        <v>77.400000000000006</v>
      </c>
      <c r="F262" s="319">
        <v>0</v>
      </c>
      <c r="G262" s="319">
        <v>910</v>
      </c>
      <c r="H262" s="319">
        <v>0</v>
      </c>
      <c r="I262" s="319">
        <v>27.2</v>
      </c>
      <c r="J262" s="319">
        <v>0</v>
      </c>
      <c r="K262" s="319">
        <v>0</v>
      </c>
      <c r="L262" s="319">
        <v>0</v>
      </c>
      <c r="M262" s="319">
        <v>0</v>
      </c>
      <c r="N262" s="319">
        <v>4048</v>
      </c>
      <c r="O262" s="319">
        <v>43</v>
      </c>
      <c r="P262" s="319">
        <v>429.85199999999998</v>
      </c>
      <c r="Q262" s="319">
        <v>1</v>
      </c>
    </row>
    <row r="263" spans="1:17" x14ac:dyDescent="0.25">
      <c r="A263" s="318">
        <v>1676</v>
      </c>
      <c r="B263" s="318" t="s">
        <v>296</v>
      </c>
      <c r="C263" s="319">
        <v>33779</v>
      </c>
      <c r="D263" s="319">
        <v>5870</v>
      </c>
      <c r="E263" s="319">
        <v>2539.1999999999998</v>
      </c>
      <c r="F263" s="319">
        <v>495</v>
      </c>
      <c r="G263" s="319">
        <v>33030</v>
      </c>
      <c r="H263" s="319">
        <v>178.2</v>
      </c>
      <c r="I263" s="319">
        <v>705.6</v>
      </c>
      <c r="J263" s="319">
        <v>0</v>
      </c>
      <c r="K263" s="319">
        <v>0</v>
      </c>
      <c r="L263" s="319">
        <v>0</v>
      </c>
      <c r="M263" s="319">
        <v>0</v>
      </c>
      <c r="N263" s="319">
        <v>22869</v>
      </c>
      <c r="O263" s="319">
        <v>7328</v>
      </c>
      <c r="P263" s="319">
        <v>10510.263999999999</v>
      </c>
      <c r="Q263" s="319">
        <v>24</v>
      </c>
    </row>
    <row r="264" spans="1:17" x14ac:dyDescent="0.25">
      <c r="A264" s="318">
        <v>518</v>
      </c>
      <c r="B264" s="318" t="s">
        <v>297</v>
      </c>
      <c r="C264" s="319">
        <v>537833</v>
      </c>
      <c r="D264" s="319">
        <v>109962</v>
      </c>
      <c r="E264" s="319">
        <v>63213.2</v>
      </c>
      <c r="F264" s="319">
        <v>138430</v>
      </c>
      <c r="G264" s="319">
        <v>599310</v>
      </c>
      <c r="H264" s="319">
        <v>12201.64</v>
      </c>
      <c r="I264" s="319">
        <v>21168.799999999999</v>
      </c>
      <c r="J264" s="319">
        <v>30863.4</v>
      </c>
      <c r="K264" s="319">
        <v>3337.5</v>
      </c>
      <c r="L264" s="319">
        <v>0</v>
      </c>
      <c r="M264" s="319">
        <v>3422.6</v>
      </c>
      <c r="N264" s="319">
        <v>8241</v>
      </c>
      <c r="O264" s="319">
        <v>356</v>
      </c>
      <c r="P264" s="319">
        <v>1319600.304</v>
      </c>
      <c r="Q264" s="319">
        <v>3</v>
      </c>
    </row>
    <row r="265" spans="1:17" x14ac:dyDescent="0.25">
      <c r="A265" s="318">
        <v>796</v>
      </c>
      <c r="B265" s="318" t="s">
        <v>298</v>
      </c>
      <c r="C265" s="319">
        <v>154205</v>
      </c>
      <c r="D265" s="319">
        <v>28962</v>
      </c>
      <c r="E265" s="319">
        <v>14182.2</v>
      </c>
      <c r="F265" s="319">
        <v>11975</v>
      </c>
      <c r="G265" s="319">
        <v>177070</v>
      </c>
      <c r="H265" s="319">
        <v>4856.16</v>
      </c>
      <c r="I265" s="319">
        <v>7004</v>
      </c>
      <c r="J265" s="319">
        <v>0</v>
      </c>
      <c r="K265" s="319">
        <v>0</v>
      </c>
      <c r="L265" s="319">
        <v>0</v>
      </c>
      <c r="M265" s="319">
        <v>0</v>
      </c>
      <c r="N265" s="319">
        <v>10943</v>
      </c>
      <c r="O265" s="319">
        <v>839</v>
      </c>
      <c r="P265" s="319">
        <v>146452.20600000001</v>
      </c>
      <c r="Q265" s="319">
        <v>9</v>
      </c>
    </row>
    <row r="266" spans="1:17" x14ac:dyDescent="0.25">
      <c r="A266" s="318">
        <v>965</v>
      </c>
      <c r="B266" s="318" t="s">
        <v>299</v>
      </c>
      <c r="C266" s="319">
        <v>10516</v>
      </c>
      <c r="D266" s="319">
        <v>1725</v>
      </c>
      <c r="E266" s="319">
        <v>1035.2</v>
      </c>
      <c r="F266" s="319">
        <v>105</v>
      </c>
      <c r="G266" s="319">
        <v>7980</v>
      </c>
      <c r="H266" s="319">
        <v>0</v>
      </c>
      <c r="I266" s="319">
        <v>0</v>
      </c>
      <c r="J266" s="319">
        <v>0</v>
      </c>
      <c r="K266" s="319">
        <v>0</v>
      </c>
      <c r="L266" s="319">
        <v>0</v>
      </c>
      <c r="M266" s="319">
        <v>0</v>
      </c>
      <c r="N266" s="319">
        <v>1603</v>
      </c>
      <c r="O266" s="319">
        <v>0</v>
      </c>
      <c r="P266" s="319">
        <v>3676.038</v>
      </c>
      <c r="Q266" s="319">
        <v>3</v>
      </c>
    </row>
    <row r="267" spans="1:17" x14ac:dyDescent="0.25">
      <c r="A267" s="318">
        <v>1702</v>
      </c>
      <c r="B267" s="318" t="s">
        <v>300</v>
      </c>
      <c r="C267" s="319">
        <v>11606</v>
      </c>
      <c r="D267" s="319">
        <v>2152</v>
      </c>
      <c r="E267" s="319">
        <v>717.3</v>
      </c>
      <c r="F267" s="319">
        <v>135</v>
      </c>
      <c r="G267" s="319">
        <v>9260</v>
      </c>
      <c r="H267" s="319">
        <v>311.39999999999998</v>
      </c>
      <c r="I267" s="319">
        <v>837.6</v>
      </c>
      <c r="J267" s="319">
        <v>0</v>
      </c>
      <c r="K267" s="319">
        <v>0</v>
      </c>
      <c r="L267" s="319">
        <v>0</v>
      </c>
      <c r="M267" s="319">
        <v>0</v>
      </c>
      <c r="N267" s="319">
        <v>9926</v>
      </c>
      <c r="O267" s="319">
        <v>50</v>
      </c>
      <c r="P267" s="319">
        <v>1362.317</v>
      </c>
      <c r="Q267" s="319">
        <v>7</v>
      </c>
    </row>
    <row r="268" spans="1:17" x14ac:dyDescent="0.25">
      <c r="A268" s="318">
        <v>845</v>
      </c>
      <c r="B268" s="318" t="s">
        <v>301</v>
      </c>
      <c r="C268" s="319">
        <v>28991</v>
      </c>
      <c r="D268" s="319">
        <v>5929</v>
      </c>
      <c r="E268" s="319">
        <v>1654.8</v>
      </c>
      <c r="F268" s="319">
        <v>480</v>
      </c>
      <c r="G268" s="319">
        <v>23080</v>
      </c>
      <c r="H268" s="319">
        <v>1198.1980000000001</v>
      </c>
      <c r="I268" s="319">
        <v>925.6</v>
      </c>
      <c r="J268" s="319">
        <v>0</v>
      </c>
      <c r="K268" s="319">
        <v>0</v>
      </c>
      <c r="L268" s="319">
        <v>0</v>
      </c>
      <c r="M268" s="319">
        <v>0</v>
      </c>
      <c r="N268" s="319">
        <v>5835</v>
      </c>
      <c r="O268" s="319">
        <v>100</v>
      </c>
      <c r="P268" s="319">
        <v>7700.8140000000003</v>
      </c>
      <c r="Q268" s="319">
        <v>7</v>
      </c>
    </row>
    <row r="269" spans="1:17" x14ac:dyDescent="0.25">
      <c r="A269" s="318">
        <v>1883</v>
      </c>
      <c r="B269" s="318" t="s">
        <v>303</v>
      </c>
      <c r="C269" s="319">
        <v>92661</v>
      </c>
      <c r="D269" s="319">
        <v>14540</v>
      </c>
      <c r="E269" s="319">
        <v>11523.2</v>
      </c>
      <c r="F269" s="319">
        <v>3830</v>
      </c>
      <c r="G269" s="319">
        <v>104300</v>
      </c>
      <c r="H269" s="319">
        <v>2415.36</v>
      </c>
      <c r="I269" s="319">
        <v>4601.6000000000004</v>
      </c>
      <c r="J269" s="319">
        <v>0</v>
      </c>
      <c r="K269" s="319">
        <v>0</v>
      </c>
      <c r="L269" s="319">
        <v>0</v>
      </c>
      <c r="M269" s="319">
        <v>0</v>
      </c>
      <c r="N269" s="319">
        <v>7860</v>
      </c>
      <c r="O269" s="319">
        <v>198</v>
      </c>
      <c r="P269" s="319">
        <v>70462.923999999999</v>
      </c>
      <c r="Q269" s="319">
        <v>7</v>
      </c>
    </row>
    <row r="270" spans="1:17" x14ac:dyDescent="0.25">
      <c r="A270" s="318">
        <v>610</v>
      </c>
      <c r="B270" s="318" t="s">
        <v>304</v>
      </c>
      <c r="C270" s="319">
        <v>25026</v>
      </c>
      <c r="D270" s="319">
        <v>5472</v>
      </c>
      <c r="E270" s="319">
        <v>2173.3000000000002</v>
      </c>
      <c r="F270" s="319">
        <v>1345</v>
      </c>
      <c r="G270" s="319">
        <v>24530</v>
      </c>
      <c r="H270" s="319">
        <v>1029.76</v>
      </c>
      <c r="I270" s="319">
        <v>276.8</v>
      </c>
      <c r="J270" s="319">
        <v>0</v>
      </c>
      <c r="K270" s="319">
        <v>0</v>
      </c>
      <c r="L270" s="319">
        <v>0</v>
      </c>
      <c r="M270" s="319">
        <v>0</v>
      </c>
      <c r="N270" s="319">
        <v>1283</v>
      </c>
      <c r="O270" s="319">
        <v>118</v>
      </c>
      <c r="P270" s="319">
        <v>18530.852999999999</v>
      </c>
      <c r="Q270" s="319">
        <v>1</v>
      </c>
    </row>
    <row r="271" spans="1:17" x14ac:dyDescent="0.25">
      <c r="A271" s="318">
        <v>1714</v>
      </c>
      <c r="B271" s="318" t="s">
        <v>306</v>
      </c>
      <c r="C271" s="319">
        <v>23386</v>
      </c>
      <c r="D271" s="319">
        <v>3659</v>
      </c>
      <c r="E271" s="319">
        <v>2001.3</v>
      </c>
      <c r="F271" s="319">
        <v>405</v>
      </c>
      <c r="G271" s="319">
        <v>20920</v>
      </c>
      <c r="H271" s="319">
        <v>0</v>
      </c>
      <c r="I271" s="319">
        <v>633.6</v>
      </c>
      <c r="J271" s="319">
        <v>0</v>
      </c>
      <c r="K271" s="319">
        <v>0</v>
      </c>
      <c r="L271" s="319">
        <v>0</v>
      </c>
      <c r="M271" s="319">
        <v>0</v>
      </c>
      <c r="N271" s="319">
        <v>27859</v>
      </c>
      <c r="O271" s="319">
        <v>482</v>
      </c>
      <c r="P271" s="319">
        <v>7750.7430000000004</v>
      </c>
      <c r="Q271" s="319">
        <v>25</v>
      </c>
    </row>
    <row r="272" spans="1:17" x14ac:dyDescent="0.25">
      <c r="A272" s="318">
        <v>90</v>
      </c>
      <c r="B272" s="318" t="s">
        <v>307</v>
      </c>
      <c r="C272" s="319">
        <v>55938</v>
      </c>
      <c r="D272" s="319">
        <v>11399</v>
      </c>
      <c r="E272" s="319">
        <v>6247.8</v>
      </c>
      <c r="F272" s="319">
        <v>1475</v>
      </c>
      <c r="G272" s="319">
        <v>63520</v>
      </c>
      <c r="H272" s="319">
        <v>4040.78</v>
      </c>
      <c r="I272" s="319">
        <v>3903.2</v>
      </c>
      <c r="J272" s="319">
        <v>0</v>
      </c>
      <c r="K272" s="319">
        <v>0</v>
      </c>
      <c r="L272" s="319">
        <v>0</v>
      </c>
      <c r="M272" s="319">
        <v>0</v>
      </c>
      <c r="N272" s="319">
        <v>11682</v>
      </c>
      <c r="O272" s="319">
        <v>936</v>
      </c>
      <c r="P272" s="319">
        <v>35097.868000000002</v>
      </c>
      <c r="Q272" s="319">
        <v>9</v>
      </c>
    </row>
    <row r="273" spans="1:17" x14ac:dyDescent="0.25">
      <c r="A273" s="318">
        <v>342</v>
      </c>
      <c r="B273" s="318" t="s">
        <v>308</v>
      </c>
      <c r="C273" s="319">
        <v>46194</v>
      </c>
      <c r="D273" s="319">
        <v>9421</v>
      </c>
      <c r="E273" s="319">
        <v>3487.7</v>
      </c>
      <c r="F273" s="319">
        <v>4155</v>
      </c>
      <c r="G273" s="319">
        <v>42420</v>
      </c>
      <c r="H273" s="319">
        <v>529.38</v>
      </c>
      <c r="I273" s="319">
        <v>1164.8</v>
      </c>
      <c r="J273" s="319">
        <v>0</v>
      </c>
      <c r="K273" s="319">
        <v>0</v>
      </c>
      <c r="L273" s="319">
        <v>0</v>
      </c>
      <c r="M273" s="319">
        <v>0</v>
      </c>
      <c r="N273" s="319">
        <v>4625</v>
      </c>
      <c r="O273" s="319">
        <v>18</v>
      </c>
      <c r="P273" s="319">
        <v>30935.164000000001</v>
      </c>
      <c r="Q273" s="319">
        <v>4</v>
      </c>
    </row>
    <row r="274" spans="1:17" x14ac:dyDescent="0.25">
      <c r="A274" s="318">
        <v>847</v>
      </c>
      <c r="B274" s="318" t="s">
        <v>309</v>
      </c>
      <c r="C274" s="319">
        <v>19322</v>
      </c>
      <c r="D274" s="319">
        <v>3487</v>
      </c>
      <c r="E274" s="319">
        <v>1514.9</v>
      </c>
      <c r="F274" s="319">
        <v>250</v>
      </c>
      <c r="G274" s="319">
        <v>16600</v>
      </c>
      <c r="H274" s="319">
        <v>342.54</v>
      </c>
      <c r="I274" s="319">
        <v>560.79999999999995</v>
      </c>
      <c r="J274" s="319">
        <v>0</v>
      </c>
      <c r="K274" s="319">
        <v>0</v>
      </c>
      <c r="L274" s="319">
        <v>0</v>
      </c>
      <c r="M274" s="319">
        <v>0</v>
      </c>
      <c r="N274" s="319">
        <v>8012</v>
      </c>
      <c r="O274" s="319">
        <v>138</v>
      </c>
      <c r="P274" s="319">
        <v>5956.6589999999997</v>
      </c>
      <c r="Q274" s="319">
        <v>5</v>
      </c>
    </row>
    <row r="275" spans="1:17" x14ac:dyDescent="0.25">
      <c r="A275" s="318">
        <v>848</v>
      </c>
      <c r="B275" s="318" t="s">
        <v>310</v>
      </c>
      <c r="C275" s="319">
        <v>16904</v>
      </c>
      <c r="D275" s="319">
        <v>3491</v>
      </c>
      <c r="E275" s="319">
        <v>839.8</v>
      </c>
      <c r="F275" s="319">
        <v>330</v>
      </c>
      <c r="G275" s="319">
        <v>14790</v>
      </c>
      <c r="H275" s="319">
        <v>456.72</v>
      </c>
      <c r="I275" s="319">
        <v>0</v>
      </c>
      <c r="J275" s="319">
        <v>0</v>
      </c>
      <c r="K275" s="319">
        <v>0</v>
      </c>
      <c r="L275" s="319">
        <v>0</v>
      </c>
      <c r="M275" s="319">
        <v>0</v>
      </c>
      <c r="N275" s="319">
        <v>2594</v>
      </c>
      <c r="O275" s="319">
        <v>57</v>
      </c>
      <c r="P275" s="319">
        <v>4968.0119999999997</v>
      </c>
      <c r="Q275" s="319">
        <v>2</v>
      </c>
    </row>
    <row r="276" spans="1:17" x14ac:dyDescent="0.25">
      <c r="A276" s="318">
        <v>37</v>
      </c>
      <c r="B276" s="318" t="s">
        <v>312</v>
      </c>
      <c r="C276" s="319">
        <v>31789</v>
      </c>
      <c r="D276" s="319">
        <v>5714</v>
      </c>
      <c r="E276" s="319">
        <v>4345.8999999999996</v>
      </c>
      <c r="F276" s="319">
        <v>435</v>
      </c>
      <c r="G276" s="319">
        <v>35050</v>
      </c>
      <c r="H276" s="319">
        <v>1183.4000000000001</v>
      </c>
      <c r="I276" s="319">
        <v>1665.6</v>
      </c>
      <c r="J276" s="319">
        <v>0</v>
      </c>
      <c r="K276" s="319">
        <v>0</v>
      </c>
      <c r="L276" s="319">
        <v>0</v>
      </c>
      <c r="M276" s="319">
        <v>196.6</v>
      </c>
      <c r="N276" s="319">
        <v>11770</v>
      </c>
      <c r="O276" s="319">
        <v>224</v>
      </c>
      <c r="P276" s="319">
        <v>12925.396000000001</v>
      </c>
      <c r="Q276" s="319">
        <v>13</v>
      </c>
    </row>
    <row r="277" spans="1:17" x14ac:dyDescent="0.25">
      <c r="A277" s="318">
        <v>180</v>
      </c>
      <c r="B277" s="318" t="s">
        <v>313</v>
      </c>
      <c r="C277" s="319">
        <v>17003</v>
      </c>
      <c r="D277" s="319">
        <v>4680</v>
      </c>
      <c r="E277" s="319">
        <v>752.3</v>
      </c>
      <c r="F277" s="319">
        <v>165</v>
      </c>
      <c r="G277" s="319">
        <v>16050</v>
      </c>
      <c r="H277" s="319">
        <v>0</v>
      </c>
      <c r="I277" s="319">
        <v>312.8</v>
      </c>
      <c r="J277" s="319">
        <v>0</v>
      </c>
      <c r="K277" s="319">
        <v>0</v>
      </c>
      <c r="L277" s="319">
        <v>0</v>
      </c>
      <c r="M277" s="319">
        <v>0</v>
      </c>
      <c r="N277" s="319">
        <v>13398</v>
      </c>
      <c r="O277" s="319">
        <v>171</v>
      </c>
      <c r="P277" s="319">
        <v>2213.252</v>
      </c>
      <c r="Q277" s="319">
        <v>5</v>
      </c>
    </row>
    <row r="278" spans="1:17" x14ac:dyDescent="0.25">
      <c r="A278" s="318">
        <v>532</v>
      </c>
      <c r="B278" s="318" t="s">
        <v>314</v>
      </c>
      <c r="C278" s="319">
        <v>21706</v>
      </c>
      <c r="D278" s="319">
        <v>4421</v>
      </c>
      <c r="E278" s="319">
        <v>1644.5</v>
      </c>
      <c r="F278" s="319">
        <v>575</v>
      </c>
      <c r="G278" s="319">
        <v>23510</v>
      </c>
      <c r="H278" s="319">
        <v>857.34</v>
      </c>
      <c r="I278" s="319">
        <v>1545.6</v>
      </c>
      <c r="J278" s="319">
        <v>0</v>
      </c>
      <c r="K278" s="319">
        <v>0</v>
      </c>
      <c r="L278" s="319">
        <v>0</v>
      </c>
      <c r="M278" s="319">
        <v>0</v>
      </c>
      <c r="N278" s="319">
        <v>1444</v>
      </c>
      <c r="O278" s="319">
        <v>113</v>
      </c>
      <c r="P278" s="319">
        <v>10490.96</v>
      </c>
      <c r="Q278" s="319">
        <v>1</v>
      </c>
    </row>
    <row r="279" spans="1:17" x14ac:dyDescent="0.25">
      <c r="A279" s="318">
        <v>851</v>
      </c>
      <c r="B279" s="318" t="s">
        <v>315</v>
      </c>
      <c r="C279" s="319">
        <v>25054</v>
      </c>
      <c r="D279" s="319">
        <v>4161</v>
      </c>
      <c r="E279" s="319">
        <v>2643.8</v>
      </c>
      <c r="F279" s="319">
        <v>465</v>
      </c>
      <c r="G279" s="319">
        <v>23250</v>
      </c>
      <c r="H279" s="319">
        <v>0</v>
      </c>
      <c r="I279" s="319">
        <v>488.8</v>
      </c>
      <c r="J279" s="319">
        <v>0</v>
      </c>
      <c r="K279" s="319">
        <v>0</v>
      </c>
      <c r="L279" s="319">
        <v>0</v>
      </c>
      <c r="M279" s="319">
        <v>196.3</v>
      </c>
      <c r="N279" s="319">
        <v>14648</v>
      </c>
      <c r="O279" s="319">
        <v>1266</v>
      </c>
      <c r="P279" s="319">
        <v>7625.7640000000001</v>
      </c>
      <c r="Q279" s="319">
        <v>8</v>
      </c>
    </row>
    <row r="280" spans="1:17" x14ac:dyDescent="0.25">
      <c r="A280" s="318">
        <v>1708</v>
      </c>
      <c r="B280" s="318" t="s">
        <v>316</v>
      </c>
      <c r="C280" s="319">
        <v>43940</v>
      </c>
      <c r="D280" s="319">
        <v>8689</v>
      </c>
      <c r="E280" s="319">
        <v>4206.2</v>
      </c>
      <c r="F280" s="319">
        <v>970</v>
      </c>
      <c r="G280" s="319">
        <v>42170</v>
      </c>
      <c r="H280" s="319">
        <v>548.46</v>
      </c>
      <c r="I280" s="319">
        <v>1510.4</v>
      </c>
      <c r="J280" s="319">
        <v>0</v>
      </c>
      <c r="K280" s="319">
        <v>0</v>
      </c>
      <c r="L280" s="319">
        <v>0</v>
      </c>
      <c r="M280" s="319">
        <v>0</v>
      </c>
      <c r="N280" s="319">
        <v>28825</v>
      </c>
      <c r="O280" s="319">
        <v>3334</v>
      </c>
      <c r="P280" s="319">
        <v>12463.674000000001</v>
      </c>
      <c r="Q280" s="319">
        <v>34</v>
      </c>
    </row>
    <row r="281" spans="1:17" x14ac:dyDescent="0.25">
      <c r="A281" s="318">
        <v>971</v>
      </c>
      <c r="B281" s="318" t="s">
        <v>317</v>
      </c>
      <c r="C281" s="319">
        <v>24961</v>
      </c>
      <c r="D281" s="319">
        <v>3832</v>
      </c>
      <c r="E281" s="319">
        <v>2297</v>
      </c>
      <c r="F281" s="319">
        <v>465</v>
      </c>
      <c r="G281" s="319">
        <v>23330</v>
      </c>
      <c r="H281" s="319">
        <v>0</v>
      </c>
      <c r="I281" s="319">
        <v>1161.5999999999999</v>
      </c>
      <c r="J281" s="319">
        <v>0</v>
      </c>
      <c r="K281" s="319">
        <v>0</v>
      </c>
      <c r="L281" s="319">
        <v>0</v>
      </c>
      <c r="M281" s="319">
        <v>145.19999999999999</v>
      </c>
      <c r="N281" s="319">
        <v>2089</v>
      </c>
      <c r="O281" s="319">
        <v>191</v>
      </c>
      <c r="P281" s="319">
        <v>10682.49</v>
      </c>
      <c r="Q281" s="319">
        <v>3</v>
      </c>
    </row>
    <row r="282" spans="1:17" x14ac:dyDescent="0.25">
      <c r="A282" s="318">
        <v>1904</v>
      </c>
      <c r="B282" s="318" t="s">
        <v>530</v>
      </c>
      <c r="C282" s="319">
        <v>64336</v>
      </c>
      <c r="D282" s="319">
        <v>13304</v>
      </c>
      <c r="E282" s="319">
        <v>3801.6</v>
      </c>
      <c r="F282" s="319">
        <v>3540</v>
      </c>
      <c r="G282" s="319">
        <v>51140</v>
      </c>
      <c r="H282" s="319">
        <v>205.92</v>
      </c>
      <c r="I282" s="319">
        <v>3448.8</v>
      </c>
      <c r="J282" s="319">
        <v>0</v>
      </c>
      <c r="K282" s="319">
        <v>0</v>
      </c>
      <c r="L282" s="319">
        <v>0</v>
      </c>
      <c r="M282" s="319">
        <v>62.799999999999301</v>
      </c>
      <c r="N282" s="319">
        <v>9617</v>
      </c>
      <c r="O282" s="319">
        <v>1065</v>
      </c>
      <c r="P282" s="319">
        <v>33985.699999999997</v>
      </c>
      <c r="Q282" s="319">
        <v>18</v>
      </c>
    </row>
    <row r="283" spans="1:17" x14ac:dyDescent="0.25">
      <c r="A283" s="318">
        <v>1900</v>
      </c>
      <c r="B283" s="318" t="s">
        <v>529</v>
      </c>
      <c r="C283" s="319">
        <v>89710</v>
      </c>
      <c r="D283" s="319">
        <v>18418</v>
      </c>
      <c r="E283" s="319">
        <v>9078.7000000000007</v>
      </c>
      <c r="F283" s="319">
        <v>1690</v>
      </c>
      <c r="G283" s="319">
        <v>89600</v>
      </c>
      <c r="H283" s="319">
        <v>2321.6</v>
      </c>
      <c r="I283" s="319">
        <v>4497.6000000000004</v>
      </c>
      <c r="J283" s="319">
        <v>0</v>
      </c>
      <c r="K283" s="319">
        <v>0</v>
      </c>
      <c r="L283" s="319">
        <v>0</v>
      </c>
      <c r="M283" s="319">
        <v>0</v>
      </c>
      <c r="N283" s="319">
        <v>52262</v>
      </c>
      <c r="O283" s="319">
        <v>5305</v>
      </c>
      <c r="P283" s="319">
        <v>36389.921999999999</v>
      </c>
      <c r="Q283" s="319">
        <v>65</v>
      </c>
    </row>
    <row r="284" spans="1:17" x14ac:dyDescent="0.25">
      <c r="A284" s="318">
        <v>715</v>
      </c>
      <c r="B284" s="318" t="s">
        <v>320</v>
      </c>
      <c r="C284" s="319">
        <v>54589</v>
      </c>
      <c r="D284" s="319">
        <v>9592</v>
      </c>
      <c r="E284" s="319">
        <v>5705.9</v>
      </c>
      <c r="F284" s="319">
        <v>2780</v>
      </c>
      <c r="G284" s="319">
        <v>55560</v>
      </c>
      <c r="H284" s="319">
        <v>1260.08</v>
      </c>
      <c r="I284" s="319">
        <v>1993.6</v>
      </c>
      <c r="J284" s="319">
        <v>0</v>
      </c>
      <c r="K284" s="319">
        <v>0</v>
      </c>
      <c r="L284" s="319">
        <v>0</v>
      </c>
      <c r="M284" s="319">
        <v>0</v>
      </c>
      <c r="N284" s="319">
        <v>25003</v>
      </c>
      <c r="O284" s="319">
        <v>1280</v>
      </c>
      <c r="P284" s="319">
        <v>23613.681</v>
      </c>
      <c r="Q284" s="319">
        <v>26</v>
      </c>
    </row>
    <row r="285" spans="1:17" x14ac:dyDescent="0.25">
      <c r="A285" s="318">
        <v>93</v>
      </c>
      <c r="B285" s="318" t="s">
        <v>321</v>
      </c>
      <c r="C285" s="319">
        <v>4890</v>
      </c>
      <c r="D285" s="319">
        <v>722</v>
      </c>
      <c r="E285" s="319">
        <v>195.2</v>
      </c>
      <c r="F285" s="319">
        <v>35</v>
      </c>
      <c r="G285" s="319">
        <v>4900</v>
      </c>
      <c r="H285" s="319">
        <v>0</v>
      </c>
      <c r="I285" s="319">
        <v>91.2</v>
      </c>
      <c r="J285" s="319">
        <v>0</v>
      </c>
      <c r="K285" s="319">
        <v>0</v>
      </c>
      <c r="L285" s="319">
        <v>0</v>
      </c>
      <c r="M285" s="319">
        <v>0</v>
      </c>
      <c r="N285" s="319">
        <v>8523</v>
      </c>
      <c r="O285" s="319">
        <v>187</v>
      </c>
      <c r="P285" s="319">
        <v>982</v>
      </c>
      <c r="Q285" s="319">
        <v>9</v>
      </c>
    </row>
    <row r="286" spans="1:17" x14ac:dyDescent="0.25">
      <c r="A286" s="318">
        <v>448</v>
      </c>
      <c r="B286" s="318" t="s">
        <v>322</v>
      </c>
      <c r="C286" s="319">
        <v>13547</v>
      </c>
      <c r="D286" s="319">
        <v>2275</v>
      </c>
      <c r="E286" s="319">
        <v>987.2</v>
      </c>
      <c r="F286" s="319">
        <v>175</v>
      </c>
      <c r="G286" s="319">
        <v>12500</v>
      </c>
      <c r="H286" s="319">
        <v>51.48</v>
      </c>
      <c r="I286" s="319">
        <v>589.6</v>
      </c>
      <c r="J286" s="319">
        <v>0</v>
      </c>
      <c r="K286" s="319">
        <v>0</v>
      </c>
      <c r="L286" s="319">
        <v>0</v>
      </c>
      <c r="M286" s="319">
        <v>0</v>
      </c>
      <c r="N286" s="319">
        <v>16202</v>
      </c>
      <c r="O286" s="319">
        <v>288</v>
      </c>
      <c r="P286" s="319">
        <v>5050.192</v>
      </c>
      <c r="Q286" s="319">
        <v>22</v>
      </c>
    </row>
    <row r="287" spans="1:17" x14ac:dyDescent="0.25">
      <c r="A287" s="318">
        <v>1525</v>
      </c>
      <c r="B287" s="318" t="s">
        <v>323</v>
      </c>
      <c r="C287" s="319">
        <v>37061</v>
      </c>
      <c r="D287" s="319">
        <v>7652</v>
      </c>
      <c r="E287" s="319">
        <v>2227</v>
      </c>
      <c r="F287" s="319">
        <v>1160</v>
      </c>
      <c r="G287" s="319">
        <v>34270</v>
      </c>
      <c r="H287" s="319">
        <v>702.38</v>
      </c>
      <c r="I287" s="319">
        <v>1902.4</v>
      </c>
      <c r="J287" s="319">
        <v>0</v>
      </c>
      <c r="K287" s="319">
        <v>0</v>
      </c>
      <c r="L287" s="319">
        <v>0</v>
      </c>
      <c r="M287" s="319">
        <v>204.4</v>
      </c>
      <c r="N287" s="319">
        <v>2835</v>
      </c>
      <c r="O287" s="319">
        <v>514</v>
      </c>
      <c r="P287" s="319">
        <v>22759.439999999999</v>
      </c>
      <c r="Q287" s="319">
        <v>7</v>
      </c>
    </row>
    <row r="288" spans="1:17" x14ac:dyDescent="0.25">
      <c r="A288" s="318">
        <v>716</v>
      </c>
      <c r="B288" s="318" t="s">
        <v>324</v>
      </c>
      <c r="C288" s="319">
        <v>25780</v>
      </c>
      <c r="D288" s="319">
        <v>5781</v>
      </c>
      <c r="E288" s="319">
        <v>2035.6</v>
      </c>
      <c r="F288" s="319">
        <v>530</v>
      </c>
      <c r="G288" s="319">
        <v>22950</v>
      </c>
      <c r="H288" s="319">
        <v>130.62</v>
      </c>
      <c r="I288" s="319">
        <v>252</v>
      </c>
      <c r="J288" s="319">
        <v>0</v>
      </c>
      <c r="K288" s="319">
        <v>0</v>
      </c>
      <c r="L288" s="319">
        <v>0</v>
      </c>
      <c r="M288" s="319">
        <v>0</v>
      </c>
      <c r="N288" s="319">
        <v>14685</v>
      </c>
      <c r="O288" s="319">
        <v>1549</v>
      </c>
      <c r="P288" s="319">
        <v>5446.3320000000003</v>
      </c>
      <c r="Q288" s="319">
        <v>10</v>
      </c>
    </row>
    <row r="289" spans="1:17" x14ac:dyDescent="0.25">
      <c r="A289" s="318">
        <v>281</v>
      </c>
      <c r="B289" s="318" t="s">
        <v>325</v>
      </c>
      <c r="C289" s="319">
        <v>41978</v>
      </c>
      <c r="D289" s="319">
        <v>8338</v>
      </c>
      <c r="E289" s="319">
        <v>4090.2</v>
      </c>
      <c r="F289" s="319">
        <v>5310</v>
      </c>
      <c r="G289" s="319">
        <v>49300</v>
      </c>
      <c r="H289" s="319">
        <v>2040.86</v>
      </c>
      <c r="I289" s="319">
        <v>1988.8</v>
      </c>
      <c r="J289" s="319">
        <v>0</v>
      </c>
      <c r="K289" s="319">
        <v>0</v>
      </c>
      <c r="L289" s="319">
        <v>0</v>
      </c>
      <c r="M289" s="319">
        <v>0</v>
      </c>
      <c r="N289" s="319">
        <v>3284</v>
      </c>
      <c r="O289" s="319">
        <v>267</v>
      </c>
      <c r="P289" s="319">
        <v>25985.151999999998</v>
      </c>
      <c r="Q289" s="319">
        <v>3</v>
      </c>
    </row>
    <row r="290" spans="1:17" x14ac:dyDescent="0.25">
      <c r="A290" s="318">
        <v>855</v>
      </c>
      <c r="B290" s="318" t="s">
        <v>326</v>
      </c>
      <c r="C290" s="319">
        <v>217259</v>
      </c>
      <c r="D290" s="319">
        <v>39311</v>
      </c>
      <c r="E290" s="319">
        <v>24207.9</v>
      </c>
      <c r="F290" s="319">
        <v>24800</v>
      </c>
      <c r="G290" s="319">
        <v>242720</v>
      </c>
      <c r="H290" s="319">
        <v>5176.72</v>
      </c>
      <c r="I290" s="319">
        <v>9148</v>
      </c>
      <c r="J290" s="319">
        <v>0</v>
      </c>
      <c r="K290" s="319">
        <v>0</v>
      </c>
      <c r="L290" s="319">
        <v>0</v>
      </c>
      <c r="M290" s="319">
        <v>0</v>
      </c>
      <c r="N290" s="319">
        <v>11605</v>
      </c>
      <c r="O290" s="319">
        <v>208</v>
      </c>
      <c r="P290" s="319">
        <v>291466.842</v>
      </c>
      <c r="Q290" s="319">
        <v>5</v>
      </c>
    </row>
    <row r="291" spans="1:17" x14ac:dyDescent="0.25">
      <c r="A291" s="318">
        <v>183</v>
      </c>
      <c r="B291" s="318" t="s">
        <v>327</v>
      </c>
      <c r="C291" s="319">
        <v>21276</v>
      </c>
      <c r="D291" s="319">
        <v>4565</v>
      </c>
      <c r="E291" s="319">
        <v>1198.5999999999999</v>
      </c>
      <c r="F291" s="319">
        <v>140</v>
      </c>
      <c r="G291" s="319">
        <v>15460</v>
      </c>
      <c r="H291" s="319">
        <v>0</v>
      </c>
      <c r="I291" s="319">
        <v>545.6</v>
      </c>
      <c r="J291" s="319">
        <v>0</v>
      </c>
      <c r="K291" s="319">
        <v>0</v>
      </c>
      <c r="L291" s="319">
        <v>0</v>
      </c>
      <c r="M291" s="319">
        <v>0</v>
      </c>
      <c r="N291" s="319">
        <v>14702</v>
      </c>
      <c r="O291" s="319">
        <v>42</v>
      </c>
      <c r="P291" s="319">
        <v>2486.34</v>
      </c>
      <c r="Q291" s="319">
        <v>11</v>
      </c>
    </row>
    <row r="292" spans="1:17" x14ac:dyDescent="0.25">
      <c r="A292" s="318">
        <v>1700</v>
      </c>
      <c r="B292" s="318" t="s">
        <v>328</v>
      </c>
      <c r="C292" s="319">
        <v>33792</v>
      </c>
      <c r="D292" s="319">
        <v>7651</v>
      </c>
      <c r="E292" s="319">
        <v>2655.4</v>
      </c>
      <c r="F292" s="319">
        <v>330</v>
      </c>
      <c r="G292" s="319">
        <v>32210</v>
      </c>
      <c r="H292" s="319">
        <v>172.26</v>
      </c>
      <c r="I292" s="319">
        <v>980.8</v>
      </c>
      <c r="J292" s="319">
        <v>0</v>
      </c>
      <c r="K292" s="319">
        <v>0</v>
      </c>
      <c r="L292" s="319">
        <v>0</v>
      </c>
      <c r="M292" s="319">
        <v>266.8</v>
      </c>
      <c r="N292" s="319">
        <v>10613</v>
      </c>
      <c r="O292" s="319">
        <v>200</v>
      </c>
      <c r="P292" s="319">
        <v>8327.6200000000008</v>
      </c>
      <c r="Q292" s="319">
        <v>9</v>
      </c>
    </row>
    <row r="293" spans="1:17" x14ac:dyDescent="0.25">
      <c r="A293" s="318">
        <v>1730</v>
      </c>
      <c r="B293" s="318" t="s">
        <v>329</v>
      </c>
      <c r="C293" s="319">
        <v>33698</v>
      </c>
      <c r="D293" s="319">
        <v>7057</v>
      </c>
      <c r="E293" s="319">
        <v>2155.9</v>
      </c>
      <c r="F293" s="319">
        <v>505</v>
      </c>
      <c r="G293" s="319">
        <v>28670</v>
      </c>
      <c r="H293" s="319">
        <v>227.25280000000001</v>
      </c>
      <c r="I293" s="319">
        <v>169.6</v>
      </c>
      <c r="J293" s="319">
        <v>0</v>
      </c>
      <c r="K293" s="319">
        <v>0</v>
      </c>
      <c r="L293" s="319">
        <v>0</v>
      </c>
      <c r="M293" s="319">
        <v>0</v>
      </c>
      <c r="N293" s="319">
        <v>14286</v>
      </c>
      <c r="O293" s="319">
        <v>484</v>
      </c>
      <c r="P293" s="319">
        <v>8074.3109999999997</v>
      </c>
      <c r="Q293" s="319">
        <v>18</v>
      </c>
    </row>
    <row r="294" spans="1:17" x14ac:dyDescent="0.25">
      <c r="A294" s="318">
        <v>737</v>
      </c>
      <c r="B294" s="318" t="s">
        <v>330</v>
      </c>
      <c r="C294" s="319">
        <v>31780</v>
      </c>
      <c r="D294" s="319">
        <v>6500</v>
      </c>
      <c r="E294" s="319">
        <v>2712.8</v>
      </c>
      <c r="F294" s="319">
        <v>395</v>
      </c>
      <c r="G294" s="319">
        <v>28670</v>
      </c>
      <c r="H294" s="319">
        <v>0</v>
      </c>
      <c r="I294" s="319">
        <v>1105.5999999999999</v>
      </c>
      <c r="J294" s="319">
        <v>0</v>
      </c>
      <c r="K294" s="319">
        <v>0</v>
      </c>
      <c r="L294" s="319">
        <v>0</v>
      </c>
      <c r="M294" s="319">
        <v>543.79999999999995</v>
      </c>
      <c r="N294" s="319">
        <v>14860</v>
      </c>
      <c r="O294" s="319">
        <v>1280</v>
      </c>
      <c r="P294" s="319">
        <v>6964.0079999999998</v>
      </c>
      <c r="Q294" s="319">
        <v>24</v>
      </c>
    </row>
    <row r="295" spans="1:17" x14ac:dyDescent="0.25">
      <c r="A295" s="318">
        <v>856</v>
      </c>
      <c r="B295" s="318" t="s">
        <v>332</v>
      </c>
      <c r="C295" s="319">
        <v>41782</v>
      </c>
      <c r="D295" s="319">
        <v>8077</v>
      </c>
      <c r="E295" s="319">
        <v>3624.8</v>
      </c>
      <c r="F295" s="319">
        <v>2260</v>
      </c>
      <c r="G295" s="319">
        <v>46220</v>
      </c>
      <c r="H295" s="319">
        <v>517.28</v>
      </c>
      <c r="I295" s="319">
        <v>2279.1999999999998</v>
      </c>
      <c r="J295" s="319">
        <v>0</v>
      </c>
      <c r="K295" s="319">
        <v>0</v>
      </c>
      <c r="L295" s="319">
        <v>0</v>
      </c>
      <c r="M295" s="319">
        <v>0</v>
      </c>
      <c r="N295" s="319">
        <v>6699</v>
      </c>
      <c r="O295" s="319">
        <v>54</v>
      </c>
      <c r="P295" s="319">
        <v>26386.304</v>
      </c>
      <c r="Q295" s="319">
        <v>8</v>
      </c>
    </row>
    <row r="296" spans="1:17" x14ac:dyDescent="0.25">
      <c r="A296" s="318">
        <v>450</v>
      </c>
      <c r="B296" s="318" t="s">
        <v>333</v>
      </c>
      <c r="C296" s="319">
        <v>13528</v>
      </c>
      <c r="D296" s="319">
        <v>2834</v>
      </c>
      <c r="E296" s="319">
        <v>644.79999999999995</v>
      </c>
      <c r="F296" s="319">
        <v>325</v>
      </c>
      <c r="G296" s="319">
        <v>10520</v>
      </c>
      <c r="H296" s="319">
        <v>0</v>
      </c>
      <c r="I296" s="319">
        <v>0</v>
      </c>
      <c r="J296" s="319">
        <v>0</v>
      </c>
      <c r="K296" s="319">
        <v>0</v>
      </c>
      <c r="L296" s="319">
        <v>0</v>
      </c>
      <c r="M296" s="319">
        <v>0</v>
      </c>
      <c r="N296" s="319">
        <v>1914</v>
      </c>
      <c r="O296" s="319">
        <v>315</v>
      </c>
      <c r="P296" s="319">
        <v>6454.7560000000003</v>
      </c>
      <c r="Q296" s="319">
        <v>1</v>
      </c>
    </row>
    <row r="297" spans="1:17" x14ac:dyDescent="0.25">
      <c r="A297" s="318">
        <v>451</v>
      </c>
      <c r="B297" s="318" t="s">
        <v>334</v>
      </c>
      <c r="C297" s="319">
        <v>29424</v>
      </c>
      <c r="D297" s="319">
        <v>6017</v>
      </c>
      <c r="E297" s="319">
        <v>2085.3000000000002</v>
      </c>
      <c r="F297" s="319">
        <v>2020</v>
      </c>
      <c r="G297" s="319">
        <v>27490</v>
      </c>
      <c r="H297" s="319">
        <v>720.72</v>
      </c>
      <c r="I297" s="319">
        <v>1909.6</v>
      </c>
      <c r="J297" s="319">
        <v>0</v>
      </c>
      <c r="K297" s="319">
        <v>0</v>
      </c>
      <c r="L297" s="319">
        <v>0</v>
      </c>
      <c r="M297" s="319">
        <v>0</v>
      </c>
      <c r="N297" s="319">
        <v>1815</v>
      </c>
      <c r="O297" s="319">
        <v>127</v>
      </c>
      <c r="P297" s="319">
        <v>18336.848000000002</v>
      </c>
      <c r="Q297" s="319">
        <v>2</v>
      </c>
    </row>
    <row r="298" spans="1:17" x14ac:dyDescent="0.25">
      <c r="A298" s="318">
        <v>184</v>
      </c>
      <c r="B298" s="318" t="s">
        <v>335</v>
      </c>
      <c r="C298" s="319">
        <v>20776</v>
      </c>
      <c r="D298" s="319">
        <v>6969</v>
      </c>
      <c r="E298" s="319">
        <v>715.1</v>
      </c>
      <c r="F298" s="319">
        <v>315</v>
      </c>
      <c r="G298" s="319">
        <v>21650</v>
      </c>
      <c r="H298" s="319">
        <v>65.739999999999995</v>
      </c>
      <c r="I298" s="319">
        <v>802.4</v>
      </c>
      <c r="J298" s="319">
        <v>0</v>
      </c>
      <c r="K298" s="319">
        <v>0</v>
      </c>
      <c r="L298" s="319">
        <v>0</v>
      </c>
      <c r="M298" s="319">
        <v>544.29999999999995</v>
      </c>
      <c r="N298" s="319">
        <v>1316</v>
      </c>
      <c r="O298" s="319">
        <v>38</v>
      </c>
      <c r="P298" s="319">
        <v>7167.93</v>
      </c>
      <c r="Q298" s="319">
        <v>1</v>
      </c>
    </row>
    <row r="299" spans="1:17" x14ac:dyDescent="0.25">
      <c r="A299" s="318">
        <v>344</v>
      </c>
      <c r="B299" s="318" t="s">
        <v>336</v>
      </c>
      <c r="C299" s="319">
        <v>352866</v>
      </c>
      <c r="D299" s="319">
        <v>69968</v>
      </c>
      <c r="E299" s="319">
        <v>31678.400000000001</v>
      </c>
      <c r="F299" s="319">
        <v>59640</v>
      </c>
      <c r="G299" s="319">
        <v>405710</v>
      </c>
      <c r="H299" s="319">
        <v>8267.4071999999996</v>
      </c>
      <c r="I299" s="319">
        <v>11464</v>
      </c>
      <c r="J299" s="319">
        <v>0</v>
      </c>
      <c r="K299" s="319">
        <v>1077.7</v>
      </c>
      <c r="L299" s="319">
        <v>5216.49999999999</v>
      </c>
      <c r="M299" s="319">
        <v>3144.1</v>
      </c>
      <c r="N299" s="319">
        <v>9376</v>
      </c>
      <c r="O299" s="319">
        <v>545</v>
      </c>
      <c r="P299" s="319">
        <v>560833.52399999998</v>
      </c>
      <c r="Q299" s="319">
        <v>4</v>
      </c>
    </row>
    <row r="300" spans="1:17" x14ac:dyDescent="0.25">
      <c r="A300" s="318">
        <v>1581</v>
      </c>
      <c r="B300" s="318" t="s">
        <v>337</v>
      </c>
      <c r="C300" s="319">
        <v>49515</v>
      </c>
      <c r="D300" s="319">
        <v>9881</v>
      </c>
      <c r="E300" s="319">
        <v>2935.8</v>
      </c>
      <c r="F300" s="319">
        <v>2065</v>
      </c>
      <c r="G300" s="319">
        <v>43580</v>
      </c>
      <c r="H300" s="319">
        <v>845.48559999999998</v>
      </c>
      <c r="I300" s="319">
        <v>1792.8</v>
      </c>
      <c r="J300" s="319">
        <v>0</v>
      </c>
      <c r="K300" s="319">
        <v>0</v>
      </c>
      <c r="L300" s="319">
        <v>0</v>
      </c>
      <c r="M300" s="319">
        <v>0</v>
      </c>
      <c r="N300" s="319">
        <v>13205</v>
      </c>
      <c r="O300" s="319">
        <v>189</v>
      </c>
      <c r="P300" s="319">
        <v>19361.16</v>
      </c>
      <c r="Q300" s="319">
        <v>17</v>
      </c>
    </row>
    <row r="301" spans="1:17" x14ac:dyDescent="0.25">
      <c r="A301" s="318">
        <v>981</v>
      </c>
      <c r="B301" s="318" t="s">
        <v>338</v>
      </c>
      <c r="C301" s="319">
        <v>10092</v>
      </c>
      <c r="D301" s="319">
        <v>1274</v>
      </c>
      <c r="E301" s="319">
        <v>1482.3</v>
      </c>
      <c r="F301" s="319">
        <v>210</v>
      </c>
      <c r="G301" s="319">
        <v>8720</v>
      </c>
      <c r="H301" s="319">
        <v>0</v>
      </c>
      <c r="I301" s="319">
        <v>0</v>
      </c>
      <c r="J301" s="319">
        <v>0</v>
      </c>
      <c r="K301" s="319">
        <v>0</v>
      </c>
      <c r="L301" s="319">
        <v>0</v>
      </c>
      <c r="M301" s="319">
        <v>0</v>
      </c>
      <c r="N301" s="319">
        <v>2389</v>
      </c>
      <c r="O301" s="319">
        <v>1</v>
      </c>
      <c r="P301" s="319">
        <v>6565.7420000000002</v>
      </c>
      <c r="Q301" s="319">
        <v>6</v>
      </c>
    </row>
    <row r="302" spans="1:17" x14ac:dyDescent="0.25">
      <c r="A302" s="318">
        <v>994</v>
      </c>
      <c r="B302" s="318" t="s">
        <v>339</v>
      </c>
      <c r="C302" s="319">
        <v>16470</v>
      </c>
      <c r="D302" s="319">
        <v>2331</v>
      </c>
      <c r="E302" s="319">
        <v>1791.5</v>
      </c>
      <c r="F302" s="319">
        <v>275</v>
      </c>
      <c r="G302" s="319">
        <v>13370</v>
      </c>
      <c r="H302" s="319">
        <v>1089.9000000000001</v>
      </c>
      <c r="I302" s="319">
        <v>528</v>
      </c>
      <c r="J302" s="319">
        <v>0</v>
      </c>
      <c r="K302" s="319">
        <v>0</v>
      </c>
      <c r="L302" s="319">
        <v>0</v>
      </c>
      <c r="M302" s="319">
        <v>102.3</v>
      </c>
      <c r="N302" s="319">
        <v>3672</v>
      </c>
      <c r="O302" s="319">
        <v>21</v>
      </c>
      <c r="P302" s="319">
        <v>6217.65</v>
      </c>
      <c r="Q302" s="319">
        <v>6</v>
      </c>
    </row>
    <row r="303" spans="1:17" x14ac:dyDescent="0.25">
      <c r="A303" s="318">
        <v>858</v>
      </c>
      <c r="B303" s="318" t="s">
        <v>340</v>
      </c>
      <c r="C303" s="319">
        <v>30910</v>
      </c>
      <c r="D303" s="319">
        <v>5197</v>
      </c>
      <c r="E303" s="319">
        <v>3071.9</v>
      </c>
      <c r="F303" s="319">
        <v>625</v>
      </c>
      <c r="G303" s="319">
        <v>31520</v>
      </c>
      <c r="H303" s="319">
        <v>164.34</v>
      </c>
      <c r="I303" s="319">
        <v>1988</v>
      </c>
      <c r="J303" s="319">
        <v>0</v>
      </c>
      <c r="K303" s="319">
        <v>0</v>
      </c>
      <c r="L303" s="319">
        <v>0</v>
      </c>
      <c r="M303" s="319">
        <v>0</v>
      </c>
      <c r="N303" s="319">
        <v>5494</v>
      </c>
      <c r="O303" s="319">
        <v>156</v>
      </c>
      <c r="P303" s="319">
        <v>21979.419000000002</v>
      </c>
      <c r="Q303" s="319">
        <v>3</v>
      </c>
    </row>
    <row r="304" spans="1:17" x14ac:dyDescent="0.25">
      <c r="A304" s="318">
        <v>47</v>
      </c>
      <c r="B304" s="318" t="s">
        <v>341</v>
      </c>
      <c r="C304" s="319">
        <v>27491</v>
      </c>
      <c r="D304" s="319">
        <v>5141</v>
      </c>
      <c r="E304" s="319">
        <v>3495.6</v>
      </c>
      <c r="F304" s="319">
        <v>1515</v>
      </c>
      <c r="G304" s="319">
        <v>31010</v>
      </c>
      <c r="H304" s="319">
        <v>890.9</v>
      </c>
      <c r="I304" s="319">
        <v>1599.2</v>
      </c>
      <c r="J304" s="319">
        <v>0</v>
      </c>
      <c r="K304" s="319">
        <v>0</v>
      </c>
      <c r="L304" s="319">
        <v>0</v>
      </c>
      <c r="M304" s="319">
        <v>0</v>
      </c>
      <c r="N304" s="319">
        <v>7596</v>
      </c>
      <c r="O304" s="319">
        <v>272</v>
      </c>
      <c r="P304" s="319">
        <v>12909.768</v>
      </c>
      <c r="Q304" s="319">
        <v>6</v>
      </c>
    </row>
    <row r="305" spans="1:17" x14ac:dyDescent="0.25">
      <c r="A305" s="318">
        <v>345</v>
      </c>
      <c r="B305" s="318" t="s">
        <v>342</v>
      </c>
      <c r="C305" s="319">
        <v>65589</v>
      </c>
      <c r="D305" s="319">
        <v>14832</v>
      </c>
      <c r="E305" s="319">
        <v>5470.4</v>
      </c>
      <c r="F305" s="319">
        <v>5675</v>
      </c>
      <c r="G305" s="319">
        <v>75400</v>
      </c>
      <c r="H305" s="319">
        <v>1153.74</v>
      </c>
      <c r="I305" s="319">
        <v>4917.6000000000004</v>
      </c>
      <c r="J305" s="319">
        <v>0</v>
      </c>
      <c r="K305" s="319">
        <v>0</v>
      </c>
      <c r="L305" s="319">
        <v>0</v>
      </c>
      <c r="M305" s="319">
        <v>0</v>
      </c>
      <c r="N305" s="319">
        <v>1942</v>
      </c>
      <c r="O305" s="319">
        <v>30</v>
      </c>
      <c r="P305" s="319">
        <v>62846.531999999999</v>
      </c>
      <c r="Q305" s="319">
        <v>1</v>
      </c>
    </row>
    <row r="306" spans="1:17" x14ac:dyDescent="0.25">
      <c r="A306" s="318">
        <v>717</v>
      </c>
      <c r="B306" s="318" t="s">
        <v>343</v>
      </c>
      <c r="C306" s="319">
        <v>21835</v>
      </c>
      <c r="D306" s="319">
        <v>4061</v>
      </c>
      <c r="E306" s="319">
        <v>912</v>
      </c>
      <c r="F306" s="319">
        <v>220</v>
      </c>
      <c r="G306" s="319">
        <v>15680</v>
      </c>
      <c r="H306" s="319">
        <v>0</v>
      </c>
      <c r="I306" s="319">
        <v>0</v>
      </c>
      <c r="J306" s="319">
        <v>0</v>
      </c>
      <c r="K306" s="319">
        <v>0</v>
      </c>
      <c r="L306" s="319">
        <v>0</v>
      </c>
      <c r="M306" s="319">
        <v>0</v>
      </c>
      <c r="N306" s="319">
        <v>13297</v>
      </c>
      <c r="O306" s="319">
        <v>1194</v>
      </c>
      <c r="P306" s="319">
        <v>5158.72</v>
      </c>
      <c r="Q306" s="319">
        <v>14</v>
      </c>
    </row>
    <row r="307" spans="1:17" x14ac:dyDescent="0.25">
      <c r="A307" s="318">
        <v>861</v>
      </c>
      <c r="B307" s="318" t="s">
        <v>345</v>
      </c>
      <c r="C307" s="319">
        <v>45337</v>
      </c>
      <c r="D307" s="319">
        <v>8498</v>
      </c>
      <c r="E307" s="319">
        <v>3160.7</v>
      </c>
      <c r="F307" s="319">
        <v>1210</v>
      </c>
      <c r="G307" s="319">
        <v>46060</v>
      </c>
      <c r="H307" s="319">
        <v>1170.22</v>
      </c>
      <c r="I307" s="319">
        <v>1518.4</v>
      </c>
      <c r="J307" s="319">
        <v>0</v>
      </c>
      <c r="K307" s="319">
        <v>0</v>
      </c>
      <c r="L307" s="319">
        <v>0</v>
      </c>
      <c r="M307" s="319">
        <v>0</v>
      </c>
      <c r="N307" s="319">
        <v>3168</v>
      </c>
      <c r="O307" s="319">
        <v>21</v>
      </c>
      <c r="P307" s="319">
        <v>33890.639999999999</v>
      </c>
      <c r="Q307" s="319">
        <v>2</v>
      </c>
    </row>
    <row r="308" spans="1:17" x14ac:dyDescent="0.25">
      <c r="A308" s="318">
        <v>453</v>
      </c>
      <c r="B308" s="318" t="s">
        <v>346</v>
      </c>
      <c r="C308" s="319">
        <v>68348</v>
      </c>
      <c r="D308" s="319">
        <v>12986</v>
      </c>
      <c r="E308" s="319">
        <v>6220.8</v>
      </c>
      <c r="F308" s="319">
        <v>3530</v>
      </c>
      <c r="G308" s="319">
        <v>68770</v>
      </c>
      <c r="H308" s="319">
        <v>1072.82</v>
      </c>
      <c r="I308" s="319">
        <v>3120</v>
      </c>
      <c r="J308" s="319">
        <v>0</v>
      </c>
      <c r="K308" s="319">
        <v>0</v>
      </c>
      <c r="L308" s="319">
        <v>0</v>
      </c>
      <c r="M308" s="319">
        <v>9.2999999999997307</v>
      </c>
      <c r="N308" s="319">
        <v>4502</v>
      </c>
      <c r="O308" s="319">
        <v>834</v>
      </c>
      <c r="P308" s="319">
        <v>58078.851999999999</v>
      </c>
      <c r="Q308" s="319">
        <v>6</v>
      </c>
    </row>
    <row r="309" spans="1:17" x14ac:dyDescent="0.25">
      <c r="A309" s="318">
        <v>983</v>
      </c>
      <c r="B309" s="318" t="s">
        <v>347</v>
      </c>
      <c r="C309" s="319">
        <v>101603</v>
      </c>
      <c r="D309" s="319">
        <v>18161</v>
      </c>
      <c r="E309" s="319">
        <v>11956.3</v>
      </c>
      <c r="F309" s="319">
        <v>8930</v>
      </c>
      <c r="G309" s="319">
        <v>109520</v>
      </c>
      <c r="H309" s="319">
        <v>3776.88</v>
      </c>
      <c r="I309" s="319">
        <v>4670.3999999999996</v>
      </c>
      <c r="J309" s="319">
        <v>0</v>
      </c>
      <c r="K309" s="319">
        <v>0</v>
      </c>
      <c r="L309" s="319">
        <v>0</v>
      </c>
      <c r="M309" s="319">
        <v>0</v>
      </c>
      <c r="N309" s="319">
        <v>12412</v>
      </c>
      <c r="O309" s="319">
        <v>488</v>
      </c>
      <c r="P309" s="319">
        <v>79432.115000000005</v>
      </c>
      <c r="Q309" s="319">
        <v>14</v>
      </c>
    </row>
    <row r="310" spans="1:17" x14ac:dyDescent="0.25">
      <c r="A310" s="318">
        <v>984</v>
      </c>
      <c r="B310" s="318" t="s">
        <v>348</v>
      </c>
      <c r="C310" s="319">
        <v>43326</v>
      </c>
      <c r="D310" s="319">
        <v>8042</v>
      </c>
      <c r="E310" s="319">
        <v>3827</v>
      </c>
      <c r="F310" s="319">
        <v>2720</v>
      </c>
      <c r="G310" s="319">
        <v>46200</v>
      </c>
      <c r="H310" s="319">
        <v>612.05999999999995</v>
      </c>
      <c r="I310" s="319">
        <v>1360.8</v>
      </c>
      <c r="J310" s="319">
        <v>0</v>
      </c>
      <c r="K310" s="319">
        <v>0</v>
      </c>
      <c r="L310" s="319">
        <v>0</v>
      </c>
      <c r="M310" s="319">
        <v>0</v>
      </c>
      <c r="N310" s="319">
        <v>16316</v>
      </c>
      <c r="O310" s="319">
        <v>184</v>
      </c>
      <c r="P310" s="319">
        <v>19527.8</v>
      </c>
      <c r="Q310" s="319">
        <v>14</v>
      </c>
    </row>
    <row r="311" spans="1:17" x14ac:dyDescent="0.25">
      <c r="A311" s="318">
        <v>1961</v>
      </c>
      <c r="B311" s="318" t="s">
        <v>749</v>
      </c>
      <c r="C311" s="319">
        <v>55712</v>
      </c>
      <c r="D311" s="319">
        <v>11774</v>
      </c>
      <c r="E311" s="319">
        <v>4002.4</v>
      </c>
      <c r="F311" s="319">
        <v>4275</v>
      </c>
      <c r="G311" s="319">
        <v>49930</v>
      </c>
      <c r="H311" s="319">
        <v>184.14</v>
      </c>
      <c r="I311" s="319">
        <v>1450.4</v>
      </c>
      <c r="J311" s="319">
        <v>0</v>
      </c>
      <c r="K311" s="319">
        <v>0</v>
      </c>
      <c r="L311" s="319">
        <v>0</v>
      </c>
      <c r="M311" s="319">
        <v>0</v>
      </c>
      <c r="N311" s="319">
        <v>14632</v>
      </c>
      <c r="O311" s="319">
        <v>699</v>
      </c>
      <c r="P311" s="319">
        <v>21698.511999999999</v>
      </c>
      <c r="Q311" s="319">
        <v>19</v>
      </c>
    </row>
    <row r="312" spans="1:17" x14ac:dyDescent="0.25">
      <c r="A312" s="318">
        <v>622</v>
      </c>
      <c r="B312" s="318" t="s">
        <v>350</v>
      </c>
      <c r="C312" s="319">
        <v>72404</v>
      </c>
      <c r="D312" s="319">
        <v>13856</v>
      </c>
      <c r="E312" s="319">
        <v>8742</v>
      </c>
      <c r="F312" s="319">
        <v>11040</v>
      </c>
      <c r="G312" s="319">
        <v>72810</v>
      </c>
      <c r="H312" s="319">
        <v>1085.3</v>
      </c>
      <c r="I312" s="319">
        <v>3328.8</v>
      </c>
      <c r="J312" s="319">
        <v>0</v>
      </c>
      <c r="K312" s="319">
        <v>105</v>
      </c>
      <c r="L312" s="319">
        <v>0</v>
      </c>
      <c r="M312" s="319">
        <v>0</v>
      </c>
      <c r="N312" s="319">
        <v>2336</v>
      </c>
      <c r="O312" s="319">
        <v>333</v>
      </c>
      <c r="P312" s="319">
        <v>99686.7</v>
      </c>
      <c r="Q312" s="319">
        <v>1</v>
      </c>
    </row>
    <row r="313" spans="1:17" x14ac:dyDescent="0.25">
      <c r="A313" s="318">
        <v>96</v>
      </c>
      <c r="B313" s="318" t="s">
        <v>352</v>
      </c>
      <c r="C313" s="319">
        <v>1138</v>
      </c>
      <c r="D313" s="319">
        <v>157</v>
      </c>
      <c r="E313" s="319">
        <v>99.8</v>
      </c>
      <c r="F313" s="319">
        <v>0</v>
      </c>
      <c r="G313" s="319">
        <v>1130</v>
      </c>
      <c r="H313" s="319">
        <v>0</v>
      </c>
      <c r="I313" s="319">
        <v>28</v>
      </c>
      <c r="J313" s="319">
        <v>0</v>
      </c>
      <c r="K313" s="319">
        <v>0</v>
      </c>
      <c r="L313" s="319">
        <v>0</v>
      </c>
      <c r="M313" s="319">
        <v>0</v>
      </c>
      <c r="N313" s="319">
        <v>3917</v>
      </c>
      <c r="O313" s="319">
        <v>69</v>
      </c>
      <c r="P313" s="319">
        <v>231.29599999999999</v>
      </c>
      <c r="Q313" s="319">
        <v>2</v>
      </c>
    </row>
    <row r="314" spans="1:17" x14ac:dyDescent="0.25">
      <c r="A314" s="318">
        <v>718</v>
      </c>
      <c r="B314" s="318" t="s">
        <v>353</v>
      </c>
      <c r="C314" s="319">
        <v>44371</v>
      </c>
      <c r="D314" s="319">
        <v>7829</v>
      </c>
      <c r="E314" s="319">
        <v>5363.4</v>
      </c>
      <c r="F314" s="319">
        <v>3575</v>
      </c>
      <c r="G314" s="319">
        <v>50000</v>
      </c>
      <c r="H314" s="319">
        <v>93.06</v>
      </c>
      <c r="I314" s="319">
        <v>1182.4000000000001</v>
      </c>
      <c r="J314" s="319">
        <v>0</v>
      </c>
      <c r="K314" s="319">
        <v>0</v>
      </c>
      <c r="L314" s="319">
        <v>0</v>
      </c>
      <c r="M314" s="319">
        <v>0</v>
      </c>
      <c r="N314" s="319">
        <v>3436</v>
      </c>
      <c r="O314" s="319">
        <v>517</v>
      </c>
      <c r="P314" s="319">
        <v>45478.008000000002</v>
      </c>
      <c r="Q314" s="319">
        <v>3</v>
      </c>
    </row>
    <row r="315" spans="1:17" x14ac:dyDescent="0.25">
      <c r="A315" s="318">
        <v>986</v>
      </c>
      <c r="B315" s="318" t="s">
        <v>355</v>
      </c>
      <c r="C315" s="319">
        <v>12452</v>
      </c>
      <c r="D315" s="319">
        <v>2118</v>
      </c>
      <c r="E315" s="319">
        <v>835.4</v>
      </c>
      <c r="F315" s="319">
        <v>195</v>
      </c>
      <c r="G315" s="319">
        <v>8230</v>
      </c>
      <c r="H315" s="319">
        <v>0</v>
      </c>
      <c r="I315" s="319">
        <v>0</v>
      </c>
      <c r="J315" s="319">
        <v>0</v>
      </c>
      <c r="K315" s="319">
        <v>0</v>
      </c>
      <c r="L315" s="319">
        <v>0</v>
      </c>
      <c r="M315" s="319">
        <v>0</v>
      </c>
      <c r="N315" s="319">
        <v>3150</v>
      </c>
      <c r="O315" s="319">
        <v>2</v>
      </c>
      <c r="P315" s="319">
        <v>3218.3040000000001</v>
      </c>
      <c r="Q315" s="319">
        <v>6</v>
      </c>
    </row>
    <row r="316" spans="1:17" x14ac:dyDescent="0.25">
      <c r="A316" s="318">
        <v>626</v>
      </c>
      <c r="B316" s="318" t="s">
        <v>356</v>
      </c>
      <c r="C316" s="319">
        <v>25479</v>
      </c>
      <c r="D316" s="319">
        <v>5439</v>
      </c>
      <c r="E316" s="319">
        <v>1532.4</v>
      </c>
      <c r="F316" s="319">
        <v>1225</v>
      </c>
      <c r="G316" s="319">
        <v>20150</v>
      </c>
      <c r="H316" s="319">
        <v>0</v>
      </c>
      <c r="I316" s="319">
        <v>0</v>
      </c>
      <c r="J316" s="319">
        <v>0</v>
      </c>
      <c r="K316" s="319">
        <v>0</v>
      </c>
      <c r="L316" s="319">
        <v>0</v>
      </c>
      <c r="M316" s="319">
        <v>0</v>
      </c>
      <c r="N316" s="319">
        <v>1112</v>
      </c>
      <c r="O316" s="319">
        <v>44</v>
      </c>
      <c r="P316" s="319">
        <v>21350.664000000001</v>
      </c>
      <c r="Q316" s="319">
        <v>1</v>
      </c>
    </row>
    <row r="317" spans="1:17" x14ac:dyDescent="0.25">
      <c r="A317" s="318">
        <v>285</v>
      </c>
      <c r="B317" s="318" t="s">
        <v>357</v>
      </c>
      <c r="C317" s="319">
        <v>24417</v>
      </c>
      <c r="D317" s="319">
        <v>4800</v>
      </c>
      <c r="E317" s="319">
        <v>1671.5</v>
      </c>
      <c r="F317" s="319">
        <v>515</v>
      </c>
      <c r="G317" s="319">
        <v>17670</v>
      </c>
      <c r="H317" s="319">
        <v>1269.82</v>
      </c>
      <c r="I317" s="319">
        <v>372</v>
      </c>
      <c r="J317" s="319">
        <v>0</v>
      </c>
      <c r="K317" s="319">
        <v>0</v>
      </c>
      <c r="L317" s="319">
        <v>0</v>
      </c>
      <c r="M317" s="319">
        <v>184.5</v>
      </c>
      <c r="N317" s="319">
        <v>12293</v>
      </c>
      <c r="O317" s="319">
        <v>354</v>
      </c>
      <c r="P317" s="319">
        <v>6485.32</v>
      </c>
      <c r="Q317" s="319">
        <v>17</v>
      </c>
    </row>
    <row r="318" spans="1:17" x14ac:dyDescent="0.25">
      <c r="A318" s="318">
        <v>865</v>
      </c>
      <c r="B318" s="318" t="s">
        <v>358</v>
      </c>
      <c r="C318" s="319">
        <v>26396</v>
      </c>
      <c r="D318" s="319">
        <v>5511</v>
      </c>
      <c r="E318" s="319">
        <v>1941.9</v>
      </c>
      <c r="F318" s="319">
        <v>630</v>
      </c>
      <c r="G318" s="319">
        <v>25500</v>
      </c>
      <c r="H318" s="319">
        <v>1881.9978000000001</v>
      </c>
      <c r="I318" s="319">
        <v>1602.4</v>
      </c>
      <c r="J318" s="319">
        <v>0</v>
      </c>
      <c r="K318" s="319">
        <v>0</v>
      </c>
      <c r="L318" s="319">
        <v>0</v>
      </c>
      <c r="M318" s="319">
        <v>0</v>
      </c>
      <c r="N318" s="319">
        <v>3368</v>
      </c>
      <c r="O318" s="319">
        <v>101</v>
      </c>
      <c r="P318" s="319">
        <v>15434.135</v>
      </c>
      <c r="Q318" s="319">
        <v>3</v>
      </c>
    </row>
    <row r="319" spans="1:17" x14ac:dyDescent="0.25">
      <c r="A319" s="318">
        <v>1949</v>
      </c>
      <c r="B319" s="318" t="s">
        <v>733</v>
      </c>
      <c r="C319" s="319">
        <v>46039</v>
      </c>
      <c r="D319" s="319">
        <v>9237</v>
      </c>
      <c r="E319" s="319">
        <v>4627.5</v>
      </c>
      <c r="F319" s="319">
        <v>795</v>
      </c>
      <c r="G319" s="319">
        <v>39700</v>
      </c>
      <c r="H319" s="319">
        <v>251.9</v>
      </c>
      <c r="I319" s="319">
        <v>1522.4</v>
      </c>
      <c r="J319" s="319">
        <v>0</v>
      </c>
      <c r="K319" s="319">
        <v>0</v>
      </c>
      <c r="L319" s="319">
        <v>0</v>
      </c>
      <c r="M319" s="319">
        <v>0</v>
      </c>
      <c r="N319" s="319">
        <v>28485</v>
      </c>
      <c r="O319" s="319">
        <v>398</v>
      </c>
      <c r="P319" s="319">
        <v>10127.01</v>
      </c>
      <c r="Q319" s="319">
        <v>34</v>
      </c>
    </row>
    <row r="320" spans="1:17" x14ac:dyDescent="0.25">
      <c r="A320" s="318">
        <v>866</v>
      </c>
      <c r="B320" s="318" t="s">
        <v>359</v>
      </c>
      <c r="C320" s="319">
        <v>17247</v>
      </c>
      <c r="D320" s="319">
        <v>3537</v>
      </c>
      <c r="E320" s="319">
        <v>962.3</v>
      </c>
      <c r="F320" s="319">
        <v>425</v>
      </c>
      <c r="G320" s="319">
        <v>14030</v>
      </c>
      <c r="H320" s="319">
        <v>0</v>
      </c>
      <c r="I320" s="319">
        <v>0</v>
      </c>
      <c r="J320" s="319">
        <v>0</v>
      </c>
      <c r="K320" s="319">
        <v>0</v>
      </c>
      <c r="L320" s="319">
        <v>0</v>
      </c>
      <c r="M320" s="319">
        <v>0</v>
      </c>
      <c r="N320" s="319">
        <v>2241</v>
      </c>
      <c r="O320" s="319">
        <v>25</v>
      </c>
      <c r="P320" s="319">
        <v>6603.3760000000002</v>
      </c>
      <c r="Q320" s="319">
        <v>1</v>
      </c>
    </row>
    <row r="321" spans="1:17" x14ac:dyDescent="0.25">
      <c r="A321" s="318">
        <v>867</v>
      </c>
      <c r="B321" s="318" t="s">
        <v>360</v>
      </c>
      <c r="C321" s="319">
        <v>48240</v>
      </c>
      <c r="D321" s="319">
        <v>9062</v>
      </c>
      <c r="E321" s="319">
        <v>4731.7</v>
      </c>
      <c r="F321" s="319">
        <v>2900</v>
      </c>
      <c r="G321" s="319">
        <v>51140</v>
      </c>
      <c r="H321" s="319">
        <v>764.28</v>
      </c>
      <c r="I321" s="319">
        <v>3369.6</v>
      </c>
      <c r="J321" s="319">
        <v>0</v>
      </c>
      <c r="K321" s="319">
        <v>0</v>
      </c>
      <c r="L321" s="319">
        <v>0</v>
      </c>
      <c r="M321" s="319">
        <v>8.8999999999996398</v>
      </c>
      <c r="N321" s="319">
        <v>6449</v>
      </c>
      <c r="O321" s="319">
        <v>316</v>
      </c>
      <c r="P321" s="319">
        <v>28779.923999999999</v>
      </c>
      <c r="Q321" s="319">
        <v>3</v>
      </c>
    </row>
    <row r="322" spans="1:17" x14ac:dyDescent="0.25">
      <c r="A322" s="318">
        <v>627</v>
      </c>
      <c r="B322" s="318" t="s">
        <v>361</v>
      </c>
      <c r="C322" s="319">
        <v>28316</v>
      </c>
      <c r="D322" s="319">
        <v>6008</v>
      </c>
      <c r="E322" s="319">
        <v>1855.8</v>
      </c>
      <c r="F322" s="319">
        <v>1800</v>
      </c>
      <c r="G322" s="319">
        <v>26610</v>
      </c>
      <c r="H322" s="319">
        <v>0</v>
      </c>
      <c r="I322" s="319">
        <v>764</v>
      </c>
      <c r="J322" s="319">
        <v>0</v>
      </c>
      <c r="K322" s="319">
        <v>0</v>
      </c>
      <c r="L322" s="319">
        <v>0</v>
      </c>
      <c r="M322" s="319">
        <v>0</v>
      </c>
      <c r="N322" s="319">
        <v>2777</v>
      </c>
      <c r="O322" s="319">
        <v>163</v>
      </c>
      <c r="P322" s="319">
        <v>19226.088</v>
      </c>
      <c r="Q322" s="319">
        <v>3</v>
      </c>
    </row>
    <row r="323" spans="1:17" x14ac:dyDescent="0.25">
      <c r="A323" s="318">
        <v>289</v>
      </c>
      <c r="B323" s="318" t="s">
        <v>362</v>
      </c>
      <c r="C323" s="319">
        <v>38774</v>
      </c>
      <c r="D323" s="319">
        <v>5911</v>
      </c>
      <c r="E323" s="319">
        <v>3016.8</v>
      </c>
      <c r="F323" s="319">
        <v>1340</v>
      </c>
      <c r="G323" s="319">
        <v>41630</v>
      </c>
      <c r="H323" s="319">
        <v>431.64</v>
      </c>
      <c r="I323" s="319">
        <v>1542.4</v>
      </c>
      <c r="J323" s="319">
        <v>0</v>
      </c>
      <c r="K323" s="319">
        <v>0</v>
      </c>
      <c r="L323" s="319">
        <v>0</v>
      </c>
      <c r="M323" s="319">
        <v>0</v>
      </c>
      <c r="N323" s="319">
        <v>3042</v>
      </c>
      <c r="O323" s="319">
        <v>194</v>
      </c>
      <c r="P323" s="319">
        <v>39421.493999999999</v>
      </c>
      <c r="Q323" s="319">
        <v>3</v>
      </c>
    </row>
    <row r="324" spans="1:17" x14ac:dyDescent="0.25">
      <c r="A324" s="318">
        <v>629</v>
      </c>
      <c r="B324" s="318" t="s">
        <v>363</v>
      </c>
      <c r="C324" s="319">
        <v>26211</v>
      </c>
      <c r="D324" s="319">
        <v>5653</v>
      </c>
      <c r="E324" s="319">
        <v>1508.8</v>
      </c>
      <c r="F324" s="319">
        <v>995</v>
      </c>
      <c r="G324" s="319">
        <v>20430</v>
      </c>
      <c r="H324" s="319">
        <v>0</v>
      </c>
      <c r="I324" s="319">
        <v>1507.2</v>
      </c>
      <c r="J324" s="319">
        <v>0</v>
      </c>
      <c r="K324" s="319">
        <v>0</v>
      </c>
      <c r="L324" s="319">
        <v>0</v>
      </c>
      <c r="M324" s="319">
        <v>0</v>
      </c>
      <c r="N324" s="319">
        <v>5120</v>
      </c>
      <c r="O324" s="319">
        <v>175</v>
      </c>
      <c r="P324" s="319">
        <v>17776.39</v>
      </c>
      <c r="Q324" s="319">
        <v>2</v>
      </c>
    </row>
    <row r="325" spans="1:17" x14ac:dyDescent="0.25">
      <c r="A325" s="318">
        <v>852</v>
      </c>
      <c r="B325" s="318" t="s">
        <v>364</v>
      </c>
      <c r="C325" s="319">
        <v>17315</v>
      </c>
      <c r="D325" s="319">
        <v>3405</v>
      </c>
      <c r="E325" s="319">
        <v>969.8</v>
      </c>
      <c r="F325" s="319">
        <v>440</v>
      </c>
      <c r="G325" s="319">
        <v>8940</v>
      </c>
      <c r="H325" s="319">
        <v>0</v>
      </c>
      <c r="I325" s="319">
        <v>260.8</v>
      </c>
      <c r="J325" s="319">
        <v>0</v>
      </c>
      <c r="K325" s="319">
        <v>0</v>
      </c>
      <c r="L325" s="319">
        <v>0</v>
      </c>
      <c r="M325" s="319">
        <v>179.7</v>
      </c>
      <c r="N325" s="319">
        <v>5197</v>
      </c>
      <c r="O325" s="319">
        <v>413</v>
      </c>
      <c r="P325" s="319">
        <v>4837.7280000000001</v>
      </c>
      <c r="Q325" s="319">
        <v>11</v>
      </c>
    </row>
    <row r="326" spans="1:17" x14ac:dyDescent="0.25">
      <c r="A326" s="318">
        <v>988</v>
      </c>
      <c r="B326" s="318" t="s">
        <v>365</v>
      </c>
      <c r="C326" s="319">
        <v>49842</v>
      </c>
      <c r="D326" s="319">
        <v>8674</v>
      </c>
      <c r="E326" s="319">
        <v>4829.8999999999996</v>
      </c>
      <c r="F326" s="319">
        <v>3755</v>
      </c>
      <c r="G326" s="319">
        <v>54050</v>
      </c>
      <c r="H326" s="319">
        <v>919.04</v>
      </c>
      <c r="I326" s="319">
        <v>2850.4</v>
      </c>
      <c r="J326" s="319">
        <v>0</v>
      </c>
      <c r="K326" s="319">
        <v>0</v>
      </c>
      <c r="L326" s="319">
        <v>0</v>
      </c>
      <c r="M326" s="319">
        <v>0</v>
      </c>
      <c r="N326" s="319">
        <v>10414</v>
      </c>
      <c r="O326" s="319">
        <v>140</v>
      </c>
      <c r="P326" s="319">
        <v>31424.687000000002</v>
      </c>
      <c r="Q326" s="319">
        <v>8</v>
      </c>
    </row>
    <row r="327" spans="1:17" x14ac:dyDescent="0.25">
      <c r="A327" s="318">
        <v>457</v>
      </c>
      <c r="B327" s="318" t="s">
        <v>366</v>
      </c>
      <c r="C327" s="319">
        <v>19334</v>
      </c>
      <c r="D327" s="319">
        <v>3788</v>
      </c>
      <c r="E327" s="319">
        <v>1994.3</v>
      </c>
      <c r="F327" s="319">
        <v>2100</v>
      </c>
      <c r="G327" s="319">
        <v>14910</v>
      </c>
      <c r="H327" s="319">
        <v>0</v>
      </c>
      <c r="I327" s="319">
        <v>1281.5999999999999</v>
      </c>
      <c r="J327" s="319">
        <v>0</v>
      </c>
      <c r="K327" s="319">
        <v>0</v>
      </c>
      <c r="L327" s="319">
        <v>101.9</v>
      </c>
      <c r="M327" s="319">
        <v>72.999999999999801</v>
      </c>
      <c r="N327" s="319">
        <v>2271</v>
      </c>
      <c r="O327" s="319">
        <v>145</v>
      </c>
      <c r="P327" s="319">
        <v>16346.074000000001</v>
      </c>
      <c r="Q327" s="319">
        <v>4</v>
      </c>
    </row>
    <row r="328" spans="1:17" x14ac:dyDescent="0.25">
      <c r="A328" s="318">
        <v>1960</v>
      </c>
      <c r="B328" s="318" t="s">
        <v>748</v>
      </c>
      <c r="C328" s="319">
        <v>50697</v>
      </c>
      <c r="D328" s="319">
        <v>10988</v>
      </c>
      <c r="E328" s="319">
        <v>2826.6</v>
      </c>
      <c r="F328" s="319">
        <v>1145</v>
      </c>
      <c r="G328" s="319">
        <v>42380</v>
      </c>
      <c r="H328" s="319">
        <v>0</v>
      </c>
      <c r="I328" s="319">
        <v>1105.5999999999999</v>
      </c>
      <c r="J328" s="319">
        <v>0</v>
      </c>
      <c r="K328" s="319">
        <v>0</v>
      </c>
      <c r="L328" s="319">
        <v>0</v>
      </c>
      <c r="M328" s="319">
        <v>566.9</v>
      </c>
      <c r="N328" s="319">
        <v>21581</v>
      </c>
      <c r="O328" s="319">
        <v>1331</v>
      </c>
      <c r="P328" s="319">
        <v>9492.1620000000003</v>
      </c>
      <c r="Q328" s="319">
        <v>25</v>
      </c>
    </row>
    <row r="329" spans="1:17" x14ac:dyDescent="0.25">
      <c r="A329" s="318">
        <v>668</v>
      </c>
      <c r="B329" s="318" t="s">
        <v>368</v>
      </c>
      <c r="C329" s="319">
        <v>19076</v>
      </c>
      <c r="D329" s="319">
        <v>3426</v>
      </c>
      <c r="E329" s="319">
        <v>1574.5</v>
      </c>
      <c r="F329" s="319">
        <v>245</v>
      </c>
      <c r="G329" s="319">
        <v>14240</v>
      </c>
      <c r="H329" s="319">
        <v>0</v>
      </c>
      <c r="I329" s="319">
        <v>183.2</v>
      </c>
      <c r="J329" s="319">
        <v>0</v>
      </c>
      <c r="K329" s="319">
        <v>0</v>
      </c>
      <c r="L329" s="319">
        <v>0</v>
      </c>
      <c r="M329" s="319">
        <v>0</v>
      </c>
      <c r="N329" s="319">
        <v>7635</v>
      </c>
      <c r="O329" s="319">
        <v>886</v>
      </c>
      <c r="P329" s="319">
        <v>3500.7</v>
      </c>
      <c r="Q329" s="319">
        <v>12</v>
      </c>
    </row>
    <row r="330" spans="1:17" x14ac:dyDescent="0.25">
      <c r="A330" s="318">
        <v>1969</v>
      </c>
      <c r="B330" s="318" t="s">
        <v>746</v>
      </c>
      <c r="C330" s="319">
        <v>63031</v>
      </c>
      <c r="D330" s="319">
        <v>13498</v>
      </c>
      <c r="E330" s="319">
        <v>5058.3</v>
      </c>
      <c r="F330" s="319">
        <v>895</v>
      </c>
      <c r="G330" s="319">
        <v>55400</v>
      </c>
      <c r="H330" s="319">
        <v>0</v>
      </c>
      <c r="I330" s="319">
        <v>2096.8000000000002</v>
      </c>
      <c r="J330" s="319">
        <v>0</v>
      </c>
      <c r="K330" s="319">
        <v>0</v>
      </c>
      <c r="L330" s="319">
        <v>0</v>
      </c>
      <c r="M330" s="319">
        <v>0</v>
      </c>
      <c r="N330" s="319">
        <v>36258</v>
      </c>
      <c r="O330" s="319">
        <v>629</v>
      </c>
      <c r="P330" s="319">
        <v>13025.001</v>
      </c>
      <c r="Q330" s="319">
        <v>37</v>
      </c>
    </row>
    <row r="331" spans="1:17" x14ac:dyDescent="0.25">
      <c r="A331" s="318">
        <v>1701</v>
      </c>
      <c r="B331" s="318" t="s">
        <v>369</v>
      </c>
      <c r="C331" s="319">
        <v>19348</v>
      </c>
      <c r="D331" s="319">
        <v>3231</v>
      </c>
      <c r="E331" s="319">
        <v>1613</v>
      </c>
      <c r="F331" s="319">
        <v>195</v>
      </c>
      <c r="G331" s="319">
        <v>16310</v>
      </c>
      <c r="H331" s="319">
        <v>0</v>
      </c>
      <c r="I331" s="319">
        <v>174.4</v>
      </c>
      <c r="J331" s="319">
        <v>0</v>
      </c>
      <c r="K331" s="319">
        <v>0</v>
      </c>
      <c r="L331" s="319">
        <v>0</v>
      </c>
      <c r="M331" s="319">
        <v>0</v>
      </c>
      <c r="N331" s="319">
        <v>27841</v>
      </c>
      <c r="O331" s="319">
        <v>433</v>
      </c>
      <c r="P331" s="319">
        <v>2122.12</v>
      </c>
      <c r="Q331" s="319">
        <v>29</v>
      </c>
    </row>
    <row r="332" spans="1:17" x14ac:dyDescent="0.25">
      <c r="A332" s="318">
        <v>293</v>
      </c>
      <c r="B332" s="318" t="s">
        <v>370</v>
      </c>
      <c r="C332" s="319">
        <v>14944</v>
      </c>
      <c r="D332" s="319">
        <v>2746</v>
      </c>
      <c r="E332" s="319">
        <v>1375.8</v>
      </c>
      <c r="F332" s="319">
        <v>720</v>
      </c>
      <c r="G332" s="319">
        <v>12750</v>
      </c>
      <c r="H332" s="319">
        <v>0</v>
      </c>
      <c r="I332" s="319">
        <v>0</v>
      </c>
      <c r="J332" s="319">
        <v>0</v>
      </c>
      <c r="K332" s="319">
        <v>0</v>
      </c>
      <c r="L332" s="319">
        <v>0</v>
      </c>
      <c r="M332" s="319">
        <v>0</v>
      </c>
      <c r="N332" s="319">
        <v>702</v>
      </c>
      <c r="O332" s="319">
        <v>82</v>
      </c>
      <c r="P332" s="319">
        <v>7791.808</v>
      </c>
      <c r="Q332" s="319">
        <v>1</v>
      </c>
    </row>
    <row r="333" spans="1:17" x14ac:dyDescent="0.25">
      <c r="A333" s="318">
        <v>1950</v>
      </c>
      <c r="B333" s="318" t="s">
        <v>734</v>
      </c>
      <c r="C333" s="319">
        <v>25199</v>
      </c>
      <c r="D333" s="319">
        <v>4423</v>
      </c>
      <c r="E333" s="319">
        <v>2888</v>
      </c>
      <c r="F333" s="319">
        <v>750</v>
      </c>
      <c r="G333" s="319">
        <v>22900</v>
      </c>
      <c r="H333" s="319">
        <v>0</v>
      </c>
      <c r="I333" s="319">
        <v>1012</v>
      </c>
      <c r="J333" s="319">
        <v>0</v>
      </c>
      <c r="K333" s="319">
        <v>0</v>
      </c>
      <c r="L333" s="319">
        <v>0</v>
      </c>
      <c r="M333" s="319">
        <v>0</v>
      </c>
      <c r="N333" s="319">
        <v>27575</v>
      </c>
      <c r="O333" s="319">
        <v>489</v>
      </c>
      <c r="P333" s="319">
        <v>3576.96</v>
      </c>
      <c r="Q333" s="319">
        <v>29</v>
      </c>
    </row>
    <row r="334" spans="1:17" x14ac:dyDescent="0.25">
      <c r="A334" s="318">
        <v>1783</v>
      </c>
      <c r="B334" s="318" t="s">
        <v>371</v>
      </c>
      <c r="C334" s="319">
        <v>108603</v>
      </c>
      <c r="D334" s="319">
        <v>21990</v>
      </c>
      <c r="E334" s="319">
        <v>7470.9</v>
      </c>
      <c r="F334" s="319">
        <v>4600</v>
      </c>
      <c r="G334" s="319">
        <v>109670</v>
      </c>
      <c r="H334" s="319">
        <v>1509.88</v>
      </c>
      <c r="I334" s="319">
        <v>3404.8</v>
      </c>
      <c r="J334" s="319">
        <v>0</v>
      </c>
      <c r="K334" s="319">
        <v>0</v>
      </c>
      <c r="L334" s="319">
        <v>0</v>
      </c>
      <c r="M334" s="319">
        <v>0</v>
      </c>
      <c r="N334" s="319">
        <v>8070</v>
      </c>
      <c r="O334" s="319">
        <v>231</v>
      </c>
      <c r="P334" s="319">
        <v>64890.222999999998</v>
      </c>
      <c r="Q334" s="319">
        <v>6</v>
      </c>
    </row>
    <row r="335" spans="1:17" x14ac:dyDescent="0.25">
      <c r="A335" s="318">
        <v>98</v>
      </c>
      <c r="B335" s="318" t="s">
        <v>372</v>
      </c>
      <c r="C335" s="319">
        <v>25840</v>
      </c>
      <c r="D335" s="319">
        <v>4871</v>
      </c>
      <c r="E335" s="319">
        <v>2777.3</v>
      </c>
      <c r="F335" s="319">
        <v>545</v>
      </c>
      <c r="G335" s="319">
        <v>25670</v>
      </c>
      <c r="H335" s="319">
        <v>110.88</v>
      </c>
      <c r="I335" s="319">
        <v>1000</v>
      </c>
      <c r="J335" s="319">
        <v>0</v>
      </c>
      <c r="K335" s="319">
        <v>0</v>
      </c>
      <c r="L335" s="319">
        <v>0</v>
      </c>
      <c r="M335" s="319">
        <v>0</v>
      </c>
      <c r="N335" s="319">
        <v>22014</v>
      </c>
      <c r="O335" s="319">
        <v>831</v>
      </c>
      <c r="P335" s="319">
        <v>8183.5770000000002</v>
      </c>
      <c r="Q335" s="319">
        <v>19</v>
      </c>
    </row>
    <row r="336" spans="1:17" x14ac:dyDescent="0.25">
      <c r="A336" s="318">
        <v>614</v>
      </c>
      <c r="B336" s="318" t="s">
        <v>373</v>
      </c>
      <c r="C336" s="319">
        <v>14626</v>
      </c>
      <c r="D336" s="319">
        <v>2407</v>
      </c>
      <c r="E336" s="319">
        <v>845.5</v>
      </c>
      <c r="F336" s="319">
        <v>305</v>
      </c>
      <c r="G336" s="319">
        <v>11680</v>
      </c>
      <c r="H336" s="319">
        <v>487.86</v>
      </c>
      <c r="I336" s="319">
        <v>0</v>
      </c>
      <c r="J336" s="319">
        <v>0</v>
      </c>
      <c r="K336" s="319">
        <v>0</v>
      </c>
      <c r="L336" s="319">
        <v>0</v>
      </c>
      <c r="M336" s="319">
        <v>0</v>
      </c>
      <c r="N336" s="319">
        <v>5320</v>
      </c>
      <c r="O336" s="319">
        <v>519</v>
      </c>
      <c r="P336" s="319">
        <v>4371.7049999999999</v>
      </c>
      <c r="Q336" s="319">
        <v>6</v>
      </c>
    </row>
    <row r="337" spans="1:17" x14ac:dyDescent="0.25">
      <c r="A337" s="318">
        <v>189</v>
      </c>
      <c r="B337" s="318" t="s">
        <v>374</v>
      </c>
      <c r="C337" s="319">
        <v>24351</v>
      </c>
      <c r="D337" s="319">
        <v>5268</v>
      </c>
      <c r="E337" s="319">
        <v>1348</v>
      </c>
      <c r="F337" s="319">
        <v>340</v>
      </c>
      <c r="G337" s="319">
        <v>21420</v>
      </c>
      <c r="H337" s="319">
        <v>0</v>
      </c>
      <c r="I337" s="319">
        <v>546.4</v>
      </c>
      <c r="J337" s="319">
        <v>0</v>
      </c>
      <c r="K337" s="319">
        <v>0</v>
      </c>
      <c r="L337" s="319">
        <v>0</v>
      </c>
      <c r="M337" s="319">
        <v>581.79999999999995</v>
      </c>
      <c r="N337" s="319">
        <v>9459</v>
      </c>
      <c r="O337" s="319">
        <v>79</v>
      </c>
      <c r="P337" s="319">
        <v>7321.22</v>
      </c>
      <c r="Q337" s="319">
        <v>9</v>
      </c>
    </row>
    <row r="338" spans="1:17" x14ac:dyDescent="0.25">
      <c r="A338" s="318">
        <v>296</v>
      </c>
      <c r="B338" s="318" t="s">
        <v>375</v>
      </c>
      <c r="C338" s="319">
        <v>40951</v>
      </c>
      <c r="D338" s="319">
        <v>7991</v>
      </c>
      <c r="E338" s="319">
        <v>3318</v>
      </c>
      <c r="F338" s="319">
        <v>1220</v>
      </c>
      <c r="G338" s="319">
        <v>41970</v>
      </c>
      <c r="H338" s="319">
        <v>447.48</v>
      </c>
      <c r="I338" s="319">
        <v>1965.6</v>
      </c>
      <c r="J338" s="319">
        <v>0</v>
      </c>
      <c r="K338" s="319">
        <v>0</v>
      </c>
      <c r="L338" s="319">
        <v>0</v>
      </c>
      <c r="M338" s="319">
        <v>330.7</v>
      </c>
      <c r="N338" s="319">
        <v>6598</v>
      </c>
      <c r="O338" s="319">
        <v>359</v>
      </c>
      <c r="P338" s="319">
        <v>22336.799999999999</v>
      </c>
      <c r="Q338" s="319">
        <v>7</v>
      </c>
    </row>
    <row r="339" spans="1:17" x14ac:dyDescent="0.25">
      <c r="A339" s="318">
        <v>1696</v>
      </c>
      <c r="B339" s="318" t="s">
        <v>376</v>
      </c>
      <c r="C339" s="319">
        <v>24013</v>
      </c>
      <c r="D339" s="319">
        <v>4618</v>
      </c>
      <c r="E339" s="319">
        <v>1388.1</v>
      </c>
      <c r="F339" s="319">
        <v>585</v>
      </c>
      <c r="G339" s="319">
        <v>13600</v>
      </c>
      <c r="H339" s="319">
        <v>0</v>
      </c>
      <c r="I339" s="319">
        <v>0</v>
      </c>
      <c r="J339" s="319">
        <v>0</v>
      </c>
      <c r="K339" s="319">
        <v>0</v>
      </c>
      <c r="L339" s="319">
        <v>0</v>
      </c>
      <c r="M339" s="319">
        <v>0</v>
      </c>
      <c r="N339" s="319">
        <v>4754</v>
      </c>
      <c r="O339" s="319">
        <v>2882</v>
      </c>
      <c r="P339" s="319">
        <v>7085.4989999999998</v>
      </c>
      <c r="Q339" s="319">
        <v>15</v>
      </c>
    </row>
    <row r="340" spans="1:17" x14ac:dyDescent="0.25">
      <c r="A340" s="318">
        <v>352</v>
      </c>
      <c r="B340" s="318" t="s">
        <v>377</v>
      </c>
      <c r="C340" s="319">
        <v>23762</v>
      </c>
      <c r="D340" s="319">
        <v>4847</v>
      </c>
      <c r="E340" s="319">
        <v>1254.8</v>
      </c>
      <c r="F340" s="319">
        <v>705</v>
      </c>
      <c r="G340" s="319">
        <v>22580</v>
      </c>
      <c r="H340" s="319">
        <v>174.24</v>
      </c>
      <c r="I340" s="319">
        <v>601.6</v>
      </c>
      <c r="J340" s="319">
        <v>0</v>
      </c>
      <c r="K340" s="319">
        <v>0</v>
      </c>
      <c r="L340" s="319">
        <v>0</v>
      </c>
      <c r="M340" s="319">
        <v>0</v>
      </c>
      <c r="N340" s="319">
        <v>4764</v>
      </c>
      <c r="O340" s="319">
        <v>277</v>
      </c>
      <c r="P340" s="319">
        <v>11496.575999999999</v>
      </c>
      <c r="Q340" s="319">
        <v>5</v>
      </c>
    </row>
    <row r="341" spans="1:17" x14ac:dyDescent="0.25">
      <c r="A341" s="318">
        <v>294</v>
      </c>
      <c r="B341" s="318" t="s">
        <v>379</v>
      </c>
      <c r="C341" s="319">
        <v>28903</v>
      </c>
      <c r="D341" s="319">
        <v>5407</v>
      </c>
      <c r="E341" s="319">
        <v>3069.2</v>
      </c>
      <c r="F341" s="319">
        <v>1005</v>
      </c>
      <c r="G341" s="319">
        <v>29560</v>
      </c>
      <c r="H341" s="319">
        <v>617.76</v>
      </c>
      <c r="I341" s="319">
        <v>1362.4</v>
      </c>
      <c r="J341" s="319">
        <v>0</v>
      </c>
      <c r="K341" s="319">
        <v>0</v>
      </c>
      <c r="L341" s="319">
        <v>0</v>
      </c>
      <c r="M341" s="319">
        <v>0</v>
      </c>
      <c r="N341" s="319">
        <v>13812</v>
      </c>
      <c r="O341" s="319">
        <v>70</v>
      </c>
      <c r="P341" s="319">
        <v>16550.248</v>
      </c>
      <c r="Q341" s="319">
        <v>10</v>
      </c>
    </row>
    <row r="342" spans="1:17" x14ac:dyDescent="0.25">
      <c r="A342" s="318">
        <v>873</v>
      </c>
      <c r="B342" s="318" t="s">
        <v>380</v>
      </c>
      <c r="C342" s="319">
        <v>21866</v>
      </c>
      <c r="D342" s="319">
        <v>3820</v>
      </c>
      <c r="E342" s="319">
        <v>1617.2</v>
      </c>
      <c r="F342" s="319">
        <v>410</v>
      </c>
      <c r="G342" s="319">
        <v>20030</v>
      </c>
      <c r="H342" s="319">
        <v>179.92</v>
      </c>
      <c r="I342" s="319">
        <v>512</v>
      </c>
      <c r="J342" s="319">
        <v>0</v>
      </c>
      <c r="K342" s="319">
        <v>0</v>
      </c>
      <c r="L342" s="319">
        <v>0</v>
      </c>
      <c r="M342" s="319">
        <v>159.30000000000001</v>
      </c>
      <c r="N342" s="319">
        <v>9139</v>
      </c>
      <c r="O342" s="319">
        <v>58</v>
      </c>
      <c r="P342" s="319">
        <v>6957.3919999999998</v>
      </c>
      <c r="Q342" s="319">
        <v>6</v>
      </c>
    </row>
    <row r="343" spans="1:17" x14ac:dyDescent="0.25">
      <c r="A343" s="318">
        <v>632</v>
      </c>
      <c r="B343" s="318" t="s">
        <v>381</v>
      </c>
      <c r="C343" s="319">
        <v>52197</v>
      </c>
      <c r="D343" s="319">
        <v>11569</v>
      </c>
      <c r="E343" s="319">
        <v>3097.9</v>
      </c>
      <c r="F343" s="319">
        <v>2825</v>
      </c>
      <c r="G343" s="319">
        <v>50280</v>
      </c>
      <c r="H343" s="319">
        <v>883.08</v>
      </c>
      <c r="I343" s="319">
        <v>4120</v>
      </c>
      <c r="J343" s="319">
        <v>0</v>
      </c>
      <c r="K343" s="319">
        <v>0</v>
      </c>
      <c r="L343" s="319">
        <v>0</v>
      </c>
      <c r="M343" s="319">
        <v>0</v>
      </c>
      <c r="N343" s="319">
        <v>8898</v>
      </c>
      <c r="O343" s="319">
        <v>394</v>
      </c>
      <c r="P343" s="319">
        <v>30504.173999999999</v>
      </c>
      <c r="Q343" s="319">
        <v>10</v>
      </c>
    </row>
    <row r="344" spans="1:17" x14ac:dyDescent="0.25">
      <c r="A344" s="318">
        <v>880</v>
      </c>
      <c r="B344" s="318" t="s">
        <v>382</v>
      </c>
      <c r="C344" s="319">
        <v>16329</v>
      </c>
      <c r="D344" s="319">
        <v>2994</v>
      </c>
      <c r="E344" s="319">
        <v>1275.2</v>
      </c>
      <c r="F344" s="319">
        <v>700</v>
      </c>
      <c r="G344" s="319">
        <v>9620</v>
      </c>
      <c r="H344" s="319">
        <v>0</v>
      </c>
      <c r="I344" s="319">
        <v>0</v>
      </c>
      <c r="J344" s="319">
        <v>0</v>
      </c>
      <c r="K344" s="319">
        <v>0</v>
      </c>
      <c r="L344" s="319">
        <v>0</v>
      </c>
      <c r="M344" s="319">
        <v>0</v>
      </c>
      <c r="N344" s="319">
        <v>3837</v>
      </c>
      <c r="O344" s="319">
        <v>680</v>
      </c>
      <c r="P344" s="319">
        <v>10406.111999999999</v>
      </c>
      <c r="Q344" s="319">
        <v>7</v>
      </c>
    </row>
    <row r="345" spans="1:17" x14ac:dyDescent="0.25">
      <c r="A345" s="318">
        <v>351</v>
      </c>
      <c r="B345" s="318" t="s">
        <v>383</v>
      </c>
      <c r="C345" s="319">
        <v>13166</v>
      </c>
      <c r="D345" s="319">
        <v>3187</v>
      </c>
      <c r="E345" s="319">
        <v>625.79999999999995</v>
      </c>
      <c r="F345" s="319">
        <v>315</v>
      </c>
      <c r="G345" s="319">
        <v>11620</v>
      </c>
      <c r="H345" s="319">
        <v>0</v>
      </c>
      <c r="I345" s="319">
        <v>0</v>
      </c>
      <c r="J345" s="319">
        <v>0</v>
      </c>
      <c r="K345" s="319">
        <v>0</v>
      </c>
      <c r="L345" s="319">
        <v>0</v>
      </c>
      <c r="M345" s="319">
        <v>0</v>
      </c>
      <c r="N345" s="319">
        <v>3652</v>
      </c>
      <c r="O345" s="319">
        <v>31</v>
      </c>
      <c r="P345" s="319">
        <v>5132.5680000000002</v>
      </c>
      <c r="Q345" s="319">
        <v>1</v>
      </c>
    </row>
    <row r="346" spans="1:17" x14ac:dyDescent="0.25">
      <c r="A346" s="318">
        <v>479</v>
      </c>
      <c r="B346" s="318" t="s">
        <v>385</v>
      </c>
      <c r="C346" s="319">
        <v>155885</v>
      </c>
      <c r="D346" s="319">
        <v>31432</v>
      </c>
      <c r="E346" s="319">
        <v>15409.1</v>
      </c>
      <c r="F346" s="319">
        <v>25335</v>
      </c>
      <c r="G346" s="319">
        <v>167920</v>
      </c>
      <c r="H346" s="319">
        <v>2473.04</v>
      </c>
      <c r="I346" s="319">
        <v>7348.8</v>
      </c>
      <c r="J346" s="319">
        <v>0</v>
      </c>
      <c r="K346" s="319">
        <v>0</v>
      </c>
      <c r="L346" s="319">
        <v>0</v>
      </c>
      <c r="M346" s="319">
        <v>0</v>
      </c>
      <c r="N346" s="319">
        <v>7362</v>
      </c>
      <c r="O346" s="319">
        <v>961</v>
      </c>
      <c r="P346" s="319">
        <v>141247.56</v>
      </c>
      <c r="Q346" s="319">
        <v>7</v>
      </c>
    </row>
    <row r="347" spans="1:17" x14ac:dyDescent="0.25">
      <c r="A347" s="318">
        <v>297</v>
      </c>
      <c r="B347" s="318" t="s">
        <v>386</v>
      </c>
      <c r="C347" s="319">
        <v>28451</v>
      </c>
      <c r="D347" s="319">
        <v>6468</v>
      </c>
      <c r="E347" s="319">
        <v>1875.3</v>
      </c>
      <c r="F347" s="319">
        <v>1150</v>
      </c>
      <c r="G347" s="319">
        <v>24790</v>
      </c>
      <c r="H347" s="319">
        <v>368.28</v>
      </c>
      <c r="I347" s="319">
        <v>1676.8</v>
      </c>
      <c r="J347" s="319">
        <v>0</v>
      </c>
      <c r="K347" s="319">
        <v>0</v>
      </c>
      <c r="L347" s="319">
        <v>0</v>
      </c>
      <c r="M347" s="319">
        <v>266.7</v>
      </c>
      <c r="N347" s="319">
        <v>7849</v>
      </c>
      <c r="O347" s="319">
        <v>1055</v>
      </c>
      <c r="P347" s="319">
        <v>7968.5609999999997</v>
      </c>
      <c r="Q347" s="319">
        <v>11</v>
      </c>
    </row>
    <row r="348" spans="1:17" x14ac:dyDescent="0.25">
      <c r="A348" s="318">
        <v>473</v>
      </c>
      <c r="B348" s="318" t="s">
        <v>387</v>
      </c>
      <c r="C348" s="319">
        <v>17011</v>
      </c>
      <c r="D348" s="319">
        <v>2771</v>
      </c>
      <c r="E348" s="319">
        <v>1938.7</v>
      </c>
      <c r="F348" s="319">
        <v>680</v>
      </c>
      <c r="G348" s="319">
        <v>13300</v>
      </c>
      <c r="H348" s="319">
        <v>0</v>
      </c>
      <c r="I348" s="319">
        <v>165.6</v>
      </c>
      <c r="J348" s="319">
        <v>0</v>
      </c>
      <c r="K348" s="319">
        <v>0</v>
      </c>
      <c r="L348" s="319">
        <v>0</v>
      </c>
      <c r="M348" s="319">
        <v>23.3</v>
      </c>
      <c r="N348" s="319">
        <v>3212</v>
      </c>
      <c r="O348" s="319">
        <v>162</v>
      </c>
      <c r="P348" s="319">
        <v>18137.657999999999</v>
      </c>
      <c r="Q348" s="319">
        <v>2</v>
      </c>
    </row>
    <row r="349" spans="1:17" x14ac:dyDescent="0.25">
      <c r="A349" s="318">
        <v>50</v>
      </c>
      <c r="B349" s="318" t="s">
        <v>390</v>
      </c>
      <c r="C349" s="319">
        <v>22309</v>
      </c>
      <c r="D349" s="319">
        <v>5012</v>
      </c>
      <c r="E349" s="319">
        <v>1159.0999999999999</v>
      </c>
      <c r="F349" s="319">
        <v>590</v>
      </c>
      <c r="G349" s="319">
        <v>21200</v>
      </c>
      <c r="H349" s="319">
        <v>0</v>
      </c>
      <c r="I349" s="319">
        <v>481.6</v>
      </c>
      <c r="J349" s="319">
        <v>0</v>
      </c>
      <c r="K349" s="319">
        <v>0</v>
      </c>
      <c r="L349" s="319">
        <v>0</v>
      </c>
      <c r="M349" s="319">
        <v>24.5</v>
      </c>
      <c r="N349" s="319">
        <v>24710</v>
      </c>
      <c r="O349" s="319">
        <v>2176</v>
      </c>
      <c r="P349" s="319">
        <v>8127.6719999999996</v>
      </c>
      <c r="Q349" s="319">
        <v>6</v>
      </c>
    </row>
    <row r="350" spans="1:17" x14ac:dyDescent="0.25">
      <c r="A350" s="318">
        <v>355</v>
      </c>
      <c r="B350" s="318" t="s">
        <v>391</v>
      </c>
      <c r="C350" s="319">
        <v>63934</v>
      </c>
      <c r="D350" s="319">
        <v>13696</v>
      </c>
      <c r="E350" s="319">
        <v>5656.2</v>
      </c>
      <c r="F350" s="319">
        <v>6215</v>
      </c>
      <c r="G350" s="319">
        <v>64860</v>
      </c>
      <c r="H350" s="319">
        <v>3572.2984000000001</v>
      </c>
      <c r="I350" s="319">
        <v>5426.4</v>
      </c>
      <c r="J350" s="319">
        <v>0</v>
      </c>
      <c r="K350" s="319">
        <v>0</v>
      </c>
      <c r="L350" s="319">
        <v>0</v>
      </c>
      <c r="M350" s="319">
        <v>280.89999999999998</v>
      </c>
      <c r="N350" s="319">
        <v>4851</v>
      </c>
      <c r="O350" s="319">
        <v>14</v>
      </c>
      <c r="P350" s="319">
        <v>48581.84</v>
      </c>
      <c r="Q350" s="319">
        <v>4</v>
      </c>
    </row>
    <row r="351" spans="1:17" x14ac:dyDescent="0.25">
      <c r="A351" s="318">
        <v>299</v>
      </c>
      <c r="B351" s="318" t="s">
        <v>392</v>
      </c>
      <c r="C351" s="319">
        <v>43488</v>
      </c>
      <c r="D351" s="319">
        <v>7872</v>
      </c>
      <c r="E351" s="319">
        <v>4226.7</v>
      </c>
      <c r="F351" s="319">
        <v>1200</v>
      </c>
      <c r="G351" s="319">
        <v>40020</v>
      </c>
      <c r="H351" s="319">
        <v>479.16</v>
      </c>
      <c r="I351" s="319">
        <v>1707.2</v>
      </c>
      <c r="J351" s="319">
        <v>0</v>
      </c>
      <c r="K351" s="319">
        <v>0</v>
      </c>
      <c r="L351" s="319">
        <v>0</v>
      </c>
      <c r="M351" s="319">
        <v>0</v>
      </c>
      <c r="N351" s="319">
        <v>9246</v>
      </c>
      <c r="O351" s="319">
        <v>1365</v>
      </c>
      <c r="P351" s="319">
        <v>21018.851999999999</v>
      </c>
      <c r="Q351" s="319">
        <v>13</v>
      </c>
    </row>
    <row r="352" spans="1:17" x14ac:dyDescent="0.25">
      <c r="A352" s="318">
        <v>637</v>
      </c>
      <c r="B352" s="318" t="s">
        <v>394</v>
      </c>
      <c r="C352" s="319">
        <v>124944</v>
      </c>
      <c r="D352" s="319">
        <v>25550</v>
      </c>
      <c r="E352" s="319">
        <v>9926.1</v>
      </c>
      <c r="F352" s="319">
        <v>16385</v>
      </c>
      <c r="G352" s="319">
        <v>134780</v>
      </c>
      <c r="H352" s="319">
        <v>3487.3018000000002</v>
      </c>
      <c r="I352" s="319">
        <v>6099.2</v>
      </c>
      <c r="J352" s="319">
        <v>0</v>
      </c>
      <c r="K352" s="319">
        <v>0</v>
      </c>
      <c r="L352" s="319">
        <v>0</v>
      </c>
      <c r="M352" s="319">
        <v>0</v>
      </c>
      <c r="N352" s="319">
        <v>3449</v>
      </c>
      <c r="O352" s="319">
        <v>256</v>
      </c>
      <c r="P352" s="319">
        <v>143013.80900000001</v>
      </c>
      <c r="Q352" s="319">
        <v>1</v>
      </c>
    </row>
    <row r="353" spans="1:17" x14ac:dyDescent="0.25">
      <c r="A353" s="318">
        <v>638</v>
      </c>
      <c r="B353" s="318" t="s">
        <v>395</v>
      </c>
      <c r="C353" s="319">
        <v>8450</v>
      </c>
      <c r="D353" s="319">
        <v>1602</v>
      </c>
      <c r="E353" s="319">
        <v>462.2</v>
      </c>
      <c r="F353" s="319">
        <v>300</v>
      </c>
      <c r="G353" s="319">
        <v>4030</v>
      </c>
      <c r="H353" s="319">
        <v>0</v>
      </c>
      <c r="I353" s="319">
        <v>0</v>
      </c>
      <c r="J353" s="319">
        <v>0</v>
      </c>
      <c r="K353" s="319">
        <v>0</v>
      </c>
      <c r="L353" s="319">
        <v>0</v>
      </c>
      <c r="M353" s="319">
        <v>0</v>
      </c>
      <c r="N353" s="319">
        <v>2119</v>
      </c>
      <c r="O353" s="319">
        <v>76</v>
      </c>
      <c r="P353" s="319">
        <v>2867.172</v>
      </c>
      <c r="Q353" s="319">
        <v>4</v>
      </c>
    </row>
    <row r="354" spans="1:17" x14ac:dyDescent="0.25">
      <c r="A354" s="318">
        <v>1892</v>
      </c>
      <c r="B354" s="318" t="s">
        <v>497</v>
      </c>
      <c r="C354" s="319">
        <v>42762</v>
      </c>
      <c r="D354" s="319">
        <v>9384</v>
      </c>
      <c r="E354" s="319">
        <v>2343</v>
      </c>
      <c r="F354" s="319">
        <v>2320</v>
      </c>
      <c r="G354" s="319">
        <v>29260</v>
      </c>
      <c r="H354" s="319">
        <v>0</v>
      </c>
      <c r="I354" s="319">
        <v>664</v>
      </c>
      <c r="J354" s="319">
        <v>0</v>
      </c>
      <c r="K354" s="319">
        <v>0</v>
      </c>
      <c r="L354" s="319">
        <v>0</v>
      </c>
      <c r="M354" s="319">
        <v>144.69999999999999</v>
      </c>
      <c r="N354" s="319">
        <v>5809</v>
      </c>
      <c r="O354" s="319">
        <v>596</v>
      </c>
      <c r="P354" s="319">
        <v>21722.05</v>
      </c>
      <c r="Q354" s="319">
        <v>12</v>
      </c>
    </row>
    <row r="355" spans="1:17" x14ac:dyDescent="0.25">
      <c r="A355" s="318">
        <v>879</v>
      </c>
      <c r="B355" s="318" t="s">
        <v>397</v>
      </c>
      <c r="C355" s="319">
        <v>21612</v>
      </c>
      <c r="D355" s="319">
        <v>3578</v>
      </c>
      <c r="E355" s="319">
        <v>1692.1</v>
      </c>
      <c r="F355" s="319">
        <v>465</v>
      </c>
      <c r="G355" s="319">
        <v>18110</v>
      </c>
      <c r="H355" s="319">
        <v>505.16</v>
      </c>
      <c r="I355" s="319">
        <v>248</v>
      </c>
      <c r="J355" s="319">
        <v>0</v>
      </c>
      <c r="K355" s="319">
        <v>0</v>
      </c>
      <c r="L355" s="319">
        <v>0</v>
      </c>
      <c r="M355" s="319">
        <v>0</v>
      </c>
      <c r="N355" s="319">
        <v>12059</v>
      </c>
      <c r="O355" s="319">
        <v>61</v>
      </c>
      <c r="P355" s="319">
        <v>5203.8789999999999</v>
      </c>
      <c r="Q355" s="319">
        <v>6</v>
      </c>
    </row>
    <row r="356" spans="1:17" x14ac:dyDescent="0.25">
      <c r="A356" s="318">
        <v>301</v>
      </c>
      <c r="B356" s="318" t="s">
        <v>398</v>
      </c>
      <c r="C356" s="319">
        <v>47609</v>
      </c>
      <c r="D356" s="319">
        <v>9275</v>
      </c>
      <c r="E356" s="319">
        <v>5405.3</v>
      </c>
      <c r="F356" s="319">
        <v>2785</v>
      </c>
      <c r="G356" s="319">
        <v>54080</v>
      </c>
      <c r="H356" s="319">
        <v>1188.3800000000001</v>
      </c>
      <c r="I356" s="319">
        <v>4383.2</v>
      </c>
      <c r="J356" s="319">
        <v>0</v>
      </c>
      <c r="K356" s="319">
        <v>0</v>
      </c>
      <c r="L356" s="319">
        <v>0</v>
      </c>
      <c r="M356" s="319">
        <v>0</v>
      </c>
      <c r="N356" s="319">
        <v>4092</v>
      </c>
      <c r="O356" s="319">
        <v>202</v>
      </c>
      <c r="P356" s="319">
        <v>37186.374000000003</v>
      </c>
      <c r="Q356" s="319">
        <v>1</v>
      </c>
    </row>
    <row r="357" spans="1:17" x14ac:dyDescent="0.25">
      <c r="A357" s="318">
        <v>1896</v>
      </c>
      <c r="B357" s="318" t="s">
        <v>399</v>
      </c>
      <c r="C357" s="319">
        <v>22503</v>
      </c>
      <c r="D357" s="319">
        <v>5625</v>
      </c>
      <c r="E357" s="319">
        <v>1371</v>
      </c>
      <c r="F357" s="319">
        <v>285</v>
      </c>
      <c r="G357" s="319">
        <v>20100</v>
      </c>
      <c r="H357" s="319">
        <v>0</v>
      </c>
      <c r="I357" s="319">
        <v>511.2</v>
      </c>
      <c r="J357" s="319">
        <v>0</v>
      </c>
      <c r="K357" s="319">
        <v>0</v>
      </c>
      <c r="L357" s="319">
        <v>0</v>
      </c>
      <c r="M357" s="319">
        <v>102.2</v>
      </c>
      <c r="N357" s="319">
        <v>8237</v>
      </c>
      <c r="O357" s="319">
        <v>549</v>
      </c>
      <c r="P357" s="319">
        <v>6422.52</v>
      </c>
      <c r="Q357" s="319">
        <v>4</v>
      </c>
    </row>
    <row r="358" spans="1:17" x14ac:dyDescent="0.25">
      <c r="A358" s="318">
        <v>642</v>
      </c>
      <c r="B358" s="318" t="s">
        <v>400</v>
      </c>
      <c r="C358" s="319">
        <v>44639</v>
      </c>
      <c r="D358" s="319">
        <v>8781</v>
      </c>
      <c r="E358" s="319">
        <v>4383.7</v>
      </c>
      <c r="F358" s="319">
        <v>4465</v>
      </c>
      <c r="G358" s="319">
        <v>42400</v>
      </c>
      <c r="H358" s="319">
        <v>526.67999999999995</v>
      </c>
      <c r="I358" s="319">
        <v>2651.2</v>
      </c>
      <c r="J358" s="319">
        <v>0</v>
      </c>
      <c r="K358" s="319">
        <v>0</v>
      </c>
      <c r="L358" s="319">
        <v>0</v>
      </c>
      <c r="M358" s="319">
        <v>0</v>
      </c>
      <c r="N358" s="319">
        <v>2028</v>
      </c>
      <c r="O358" s="319">
        <v>249</v>
      </c>
      <c r="P358" s="319">
        <v>42607.004000000001</v>
      </c>
      <c r="Q358" s="319">
        <v>3</v>
      </c>
    </row>
    <row r="359" spans="1:17" x14ac:dyDescent="0.25">
      <c r="A359" s="318">
        <v>193</v>
      </c>
      <c r="B359" s="318" t="s">
        <v>401</v>
      </c>
      <c r="C359" s="319">
        <v>127497</v>
      </c>
      <c r="D359" s="319">
        <v>27207</v>
      </c>
      <c r="E359" s="319">
        <v>12054.7</v>
      </c>
      <c r="F359" s="319">
        <v>7300</v>
      </c>
      <c r="G359" s="319">
        <v>142120</v>
      </c>
      <c r="H359" s="319">
        <v>7034.6414000000004</v>
      </c>
      <c r="I359" s="319">
        <v>8141.6</v>
      </c>
      <c r="J359" s="319">
        <v>0</v>
      </c>
      <c r="K359" s="319">
        <v>0</v>
      </c>
      <c r="L359" s="319">
        <v>0</v>
      </c>
      <c r="M359" s="319">
        <v>363.9</v>
      </c>
      <c r="N359" s="319">
        <v>11064</v>
      </c>
      <c r="O359" s="319">
        <v>872</v>
      </c>
      <c r="P359" s="319">
        <v>121513.16099999999</v>
      </c>
      <c r="Q359" s="319">
        <v>3</v>
      </c>
    </row>
    <row r="360" spans="1:17" x14ac:dyDescent="0.25">
      <c r="A360" s="318">
        <v>9999</v>
      </c>
      <c r="B360" s="318" t="s">
        <v>527</v>
      </c>
      <c r="C360" s="319">
        <f t="shared" ref="C360:Q360" si="0">SUM(C5:C359)</f>
        <v>17282163</v>
      </c>
      <c r="D360" s="319">
        <f t="shared" si="0"/>
        <v>3357755</v>
      </c>
      <c r="E360" s="319">
        <f t="shared" si="0"/>
        <v>1594780.2999999996</v>
      </c>
      <c r="F360" s="319">
        <f t="shared" si="0"/>
        <v>1488225</v>
      </c>
      <c r="G360" s="319">
        <f t="shared" si="0"/>
        <v>17282110</v>
      </c>
      <c r="H360" s="319">
        <f t="shared" si="0"/>
        <v>366606.89820000017</v>
      </c>
      <c r="I360" s="319">
        <f t="shared" si="0"/>
        <v>724996.80000000028</v>
      </c>
      <c r="J360" s="319">
        <f t="shared" si="0"/>
        <v>119616.20000000001</v>
      </c>
      <c r="K360" s="319">
        <f t="shared" si="0"/>
        <v>14647.899999999998</v>
      </c>
      <c r="L360" s="319">
        <f t="shared" si="0"/>
        <v>9341.1999999999844</v>
      </c>
      <c r="M360" s="319">
        <f t="shared" si="0"/>
        <v>29908.799999999999</v>
      </c>
      <c r="N360" s="319">
        <f t="shared" si="0"/>
        <v>3363990</v>
      </c>
      <c r="O360" s="319">
        <f t="shared" si="0"/>
        <v>195710</v>
      </c>
      <c r="P360" s="319">
        <f t="shared" si="0"/>
        <v>16444818.485000018</v>
      </c>
      <c r="Q360" s="319">
        <f t="shared" si="0"/>
        <v>3345</v>
      </c>
    </row>
    <row r="361" spans="1:17" x14ac:dyDescent="0.25">
      <c r="A361" s="318"/>
      <c r="B361" s="318"/>
      <c r="C361" s="326"/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</row>
    <row r="362" spans="1:17" x14ac:dyDescent="0.25">
      <c r="A362" s="318"/>
      <c r="B362" s="318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</row>
    <row r="363" spans="1:17" x14ac:dyDescent="0.25">
      <c r="A363" s="318"/>
      <c r="B363" s="318"/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</row>
  </sheetData>
  <sheetProtection algorithmName="SHA-512" hashValue="HT3Xyfnv9ppFV5GpN8s5WttdnU4QijEM7+O0nFEO3Es8AibylH7t3jDsBnRn1j9ifGqEC8c2C43FxyXL1CNaQA==" saltValue="y31zx82Y9WsdYmSJ0fMc0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19</vt:i4>
      </vt:variant>
    </vt:vector>
  </HeadingPairs>
  <TitlesOfParts>
    <vt:vector size="34" baseType="lpstr">
      <vt:lpstr>Toelichting</vt:lpstr>
      <vt:lpstr>Uitk 2019 tm 2022</vt:lpstr>
      <vt:lpstr>Uitk vs Lasten 2019 tm 2022</vt:lpstr>
      <vt:lpstr>mei2017</vt:lpstr>
      <vt:lpstr>mei2018</vt:lpstr>
      <vt:lpstr>sept2018</vt:lpstr>
      <vt:lpstr>sept2019</vt:lpstr>
      <vt:lpstr>tab</vt:lpstr>
      <vt:lpstr>mei2020</vt:lpstr>
      <vt:lpstr>mei2019</vt:lpstr>
      <vt:lpstr>index obv sept19 data</vt:lpstr>
      <vt:lpstr>begr2014</vt:lpstr>
      <vt:lpstr>Gemeente Opgave lasten</vt:lpstr>
      <vt:lpstr>Blad1</vt:lpstr>
      <vt:lpstr>Blad3</vt:lpstr>
      <vt:lpstr>begr2014!Afdrukbereik</vt:lpstr>
      <vt:lpstr>'index obv sept19 data'!Afdrukbereik</vt:lpstr>
      <vt:lpstr>'mei2017'!Afdrukbereik</vt:lpstr>
      <vt:lpstr>'mei2018'!Afdrukbereik</vt:lpstr>
      <vt:lpstr>sept2018!Afdrukbereik</vt:lpstr>
      <vt:lpstr>sept2019!Afdrukbereik</vt:lpstr>
      <vt:lpstr>Toelichting!Afdrukbereik</vt:lpstr>
      <vt:lpstr>'Uitk 2019 tm 2022'!Afdrukbereik</vt:lpstr>
      <vt:lpstr>'Uitk vs Lasten 2019 tm 2022'!Afdrukbereik</vt:lpstr>
      <vt:lpstr>begr2014</vt:lpstr>
      <vt:lpstr>begr2014!begrspecop2013</vt:lpstr>
      <vt:lpstr>begr2014!begrvobz2013</vt:lpstr>
      <vt:lpstr>begr2014!begrvoop2013</vt:lpstr>
      <vt:lpstr>gemeentenaam</vt:lpstr>
      <vt:lpstr>Mei_2017</vt:lpstr>
      <vt:lpstr>mei_2018</vt:lpstr>
      <vt:lpstr>mei_2020</vt:lpstr>
      <vt:lpstr>sept_2018</vt:lpstr>
      <vt:lpstr>sept_2019</vt:lpstr>
    </vt:vector>
  </TitlesOfParts>
  <Manager>Bé Keizer</Manager>
  <Company>Min. van BZK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be.keizer@wxs.nl</dc:creator>
  <cp:lastModifiedBy>Martin</cp:lastModifiedBy>
  <cp:lastPrinted>2019-10-01T15:59:56Z</cp:lastPrinted>
  <dcterms:created xsi:type="dcterms:W3CDTF">2009-05-25T12:28:08Z</dcterms:created>
  <dcterms:modified xsi:type="dcterms:W3CDTF">2020-06-11T14:32:49Z</dcterms:modified>
</cp:coreProperties>
</file>