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showInkAnnotation="0" defaultThemeVersion="124226"/>
  <mc:AlternateContent xmlns:mc="http://schemas.openxmlformats.org/markup-compatibility/2006">
    <mc:Choice Requires="x15">
      <x15ac:absPath xmlns:x15ac="http://schemas.microsoft.com/office/spreadsheetml/2010/11/ac" url="C:\Users\lubbe\Documents\Instrumenten\toolbox 2021\passend onderwijs\goede groeiregeling\"/>
    </mc:Choice>
  </mc:AlternateContent>
  <xr:revisionPtr revIDLastSave="0" documentId="8_{9B9593F8-9664-4AC1-B313-A331C475DE3D}" xr6:coauthVersionLast="47" xr6:coauthVersionMax="47" xr10:uidLastSave="{00000000-0000-0000-0000-000000000000}"/>
  <bookViews>
    <workbookView xWindow="-120" yWindow="-120" windowWidth="19440" windowHeight="15000" tabRatio="879" activeTab="1" xr2:uid="{00000000-000D-0000-FFFF-FFFF00000000}"/>
  </bookViews>
  <sheets>
    <sheet name="toel" sheetId="6" r:id="rId1"/>
    <sheet name="1 februari" sheetId="22" r:id="rId2"/>
    <sheet name="tab" sheetId="4" r:id="rId3"/>
    <sheet name="kijkglas 3" sheetId="31" r:id="rId4"/>
    <sheet name="SWV gegevens" sheetId="32" r:id="rId5"/>
  </sheets>
  <externalReferences>
    <externalReference r:id="rId6"/>
  </externalReferences>
  <definedNames>
    <definedName name="_xlnm.Print_Area" localSheetId="1">'1 februari'!$B$2:$AA$57</definedName>
    <definedName name="_xlnm.Print_Area" localSheetId="3">'kijkglas 3'!$A$1:$L$34</definedName>
    <definedName name="_xlnm.Print_Area" localSheetId="4">'SWV gegevens'!$A$1:$J$267</definedName>
    <definedName name="_xlnm.Print_Area" localSheetId="2">tab!$B$2:$N$63</definedName>
    <definedName name="_xlnm.Print_Area" localSheetId="0">toel!$C$2:$C$42</definedName>
    <definedName name="baden" localSheetId="4">[1]tab!#REF!</definedName>
    <definedName name="baden">tab!#REF!</definedName>
    <definedName name="categorie">tab!$G$44:$I$46</definedName>
    <definedName name="MIvast">tab!$B$51:$F$55</definedName>
    <definedName name="Schaal2013">tab!$B$73:$W$115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4" l="1"/>
  <c r="M12" i="31" l="1"/>
  <c r="M13" i="31"/>
  <c r="M14" i="31"/>
  <c r="M15" i="31"/>
  <c r="M16" i="31"/>
  <c r="M17" i="31"/>
  <c r="M18"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M528" i="31"/>
  <c r="M529" i="31"/>
  <c r="M530" i="31"/>
  <c r="M531" i="31"/>
  <c r="M532" i="31"/>
  <c r="M533" i="31"/>
  <c r="M534" i="31"/>
  <c r="M535" i="31"/>
  <c r="M536" i="31"/>
  <c r="M537" i="31"/>
  <c r="M538" i="31"/>
  <c r="M539" i="31"/>
  <c r="M540" i="31"/>
  <c r="M541" i="31"/>
  <c r="M542" i="31"/>
  <c r="M543" i="31"/>
  <c r="M544" i="31"/>
  <c r="M545" i="31"/>
  <c r="M546" i="31"/>
  <c r="M547" i="31"/>
  <c r="M548" i="31"/>
  <c r="M549" i="31"/>
  <c r="M550" i="31"/>
  <c r="M551" i="31"/>
  <c r="M552" i="31"/>
  <c r="M553" i="31"/>
  <c r="M554" i="31"/>
  <c r="M555" i="31"/>
  <c r="M556" i="31"/>
  <c r="M557" i="31"/>
  <c r="M558" i="31"/>
  <c r="M559" i="31"/>
  <c r="M560" i="31"/>
  <c r="M561" i="31"/>
  <c r="M562" i="31"/>
  <c r="M563" i="31"/>
  <c r="M564" i="31"/>
  <c r="M565" i="31"/>
  <c r="M566" i="31"/>
  <c r="M567" i="31"/>
  <c r="M568" i="31"/>
  <c r="M569" i="31"/>
  <c r="M570" i="31"/>
  <c r="M571" i="31"/>
  <c r="M572" i="31"/>
  <c r="M573" i="31"/>
  <c r="M574" i="31"/>
  <c r="M575" i="31"/>
  <c r="M576" i="31"/>
  <c r="M577" i="31"/>
  <c r="M578" i="31"/>
  <c r="M579" i="31"/>
  <c r="M580" i="31"/>
  <c r="M581" i="31"/>
  <c r="M582" i="31"/>
  <c r="M583" i="31"/>
  <c r="M584" i="31"/>
  <c r="M585" i="31"/>
  <c r="M586" i="31"/>
  <c r="M587" i="31"/>
  <c r="M588" i="31"/>
  <c r="M589" i="31"/>
  <c r="M590" i="31"/>
  <c r="M591" i="31"/>
  <c r="M592" i="31"/>
  <c r="M593" i="31"/>
  <c r="M594" i="31"/>
  <c r="M595" i="31"/>
  <c r="M596" i="31"/>
  <c r="M597" i="31"/>
  <c r="M598" i="31"/>
  <c r="M599" i="31"/>
  <c r="M600" i="31"/>
  <c r="M601" i="31"/>
  <c r="M602" i="31"/>
  <c r="M603" i="31"/>
  <c r="M604" i="31"/>
  <c r="M605" i="31"/>
  <c r="M606" i="31"/>
  <c r="M607" i="31"/>
  <c r="M608" i="31"/>
  <c r="M609" i="31"/>
  <c r="M610" i="31"/>
  <c r="M611" i="31"/>
  <c r="M612" i="31"/>
  <c r="M613" i="31"/>
  <c r="M614" i="31"/>
  <c r="M615" i="31"/>
  <c r="M616" i="31"/>
  <c r="M617" i="31"/>
  <c r="M618" i="31"/>
  <c r="M619" i="31"/>
  <c r="M620" i="31"/>
  <c r="M621" i="31"/>
  <c r="M622" i="31"/>
  <c r="M623" i="31"/>
  <c r="M624" i="31"/>
  <c r="M625" i="31"/>
  <c r="M626" i="31"/>
  <c r="M627" i="31"/>
  <c r="M628" i="31"/>
  <c r="M629" i="31"/>
  <c r="M630" i="31"/>
  <c r="M631" i="31"/>
  <c r="M632" i="31"/>
  <c r="M633" i="31"/>
  <c r="M634" i="31"/>
  <c r="M635" i="31"/>
  <c r="M636" i="31"/>
  <c r="M637" i="31"/>
  <c r="M638" i="31"/>
  <c r="M639" i="31"/>
  <c r="M640" i="31"/>
  <c r="M641" i="31"/>
  <c r="M642" i="31"/>
  <c r="M643" i="31"/>
  <c r="M644" i="31"/>
  <c r="M645" i="31"/>
  <c r="M646" i="31"/>
  <c r="M647" i="31"/>
  <c r="M648" i="31"/>
  <c r="M649" i="31"/>
  <c r="M650" i="31"/>
  <c r="M651" i="31"/>
  <c r="M652" i="31"/>
  <c r="M653" i="31"/>
  <c r="M654" i="31"/>
  <c r="M655" i="31"/>
  <c r="M656" i="31"/>
  <c r="M657" i="31"/>
  <c r="M658" i="31"/>
  <c r="M659" i="31"/>
  <c r="M660" i="31"/>
  <c r="M661" i="31"/>
  <c r="M662" i="31"/>
  <c r="M663" i="31"/>
  <c r="M664" i="31"/>
  <c r="M665" i="31"/>
  <c r="M666" i="31"/>
  <c r="M667" i="31"/>
  <c r="M668" i="31"/>
  <c r="M669" i="31"/>
  <c r="M670" i="31"/>
  <c r="M671" i="31"/>
  <c r="M672" i="31"/>
  <c r="M673" i="31"/>
  <c r="M674" i="31"/>
  <c r="M675" i="31"/>
  <c r="M676" i="31"/>
  <c r="M677" i="31"/>
  <c r="M678" i="31"/>
  <c r="M679" i="31"/>
  <c r="M680" i="31"/>
  <c r="M681" i="31"/>
  <c r="M682" i="31"/>
  <c r="M683" i="31"/>
  <c r="M684" i="31"/>
  <c r="M685" i="31"/>
  <c r="M686" i="31"/>
  <c r="M687" i="31"/>
  <c r="M688" i="31"/>
  <c r="M689" i="31"/>
  <c r="M690" i="31"/>
  <c r="M691" i="31"/>
  <c r="M692" i="31"/>
  <c r="M693" i="31"/>
  <c r="M694" i="31"/>
  <c r="M695" i="31"/>
  <c r="M696" i="31"/>
  <c r="M697" i="31"/>
  <c r="M698" i="31"/>
  <c r="M699" i="31"/>
  <c r="M700" i="31"/>
  <c r="M701" i="31"/>
  <c r="M702" i="31"/>
  <c r="M703" i="31"/>
  <c r="M704" i="31"/>
  <c r="M705" i="31"/>
  <c r="M706" i="31"/>
  <c r="M707" i="31"/>
  <c r="M708" i="31"/>
  <c r="M709" i="31"/>
  <c r="M710" i="31"/>
  <c r="M711" i="31"/>
  <c r="M712" i="31"/>
  <c r="M713" i="31"/>
  <c r="M714" i="31"/>
  <c r="M715" i="31"/>
  <c r="M716" i="31"/>
  <c r="M717" i="31"/>
  <c r="M718" i="31"/>
  <c r="M719" i="31"/>
  <c r="M720" i="31"/>
  <c r="M721" i="31"/>
  <c r="M722" i="31"/>
  <c r="M723" i="31"/>
  <c r="M724" i="31"/>
  <c r="M725" i="31"/>
  <c r="M726" i="31"/>
  <c r="M727" i="31"/>
  <c r="M728" i="31"/>
  <c r="M729" i="31"/>
  <c r="M730" i="31"/>
  <c r="M731" i="31"/>
  <c r="M732" i="31"/>
  <c r="M733" i="31"/>
  <c r="M734" i="31"/>
  <c r="M735" i="31"/>
  <c r="M736" i="31"/>
  <c r="M737" i="31"/>
  <c r="M738" i="31"/>
  <c r="M739" i="31"/>
  <c r="M740" i="31"/>
  <c r="M741" i="31"/>
  <c r="M742" i="31"/>
  <c r="M743" i="31"/>
  <c r="M744" i="31"/>
  <c r="M745" i="31"/>
  <c r="M746" i="31"/>
  <c r="M747" i="31"/>
  <c r="M748" i="31"/>
  <c r="M749" i="31"/>
  <c r="M750" i="31"/>
  <c r="M751" i="31"/>
  <c r="M752" i="31"/>
  <c r="M753" i="31"/>
  <c r="M754" i="31"/>
  <c r="M755" i="31"/>
  <c r="M756" i="31"/>
  <c r="M757" i="31"/>
  <c r="M758" i="31"/>
  <c r="M759" i="31"/>
  <c r="M760" i="31"/>
  <c r="M761" i="31"/>
  <c r="M762" i="31"/>
  <c r="M763" i="31"/>
  <c r="M764" i="31"/>
  <c r="M765" i="31"/>
  <c r="M766" i="31"/>
  <c r="M767" i="31"/>
  <c r="M768" i="31"/>
  <c r="M769" i="31"/>
  <c r="M770" i="31"/>
  <c r="M771" i="31"/>
  <c r="M772" i="31"/>
  <c r="M773" i="31"/>
  <c r="M774" i="31"/>
  <c r="M775" i="31"/>
  <c r="M776" i="31"/>
  <c r="M777" i="31"/>
  <c r="M778" i="31"/>
  <c r="M779" i="31"/>
  <c r="M780" i="31"/>
  <c r="M781" i="31"/>
  <c r="M782" i="31"/>
  <c r="M783" i="31"/>
  <c r="M784" i="31"/>
  <c r="M785" i="31"/>
  <c r="M786" i="31"/>
  <c r="M787" i="31"/>
  <c r="M788" i="31"/>
  <c r="M789" i="31"/>
  <c r="M790" i="31"/>
  <c r="M791" i="31"/>
  <c r="M792" i="31"/>
  <c r="M793" i="31"/>
  <c r="M794" i="31"/>
  <c r="M795" i="31"/>
  <c r="M796" i="31"/>
  <c r="M797" i="31"/>
  <c r="M798" i="31"/>
  <c r="M799" i="31"/>
  <c r="M800" i="31"/>
  <c r="M801" i="31"/>
  <c r="M802" i="31"/>
  <c r="M803" i="31"/>
  <c r="M804" i="31"/>
  <c r="M805" i="31"/>
  <c r="M806" i="31"/>
  <c r="M807" i="31"/>
  <c r="M808" i="31"/>
  <c r="M809" i="31"/>
  <c r="M810" i="31"/>
  <c r="M811" i="31"/>
  <c r="M812" i="31"/>
  <c r="M813" i="31"/>
  <c r="M814" i="31"/>
  <c r="M815" i="31"/>
  <c r="M816" i="31"/>
  <c r="M817" i="31"/>
  <c r="M818" i="31"/>
  <c r="M819" i="31"/>
  <c r="M820" i="31"/>
  <c r="M821" i="31"/>
  <c r="M822" i="31"/>
  <c r="M823" i="31"/>
  <c r="M824" i="31"/>
  <c r="M825" i="31"/>
  <c r="M826" i="31"/>
  <c r="M827" i="31"/>
  <c r="M828" i="31"/>
  <c r="M829" i="31"/>
  <c r="M830" i="31"/>
  <c r="M831" i="31"/>
  <c r="M832" i="31"/>
  <c r="M833" i="31"/>
  <c r="M834" i="31"/>
  <c r="M835" i="31"/>
  <c r="M836" i="31"/>
  <c r="M837" i="31"/>
  <c r="M838" i="31"/>
  <c r="M839" i="31"/>
  <c r="M840" i="31"/>
  <c r="M841" i="31"/>
  <c r="M842" i="31"/>
  <c r="M11" i="31"/>
  <c r="M844" i="31" s="1"/>
  <c r="J12" i="22" l="1"/>
  <c r="F42" i="4"/>
  <c r="F41" i="4"/>
  <c r="F40" i="4"/>
  <c r="F39" i="4"/>
  <c r="F38" i="4"/>
  <c r="D32" i="4"/>
  <c r="C32" i="4"/>
  <c r="K31" i="4"/>
  <c r="J31" i="4"/>
  <c r="I31" i="4"/>
  <c r="D31" i="4"/>
  <c r="C31" i="4"/>
  <c r="K30" i="4"/>
  <c r="J30" i="4"/>
  <c r="I30" i="4"/>
  <c r="D30" i="4"/>
  <c r="C30" i="4"/>
  <c r="K29" i="4"/>
  <c r="J29" i="4"/>
  <c r="I29" i="4"/>
  <c r="D29" i="4"/>
  <c r="C29" i="4"/>
  <c r="D28" i="4"/>
  <c r="C28" i="4"/>
  <c r="D22" i="4"/>
  <c r="M21" i="4"/>
  <c r="L21" i="4"/>
  <c r="K21" i="4"/>
  <c r="D21" i="4"/>
  <c r="M20" i="4"/>
  <c r="L20" i="4"/>
  <c r="K20" i="4"/>
  <c r="D20" i="4"/>
  <c r="M19" i="4"/>
  <c r="L19" i="4"/>
  <c r="K19" i="4"/>
  <c r="D19" i="4"/>
  <c r="B11" i="31" l="1"/>
  <c r="A11" i="31" s="1"/>
  <c r="F844" i="31" l="1"/>
  <c r="G844" i="31"/>
  <c r="H844" i="31"/>
  <c r="I844" i="31"/>
  <c r="J844" i="31"/>
  <c r="K844" i="31"/>
  <c r="L844" i="31"/>
  <c r="E844" i="31"/>
  <c r="B779" i="31" l="1"/>
  <c r="B780" i="31" l="1"/>
  <c r="A779" i="31"/>
  <c r="A780" i="31" l="1"/>
  <c r="B781" i="31"/>
  <c r="A781" i="31" l="1"/>
  <c r="B782" i="31"/>
  <c r="A782" i="31" l="1"/>
  <c r="B783" i="31"/>
  <c r="B784" i="31" l="1"/>
  <c r="A783" i="31"/>
  <c r="A784" i="31" l="1"/>
  <c r="B785" i="31"/>
  <c r="B786" i="31" l="1"/>
  <c r="A785" i="31"/>
  <c r="G9" i="22"/>
  <c r="A786" i="31" l="1"/>
  <c r="B787" i="31"/>
  <c r="B12" i="31"/>
  <c r="B788" i="31" l="1"/>
  <c r="A787" i="31"/>
  <c r="A12" i="31"/>
  <c r="B13" i="31"/>
  <c r="A13" i="31" s="1"/>
  <c r="G8" i="22"/>
  <c r="A788" i="31" l="1"/>
  <c r="B789" i="31"/>
  <c r="B749" i="31"/>
  <c r="B14" i="31"/>
  <c r="B15" i="31" s="1"/>
  <c r="B790" i="31" l="1"/>
  <c r="A789" i="31"/>
  <c r="B750" i="31"/>
  <c r="A749" i="31"/>
  <c r="A14" i="31"/>
  <c r="A15" i="31"/>
  <c r="B16" i="31"/>
  <c r="A790" i="31" l="1"/>
  <c r="B791" i="31"/>
  <c r="A750" i="31"/>
  <c r="B751" i="31"/>
  <c r="B17" i="31"/>
  <c r="A16" i="31"/>
  <c r="B792" i="31" l="1"/>
  <c r="A791" i="31"/>
  <c r="B752" i="31"/>
  <c r="A751" i="31"/>
  <c r="A17" i="31"/>
  <c r="B18" i="31"/>
  <c r="A792" i="31" l="1"/>
  <c r="B793" i="31"/>
  <c r="B753" i="31"/>
  <c r="A752" i="31"/>
  <c r="A18" i="31"/>
  <c r="B19" i="31"/>
  <c r="B794" i="31" l="1"/>
  <c r="A793" i="31"/>
  <c r="B754" i="31"/>
  <c r="A753" i="31"/>
  <c r="A19" i="31"/>
  <c r="B20" i="31"/>
  <c r="A794" i="31" l="1"/>
  <c r="B795" i="31"/>
  <c r="B835" i="31"/>
  <c r="A754" i="31"/>
  <c r="B755" i="31"/>
  <c r="B21" i="31"/>
  <c r="A20" i="31"/>
  <c r="A835" i="31" l="1"/>
  <c r="B836" i="31"/>
  <c r="A795" i="31"/>
  <c r="B796" i="31"/>
  <c r="A755" i="31"/>
  <c r="B756" i="31"/>
  <c r="A21" i="31"/>
  <c r="B22" i="31"/>
  <c r="B837" i="31" l="1"/>
  <c r="A836" i="31"/>
  <c r="A796" i="31"/>
  <c r="B797" i="31"/>
  <c r="B757" i="31"/>
  <c r="A756" i="31"/>
  <c r="B23" i="31"/>
  <c r="A22" i="31"/>
  <c r="B838" i="31" l="1"/>
  <c r="A837" i="31"/>
  <c r="B798" i="31"/>
  <c r="A797" i="31"/>
  <c r="B758" i="31"/>
  <c r="A757" i="31"/>
  <c r="A23" i="31"/>
  <c r="B24" i="31"/>
  <c r="A838" i="31" l="1"/>
  <c r="B839" i="31"/>
  <c r="A798" i="31"/>
  <c r="B799" i="31"/>
  <c r="A758" i="31"/>
  <c r="B759" i="31"/>
  <c r="A24" i="31"/>
  <c r="B25" i="31"/>
  <c r="B840" i="31" l="1"/>
  <c r="A839" i="31"/>
  <c r="B800" i="31"/>
  <c r="A799" i="31"/>
  <c r="B760" i="31"/>
  <c r="A759" i="31"/>
  <c r="A25" i="31"/>
  <c r="B26" i="31"/>
  <c r="A840" i="31" l="1"/>
  <c r="B841" i="31"/>
  <c r="A800" i="31"/>
  <c r="B801" i="31"/>
  <c r="A760" i="31"/>
  <c r="B761" i="31"/>
  <c r="A26" i="31"/>
  <c r="B27" i="31"/>
  <c r="A841" i="31" l="1"/>
  <c r="B842" i="31"/>
  <c r="A842" i="31" s="1"/>
  <c r="A801" i="31"/>
  <c r="B802" i="31"/>
  <c r="B812" i="31"/>
  <c r="B762" i="31"/>
  <c r="A761" i="31"/>
  <c r="B28" i="31"/>
  <c r="A27" i="31"/>
  <c r="A812" i="31" l="1"/>
  <c r="B813" i="31"/>
  <c r="A802" i="31"/>
  <c r="B803" i="31"/>
  <c r="A762" i="31"/>
  <c r="B763" i="31"/>
  <c r="B29" i="31"/>
  <c r="A28" i="31"/>
  <c r="B180" i="31"/>
  <c r="A803" i="31" l="1"/>
  <c r="B804" i="31"/>
  <c r="B814" i="31"/>
  <c r="A813" i="31"/>
  <c r="A763" i="31"/>
  <c r="B764" i="31"/>
  <c r="A29" i="31"/>
  <c r="B30" i="31"/>
  <c r="B235" i="31"/>
  <c r="A180" i="31"/>
  <c r="B181" i="31"/>
  <c r="A804" i="31" l="1"/>
  <c r="B805" i="31"/>
  <c r="A814" i="31"/>
  <c r="B815" i="31"/>
  <c r="B765" i="31"/>
  <c r="A764" i="31"/>
  <c r="A30" i="31"/>
  <c r="B31" i="31"/>
  <c r="A235" i="31"/>
  <c r="B236" i="31"/>
  <c r="A181" i="31"/>
  <c r="B182" i="31"/>
  <c r="B806" i="31" l="1"/>
  <c r="A805" i="31"/>
  <c r="B101" i="31"/>
  <c r="A815" i="31"/>
  <c r="B816" i="31"/>
  <c r="A765" i="31"/>
  <c r="B766" i="31"/>
  <c r="A31" i="31"/>
  <c r="B32" i="31"/>
  <c r="A236" i="31"/>
  <c r="B237" i="31"/>
  <c r="A182" i="31"/>
  <c r="B183" i="31"/>
  <c r="A806" i="31" l="1"/>
  <c r="B807" i="31"/>
  <c r="A816" i="31"/>
  <c r="B817" i="31"/>
  <c r="A766" i="31"/>
  <c r="B767" i="31"/>
  <c r="A101" i="31"/>
  <c r="B102" i="31"/>
  <c r="B33" i="31"/>
  <c r="A32" i="31"/>
  <c r="A237" i="31"/>
  <c r="B238" i="31"/>
  <c r="A183" i="31"/>
  <c r="B184" i="31"/>
  <c r="A807" i="31" l="1"/>
  <c r="B808" i="31"/>
  <c r="A767" i="31"/>
  <c r="B768" i="31"/>
  <c r="B103" i="31"/>
  <c r="A102" i="31"/>
  <c r="B818" i="31"/>
  <c r="A817" i="31"/>
  <c r="A33" i="31"/>
  <c r="B34" i="31"/>
  <c r="A184" i="31"/>
  <c r="B185" i="31"/>
  <c r="B239" i="31"/>
  <c r="A238" i="31"/>
  <c r="B809" i="31" l="1"/>
  <c r="A808" i="31"/>
  <c r="B104" i="31"/>
  <c r="A103" i="31"/>
  <c r="A768" i="31"/>
  <c r="B769" i="31"/>
  <c r="A818" i="31"/>
  <c r="B819" i="31"/>
  <c r="A34" i="31"/>
  <c r="B35" i="31"/>
  <c r="A185" i="31"/>
  <c r="B186" i="31"/>
  <c r="A239" i="31"/>
  <c r="B240" i="31"/>
  <c r="B810" i="31" l="1"/>
  <c r="A809" i="31"/>
  <c r="B770" i="31"/>
  <c r="A769" i="31"/>
  <c r="B820" i="31"/>
  <c r="A819" i="31"/>
  <c r="A104" i="31"/>
  <c r="B105" i="31"/>
  <c r="B36" i="31"/>
  <c r="A35" i="31"/>
  <c r="B113" i="31"/>
  <c r="A186" i="31"/>
  <c r="B187" i="31"/>
  <c r="B253" i="31"/>
  <c r="A240" i="31"/>
  <c r="B241" i="31"/>
  <c r="B811" i="31" l="1"/>
  <c r="A811" i="31" s="1"/>
  <c r="A810" i="31"/>
  <c r="A820" i="31"/>
  <c r="B821" i="31"/>
  <c r="B90" i="31"/>
  <c r="B106" i="31"/>
  <c r="A105" i="31"/>
  <c r="A770" i="31"/>
  <c r="B771" i="31"/>
  <c r="A113" i="31"/>
  <c r="B114" i="31"/>
  <c r="B37" i="31"/>
  <c r="A36" i="31"/>
  <c r="A241" i="31"/>
  <c r="B242" i="31"/>
  <c r="A187" i="31"/>
  <c r="B188" i="31"/>
  <c r="A253" i="31"/>
  <c r="B254" i="31"/>
  <c r="A771" i="31" l="1"/>
  <c r="B772" i="31"/>
  <c r="A90" i="31"/>
  <c r="B91" i="31"/>
  <c r="B822" i="31"/>
  <c r="A821" i="31"/>
  <c r="A106" i="31"/>
  <c r="B107" i="31"/>
  <c r="A37" i="31"/>
  <c r="B38" i="31"/>
  <c r="A114" i="31"/>
  <c r="B115" i="31"/>
  <c r="A242" i="31"/>
  <c r="B243" i="31"/>
  <c r="A254" i="31"/>
  <c r="B255" i="31"/>
  <c r="A188" i="31"/>
  <c r="B189" i="31"/>
  <c r="A772" i="31" l="1"/>
  <c r="B773" i="31"/>
  <c r="A107" i="31"/>
  <c r="B108" i="31"/>
  <c r="A91" i="31"/>
  <c r="B92" i="31"/>
  <c r="B823" i="31"/>
  <c r="A822" i="31"/>
  <c r="B116" i="31"/>
  <c r="A115" i="31"/>
  <c r="A38" i="31"/>
  <c r="B39" i="31"/>
  <c r="A243" i="31"/>
  <c r="B244" i="31"/>
  <c r="A189" i="31"/>
  <c r="B190" i="31"/>
  <c r="A255" i="31"/>
  <c r="B256" i="31"/>
  <c r="B109" i="31" l="1"/>
  <c r="A108" i="31"/>
  <c r="A823" i="31"/>
  <c r="B824" i="31"/>
  <c r="B93" i="31"/>
  <c r="A92" i="31"/>
  <c r="B774" i="31"/>
  <c r="A773" i="31"/>
  <c r="A244" i="31"/>
  <c r="B245" i="31"/>
  <c r="B40" i="31"/>
  <c r="A39" i="31"/>
  <c r="B117" i="31"/>
  <c r="A116" i="31"/>
  <c r="A256" i="31"/>
  <c r="B257" i="31"/>
  <c r="A190" i="31"/>
  <c r="B191" i="31"/>
  <c r="A245" i="31" l="1"/>
  <c r="B246" i="31"/>
  <c r="A109" i="31"/>
  <c r="B110" i="31"/>
  <c r="A824" i="31"/>
  <c r="B825" i="31"/>
  <c r="A774" i="31"/>
  <c r="B775" i="31"/>
  <c r="A93" i="31"/>
  <c r="B94" i="31"/>
  <c r="A117" i="31"/>
  <c r="B118" i="31"/>
  <c r="A40" i="31"/>
  <c r="B41" i="31"/>
  <c r="B129" i="31"/>
  <c r="A191" i="31"/>
  <c r="B192" i="31"/>
  <c r="B258" i="31"/>
  <c r="A257" i="31"/>
  <c r="A110" i="31" l="1"/>
  <c r="B111" i="31"/>
  <c r="A825" i="31"/>
  <c r="B826" i="31"/>
  <c r="A246" i="31"/>
  <c r="B247" i="31"/>
  <c r="B776" i="31"/>
  <c r="A775" i="31"/>
  <c r="A94" i="31"/>
  <c r="B95" i="31"/>
  <c r="A118" i="31"/>
  <c r="B119" i="31"/>
  <c r="A129" i="31"/>
  <c r="B130" i="31"/>
  <c r="B42" i="31"/>
  <c r="A41" i="31"/>
  <c r="A258" i="31"/>
  <c r="B259" i="31"/>
  <c r="A192" i="31"/>
  <c r="B193" i="31"/>
  <c r="B827" i="31" l="1"/>
  <c r="A826" i="31"/>
  <c r="A95" i="31"/>
  <c r="B96" i="31"/>
  <c r="A247" i="31"/>
  <c r="B248" i="31"/>
  <c r="A111" i="31"/>
  <c r="B112" i="31"/>
  <c r="A112" i="31" s="1"/>
  <c r="A776" i="31"/>
  <c r="B777" i="31"/>
  <c r="B131" i="31"/>
  <c r="A130" i="31"/>
  <c r="A119" i="31"/>
  <c r="B120" i="31"/>
  <c r="B43" i="31"/>
  <c r="A42" i="31"/>
  <c r="A259" i="31"/>
  <c r="B260" i="31"/>
  <c r="A193" i="31"/>
  <c r="B194" i="31"/>
  <c r="R20" i="22"/>
  <c r="A96" i="31" l="1"/>
  <c r="B97" i="31"/>
  <c r="A777" i="31"/>
  <c r="B778" i="31"/>
  <c r="A778" i="31" s="1"/>
  <c r="A248" i="31"/>
  <c r="B249" i="31"/>
  <c r="A827" i="31"/>
  <c r="B828" i="31"/>
  <c r="A43" i="31"/>
  <c r="B44" i="31"/>
  <c r="A120" i="31"/>
  <c r="B121" i="31"/>
  <c r="B132" i="31"/>
  <c r="A131" i="31"/>
  <c r="A260" i="31"/>
  <c r="B261" i="31"/>
  <c r="A194" i="31"/>
  <c r="B195" i="31"/>
  <c r="R21" i="22"/>
  <c r="A828" i="31" l="1"/>
  <c r="B829" i="31"/>
  <c r="A249" i="31"/>
  <c r="B250" i="31"/>
  <c r="A97" i="31"/>
  <c r="B98" i="31"/>
  <c r="A121" i="31"/>
  <c r="B122" i="31"/>
  <c r="A132" i="31"/>
  <c r="B133" i="31"/>
  <c r="B45" i="31"/>
  <c r="A44" i="31"/>
  <c r="A261" i="31"/>
  <c r="B262" i="31"/>
  <c r="A195" i="31"/>
  <c r="B196" i="31"/>
  <c r="R22" i="22"/>
  <c r="A250" i="31" l="1"/>
  <c r="B251" i="31"/>
  <c r="B99" i="31"/>
  <c r="A98" i="31"/>
  <c r="A829" i="31"/>
  <c r="B830" i="31"/>
  <c r="A122" i="31"/>
  <c r="B123" i="31"/>
  <c r="A133" i="31"/>
  <c r="B134" i="31"/>
  <c r="A45" i="31"/>
  <c r="B46" i="31"/>
  <c r="A262" i="31"/>
  <c r="B263" i="31"/>
  <c r="B197" i="31"/>
  <c r="A196" i="31"/>
  <c r="R23" i="22"/>
  <c r="A123" i="31" l="1"/>
  <c r="B124" i="31"/>
  <c r="B100" i="31"/>
  <c r="A100" i="31" s="1"/>
  <c r="A99" i="31"/>
  <c r="A830" i="31"/>
  <c r="B831" i="31"/>
  <c r="A251" i="31"/>
  <c r="B252" i="31"/>
  <c r="A252" i="31" s="1"/>
  <c r="A134" i="31"/>
  <c r="B135" i="31"/>
  <c r="B47" i="31"/>
  <c r="A46" i="31"/>
  <c r="A263" i="31"/>
  <c r="B264" i="31"/>
  <c r="B52" i="31"/>
  <c r="B198" i="31"/>
  <c r="A197" i="31"/>
  <c r="R24" i="22"/>
  <c r="B832" i="31" l="1"/>
  <c r="A831" i="31"/>
  <c r="A124" i="31"/>
  <c r="B125" i="31"/>
  <c r="A47" i="31"/>
  <c r="B48" i="31"/>
  <c r="A135" i="31"/>
  <c r="B136" i="31"/>
  <c r="A52" i="31"/>
  <c r="B53" i="31"/>
  <c r="A264" i="31"/>
  <c r="B265" i="31"/>
  <c r="A198" i="31"/>
  <c r="B199" i="31"/>
  <c r="R25" i="22"/>
  <c r="A136" i="31" l="1"/>
  <c r="B137" i="31"/>
  <c r="A125" i="31"/>
  <c r="B126" i="31"/>
  <c r="B833" i="31"/>
  <c r="A832" i="31"/>
  <c r="B49" i="31"/>
  <c r="A48" i="31"/>
  <c r="A265" i="31"/>
  <c r="B266" i="31"/>
  <c r="A53" i="31"/>
  <c r="B54" i="31"/>
  <c r="A199" i="31"/>
  <c r="B200" i="31"/>
  <c r="R26" i="22"/>
  <c r="A126" i="31" l="1"/>
  <c r="B127" i="31"/>
  <c r="A137" i="31"/>
  <c r="B138" i="31"/>
  <c r="A833" i="31"/>
  <c r="B834" i="31"/>
  <c r="A834" i="31" s="1"/>
  <c r="B50" i="31"/>
  <c r="A49" i="31"/>
  <c r="A266" i="31"/>
  <c r="B267" i="31"/>
  <c r="A54" i="31"/>
  <c r="B55" i="31"/>
  <c r="A200" i="31"/>
  <c r="B201" i="31"/>
  <c r="R27" i="22"/>
  <c r="B139" i="31" l="1"/>
  <c r="A138" i="31"/>
  <c r="A127" i="31"/>
  <c r="B128" i="31"/>
  <c r="A128" i="31" s="1"/>
  <c r="B51" i="31"/>
  <c r="A51" i="31" s="1"/>
  <c r="A50" i="31"/>
  <c r="A267" i="31"/>
  <c r="B268" i="31"/>
  <c r="B202" i="31"/>
  <c r="A201" i="31"/>
  <c r="A55" i="31"/>
  <c r="B56" i="31"/>
  <c r="R28" i="22"/>
  <c r="B140" i="31" l="1"/>
  <c r="A139" i="31"/>
  <c r="A268" i="31"/>
  <c r="B269" i="31"/>
  <c r="A56" i="31"/>
  <c r="B57" i="31"/>
  <c r="A202" i="31"/>
  <c r="B203" i="31"/>
  <c r="R29" i="22"/>
  <c r="B141" i="31" l="1"/>
  <c r="A140" i="31"/>
  <c r="B270" i="31"/>
  <c r="A269" i="31"/>
  <c r="A57" i="31"/>
  <c r="B58" i="31"/>
  <c r="B204" i="31"/>
  <c r="A203" i="31"/>
  <c r="R30" i="22"/>
  <c r="A141" i="31" l="1"/>
  <c r="B142" i="31"/>
  <c r="B295" i="31"/>
  <c r="A270" i="31"/>
  <c r="B271" i="31"/>
  <c r="A204" i="31"/>
  <c r="B205" i="31"/>
  <c r="A58" i="31"/>
  <c r="B59" i="31"/>
  <c r="B152" i="31"/>
  <c r="R31" i="22"/>
  <c r="A142" i="31" l="1"/>
  <c r="B143" i="31"/>
  <c r="B296" i="31"/>
  <c r="A295" i="31"/>
  <c r="A271" i="31"/>
  <c r="B272" i="31"/>
  <c r="A59" i="31"/>
  <c r="B60" i="31"/>
  <c r="B206" i="31"/>
  <c r="A205" i="31"/>
  <c r="A152" i="31"/>
  <c r="B153" i="31"/>
  <c r="R32" i="22"/>
  <c r="A143" i="31" l="1"/>
  <c r="B144" i="31"/>
  <c r="B297" i="31"/>
  <c r="A296" i="31"/>
  <c r="A60" i="31"/>
  <c r="B61" i="31"/>
  <c r="A272" i="31"/>
  <c r="B273" i="31"/>
  <c r="A206" i="31"/>
  <c r="B207" i="31"/>
  <c r="A153" i="31"/>
  <c r="B154" i="31"/>
  <c r="R33" i="22"/>
  <c r="B145" i="31" l="1"/>
  <c r="A144" i="31"/>
  <c r="A273" i="31"/>
  <c r="B274" i="31"/>
  <c r="B298" i="31"/>
  <c r="A297" i="31"/>
  <c r="A61" i="31"/>
  <c r="B62" i="31"/>
  <c r="B208" i="31"/>
  <c r="A207" i="31"/>
  <c r="A154" i="31"/>
  <c r="B155" i="31"/>
  <c r="R34" i="22"/>
  <c r="A145" i="31" l="1"/>
  <c r="B146" i="31"/>
  <c r="A298" i="31"/>
  <c r="B299" i="31"/>
  <c r="A274" i="31"/>
  <c r="B275" i="31"/>
  <c r="B63" i="31"/>
  <c r="A62" i="31"/>
  <c r="A208" i="31"/>
  <c r="B209" i="31"/>
  <c r="A155" i="31"/>
  <c r="B156" i="31"/>
  <c r="R35" i="22"/>
  <c r="B147" i="31" l="1"/>
  <c r="A146" i="31"/>
  <c r="B276" i="31"/>
  <c r="A275" i="31"/>
  <c r="A299" i="31"/>
  <c r="B300" i="31"/>
  <c r="A209" i="31"/>
  <c r="B210" i="31"/>
  <c r="B64" i="31"/>
  <c r="A63" i="31"/>
  <c r="A156" i="31"/>
  <c r="B157" i="31"/>
  <c r="R36" i="22"/>
  <c r="B148" i="31" l="1"/>
  <c r="A147" i="31"/>
  <c r="A300" i="31"/>
  <c r="B301" i="31"/>
  <c r="B277" i="31"/>
  <c r="A276" i="31"/>
  <c r="A210" i="31"/>
  <c r="B211" i="31"/>
  <c r="A64" i="31"/>
  <c r="B65" i="31"/>
  <c r="A157" i="31"/>
  <c r="B158" i="31"/>
  <c r="R37" i="22"/>
  <c r="C5" i="22"/>
  <c r="B149" i="31" l="1"/>
  <c r="A148" i="31"/>
  <c r="B278" i="31"/>
  <c r="A277" i="31"/>
  <c r="B302" i="31"/>
  <c r="A301" i="31"/>
  <c r="B66" i="31"/>
  <c r="A65" i="31"/>
  <c r="A211" i="31"/>
  <c r="B212" i="31"/>
  <c r="A158" i="31"/>
  <c r="B159" i="31"/>
  <c r="R38" i="22"/>
  <c r="B150" i="31" l="1"/>
  <c r="A149" i="31"/>
  <c r="B303" i="31"/>
  <c r="A302" i="31"/>
  <c r="B279" i="31"/>
  <c r="A278" i="31"/>
  <c r="A212" i="31"/>
  <c r="B213" i="31"/>
  <c r="B81" i="31"/>
  <c r="A66" i="31"/>
  <c r="B67" i="31"/>
  <c r="A159" i="31"/>
  <c r="B160" i="31"/>
  <c r="R39" i="22"/>
  <c r="A150" i="31" l="1"/>
  <c r="B151" i="31"/>
  <c r="A151" i="31" s="1"/>
  <c r="A81" i="31"/>
  <c r="B82" i="31"/>
  <c r="B280" i="31"/>
  <c r="A279" i="31"/>
  <c r="A303" i="31"/>
  <c r="B304" i="31"/>
  <c r="A67" i="31"/>
  <c r="B68" i="31"/>
  <c r="B214" i="31"/>
  <c r="A213" i="31"/>
  <c r="A160" i="31"/>
  <c r="B161" i="31"/>
  <c r="R40" i="22"/>
  <c r="A280" i="31" l="1"/>
  <c r="B281" i="31"/>
  <c r="A82" i="31"/>
  <c r="B83" i="31"/>
  <c r="A304" i="31"/>
  <c r="B305" i="31"/>
  <c r="A214" i="31"/>
  <c r="B215" i="31"/>
  <c r="B69" i="31"/>
  <c r="A68" i="31"/>
  <c r="A161" i="31"/>
  <c r="B162" i="31"/>
  <c r="R41" i="22"/>
  <c r="A305" i="31" l="1"/>
  <c r="B306" i="31"/>
  <c r="A281" i="31"/>
  <c r="B282" i="31"/>
  <c r="A83" i="31"/>
  <c r="B84" i="31"/>
  <c r="A69" i="31"/>
  <c r="B70" i="31"/>
  <c r="A215" i="31"/>
  <c r="B216" i="31"/>
  <c r="A162" i="31"/>
  <c r="B163" i="31"/>
  <c r="R42" i="22"/>
  <c r="A282" i="31" l="1"/>
  <c r="B283" i="31"/>
  <c r="B85" i="31"/>
  <c r="A84" i="31"/>
  <c r="B307" i="31"/>
  <c r="A306" i="31"/>
  <c r="A216" i="31"/>
  <c r="B217" i="31"/>
  <c r="A70" i="31"/>
  <c r="B71" i="31"/>
  <c r="A163" i="31"/>
  <c r="B164" i="31"/>
  <c r="R43" i="22"/>
  <c r="B86" i="31" l="1"/>
  <c r="A85" i="31"/>
  <c r="A71" i="31"/>
  <c r="B72" i="31"/>
  <c r="B284" i="31"/>
  <c r="A283" i="31"/>
  <c r="B308" i="31"/>
  <c r="A307" i="31"/>
  <c r="B218" i="31"/>
  <c r="A217" i="31"/>
  <c r="A164" i="31"/>
  <c r="B165" i="31"/>
  <c r="R44" i="22"/>
  <c r="B73" i="31" l="1"/>
  <c r="A72" i="31"/>
  <c r="B309" i="31"/>
  <c r="A308" i="31"/>
  <c r="B285" i="31"/>
  <c r="A284" i="31"/>
  <c r="A86" i="31"/>
  <c r="B87" i="31"/>
  <c r="A218" i="31"/>
  <c r="B219" i="31"/>
  <c r="A165" i="31"/>
  <c r="B166" i="31"/>
  <c r="R45" i="22"/>
  <c r="A87" i="31" l="1"/>
  <c r="B88" i="31"/>
  <c r="A73" i="31"/>
  <c r="B74" i="31"/>
  <c r="B310" i="31"/>
  <c r="A309" i="31"/>
  <c r="A219" i="31"/>
  <c r="B220" i="31"/>
  <c r="A285" i="31"/>
  <c r="B286" i="31"/>
  <c r="A166" i="31"/>
  <c r="B167" i="31"/>
  <c r="R46" i="22"/>
  <c r="B75" i="31" l="1"/>
  <c r="A74" i="31"/>
  <c r="A88" i="31"/>
  <c r="B89" i="31"/>
  <c r="A89" i="31" s="1"/>
  <c r="A220" i="31"/>
  <c r="B221" i="31"/>
  <c r="B287" i="31"/>
  <c r="A286" i="31"/>
  <c r="B311" i="31"/>
  <c r="A310" i="31"/>
  <c r="A167" i="31"/>
  <c r="B168" i="31"/>
  <c r="B321" i="31"/>
  <c r="R47" i="22"/>
  <c r="A75" i="31" l="1"/>
  <c r="B76" i="31"/>
  <c r="A287" i="31"/>
  <c r="B288" i="31"/>
  <c r="A221" i="31"/>
  <c r="B222" i="31"/>
  <c r="B312" i="31"/>
  <c r="A311" i="31"/>
  <c r="B169" i="31"/>
  <c r="A168" i="31"/>
  <c r="B322" i="31"/>
  <c r="A321" i="31"/>
  <c r="R48" i="22"/>
  <c r="A312" i="31" l="1"/>
  <c r="B313" i="31"/>
  <c r="A76" i="31"/>
  <c r="B77" i="31"/>
  <c r="B223" i="31"/>
  <c r="A222" i="31"/>
  <c r="A288" i="31"/>
  <c r="B289" i="31"/>
  <c r="A169" i="31"/>
  <c r="B170" i="31"/>
  <c r="R49" i="22"/>
  <c r="B323" i="31"/>
  <c r="A322" i="31"/>
  <c r="B78" i="31" l="1"/>
  <c r="A77" i="31"/>
  <c r="B314" i="31"/>
  <c r="A313" i="31"/>
  <c r="B290" i="31"/>
  <c r="A289" i="31"/>
  <c r="B224" i="31"/>
  <c r="A223" i="31"/>
  <c r="B171" i="31"/>
  <c r="A170" i="31"/>
  <c r="R50" i="22"/>
  <c r="B324" i="31"/>
  <c r="A323" i="31"/>
  <c r="B315" i="31" l="1"/>
  <c r="A314" i="31"/>
  <c r="B79" i="31"/>
  <c r="A78" i="31"/>
  <c r="A224" i="31"/>
  <c r="B225" i="31"/>
  <c r="B291" i="31"/>
  <c r="A290" i="31"/>
  <c r="A171" i="31"/>
  <c r="B172" i="31"/>
  <c r="R51" i="22"/>
  <c r="B325" i="31"/>
  <c r="A324" i="31"/>
  <c r="A79" i="31" l="1"/>
  <c r="B80" i="31"/>
  <c r="A80" i="31" s="1"/>
  <c r="A315" i="31"/>
  <c r="B316" i="31"/>
  <c r="B292" i="31"/>
  <c r="A291" i="31"/>
  <c r="A225" i="31"/>
  <c r="B226" i="31"/>
  <c r="A172" i="31"/>
  <c r="B173" i="31"/>
  <c r="R52" i="22"/>
  <c r="B326" i="31"/>
  <c r="A325" i="31"/>
  <c r="B317" i="31" l="1"/>
  <c r="A316" i="31"/>
  <c r="A226" i="31"/>
  <c r="B227" i="31"/>
  <c r="B293" i="31"/>
  <c r="A292" i="31"/>
  <c r="A173" i="31"/>
  <c r="B174" i="31"/>
  <c r="R53" i="22"/>
  <c r="B327" i="31"/>
  <c r="A326" i="31"/>
  <c r="A293" i="31" l="1"/>
  <c r="B294" i="31"/>
  <c r="A294" i="31" s="1"/>
  <c r="B318" i="31"/>
  <c r="A317" i="31"/>
  <c r="A174" i="31"/>
  <c r="B175" i="31"/>
  <c r="A227" i="31"/>
  <c r="B228" i="31"/>
  <c r="B328" i="31"/>
  <c r="A327" i="31"/>
  <c r="B319" i="31" l="1"/>
  <c r="A318" i="31"/>
  <c r="A175" i="31"/>
  <c r="B176" i="31"/>
  <c r="A228" i="31"/>
  <c r="B229" i="31"/>
  <c r="B329" i="31"/>
  <c r="A328" i="31"/>
  <c r="B320" i="31" l="1"/>
  <c r="A320" i="31" s="1"/>
  <c r="A319" i="31"/>
  <c r="B230" i="31"/>
  <c r="A229" i="31"/>
  <c r="B177" i="31"/>
  <c r="A176" i="31"/>
  <c r="B330" i="31"/>
  <c r="A329" i="31"/>
  <c r="A177" i="31" l="1"/>
  <c r="B178" i="31"/>
  <c r="A230" i="31"/>
  <c r="B231" i="31"/>
  <c r="B331" i="31"/>
  <c r="A330" i="31"/>
  <c r="B232" i="31" l="1"/>
  <c r="A231" i="31"/>
  <c r="A178" i="31"/>
  <c r="B179" i="31"/>
  <c r="A179" i="31" s="1"/>
  <c r="B332" i="31"/>
  <c r="A331" i="31"/>
  <c r="B233" i="31" l="1"/>
  <c r="A232" i="31"/>
  <c r="B333" i="31"/>
  <c r="A332" i="31"/>
  <c r="A233" i="31" l="1"/>
  <c r="B234" i="31"/>
  <c r="A234" i="31" s="1"/>
  <c r="B334" i="31"/>
  <c r="A333" i="31"/>
  <c r="B335" i="31" l="1"/>
  <c r="A334" i="31"/>
  <c r="B336" i="31" l="1"/>
  <c r="A335" i="31"/>
  <c r="B337" i="31" l="1"/>
  <c r="A336" i="31"/>
  <c r="B338" i="31" l="1"/>
  <c r="A337" i="31"/>
  <c r="B339" i="31" l="1"/>
  <c r="A338" i="31"/>
  <c r="B340" i="31" l="1"/>
  <c r="A339" i="31"/>
  <c r="B341" i="31" l="1"/>
  <c r="A340" i="31"/>
  <c r="B342" i="31" l="1"/>
  <c r="A341" i="31"/>
  <c r="B343" i="31" l="1"/>
  <c r="A342" i="31"/>
  <c r="B344" i="31" l="1"/>
  <c r="A343" i="31"/>
  <c r="B345" i="31" l="1"/>
  <c r="A344" i="31"/>
  <c r="B346" i="31" l="1"/>
  <c r="A345" i="31"/>
  <c r="B347" i="31" l="1"/>
  <c r="A346" i="31"/>
  <c r="B348" i="31" l="1"/>
  <c r="A347" i="31"/>
  <c r="B349" i="31" l="1"/>
  <c r="A348" i="31"/>
  <c r="B350" i="31" l="1"/>
  <c r="A349" i="31"/>
  <c r="B351" i="31" l="1"/>
  <c r="A350" i="31"/>
  <c r="B352" i="31" l="1"/>
  <c r="A351" i="31"/>
  <c r="B353" i="31" l="1"/>
  <c r="A352" i="31"/>
  <c r="B354" i="31" l="1"/>
  <c r="A353" i="31"/>
  <c r="B355" i="31" l="1"/>
  <c r="A354" i="31"/>
  <c r="B356" i="31" l="1"/>
  <c r="A355" i="31"/>
  <c r="B357" i="31" l="1"/>
  <c r="A356" i="31"/>
  <c r="B358" i="31" l="1"/>
  <c r="A357" i="31"/>
  <c r="B359" i="31" l="1"/>
  <c r="A358" i="31"/>
  <c r="B360" i="31" l="1"/>
  <c r="A359" i="31"/>
  <c r="B361" i="31" l="1"/>
  <c r="A360" i="31"/>
  <c r="B362" i="31" l="1"/>
  <c r="A361" i="31"/>
  <c r="B363" i="31" l="1"/>
  <c r="A362" i="31"/>
  <c r="B364" i="31" l="1"/>
  <c r="A363" i="31"/>
  <c r="B365" i="31" l="1"/>
  <c r="A364" i="31"/>
  <c r="B366" i="31" l="1"/>
  <c r="A365" i="31"/>
  <c r="B367" i="31" l="1"/>
  <c r="A366" i="31"/>
  <c r="B368" i="31" l="1"/>
  <c r="A367" i="31"/>
  <c r="B369" i="31" l="1"/>
  <c r="A368" i="31"/>
  <c r="B370" i="31" l="1"/>
  <c r="A369" i="31"/>
  <c r="B371" i="31" l="1"/>
  <c r="A370" i="31"/>
  <c r="B372" i="31" l="1"/>
  <c r="A371" i="31"/>
  <c r="B373" i="31" l="1"/>
  <c r="A372" i="31"/>
  <c r="B374" i="31" l="1"/>
  <c r="A373" i="31"/>
  <c r="B375" i="31" l="1"/>
  <c r="A374" i="31"/>
  <c r="B376" i="31" l="1"/>
  <c r="A375" i="31"/>
  <c r="B377" i="31" l="1"/>
  <c r="A376" i="31"/>
  <c r="B378" i="31" l="1"/>
  <c r="A377" i="31"/>
  <c r="B379" i="31" l="1"/>
  <c r="A378" i="31"/>
  <c r="B380" i="31" l="1"/>
  <c r="A379" i="31"/>
  <c r="B381" i="31" l="1"/>
  <c r="A380" i="31"/>
  <c r="B382" i="31" l="1"/>
  <c r="A381" i="31"/>
  <c r="B383" i="31" l="1"/>
  <c r="A382" i="31"/>
  <c r="B384" i="31" l="1"/>
  <c r="A383" i="31"/>
  <c r="B385" i="31" l="1"/>
  <c r="A384" i="31"/>
  <c r="B386" i="31" l="1"/>
  <c r="A385" i="31"/>
  <c r="B387" i="31" l="1"/>
  <c r="A386" i="31"/>
  <c r="B388" i="31" l="1"/>
  <c r="A387" i="31"/>
  <c r="B389" i="31" l="1"/>
  <c r="A388" i="31"/>
  <c r="B390" i="31" l="1"/>
  <c r="A389" i="31"/>
  <c r="B391" i="31" l="1"/>
  <c r="A390" i="31"/>
  <c r="B392" i="31" l="1"/>
  <c r="A391" i="31"/>
  <c r="B393" i="31" l="1"/>
  <c r="A392" i="31"/>
  <c r="B394" i="31" l="1"/>
  <c r="A393" i="31"/>
  <c r="B395" i="31" l="1"/>
  <c r="A394" i="31"/>
  <c r="B396" i="31" l="1"/>
  <c r="A395" i="31"/>
  <c r="B397" i="31" l="1"/>
  <c r="A396" i="31"/>
  <c r="B398" i="31" l="1"/>
  <c r="A397" i="31"/>
  <c r="B399" i="31" l="1"/>
  <c r="A398" i="31"/>
  <c r="B400" i="31" l="1"/>
  <c r="A399" i="31"/>
  <c r="B401" i="31" l="1"/>
  <c r="A400" i="31"/>
  <c r="B402" i="31" l="1"/>
  <c r="A401" i="31"/>
  <c r="B403" i="31" l="1"/>
  <c r="A402" i="31"/>
  <c r="B404" i="31" l="1"/>
  <c r="A403" i="31"/>
  <c r="B405" i="31" l="1"/>
  <c r="A404" i="31"/>
  <c r="B406" i="31" l="1"/>
  <c r="A405" i="31"/>
  <c r="B407" i="31" l="1"/>
  <c r="A406" i="31"/>
  <c r="B408" i="31" l="1"/>
  <c r="A407" i="31"/>
  <c r="B409" i="31" l="1"/>
  <c r="A408" i="31"/>
  <c r="B410" i="31" l="1"/>
  <c r="A409" i="31"/>
  <c r="B411" i="31" l="1"/>
  <c r="A410" i="31"/>
  <c r="B412" i="31" l="1"/>
  <c r="A411" i="31"/>
  <c r="B413" i="31" l="1"/>
  <c r="A412" i="31"/>
  <c r="B414" i="31" l="1"/>
  <c r="A413" i="31"/>
  <c r="B415" i="31" l="1"/>
  <c r="A414" i="31"/>
  <c r="B416" i="31" l="1"/>
  <c r="A415" i="31"/>
  <c r="B417" i="31" l="1"/>
  <c r="A416" i="31"/>
  <c r="B418" i="31" l="1"/>
  <c r="A417" i="31"/>
  <c r="B419" i="31" l="1"/>
  <c r="A418" i="31"/>
  <c r="B420" i="31" l="1"/>
  <c r="A419" i="31"/>
  <c r="B421" i="31" l="1"/>
  <c r="A420" i="31"/>
  <c r="B422" i="31" l="1"/>
  <c r="A421" i="31"/>
  <c r="B423" i="31" l="1"/>
  <c r="A422" i="31"/>
  <c r="B424" i="31" l="1"/>
  <c r="A423" i="31"/>
  <c r="B425" i="31" l="1"/>
  <c r="A424" i="31"/>
  <c r="B426" i="31" l="1"/>
  <c r="A425" i="31"/>
  <c r="B427" i="31" l="1"/>
  <c r="A426" i="31"/>
  <c r="B428" i="31" l="1"/>
  <c r="A427" i="31"/>
  <c r="B429" i="31" l="1"/>
  <c r="A428" i="31"/>
  <c r="B430" i="31" l="1"/>
  <c r="A429" i="31"/>
  <c r="B431" i="31" l="1"/>
  <c r="A430" i="31"/>
  <c r="B432" i="31" l="1"/>
  <c r="A431" i="31"/>
  <c r="B433" i="31" l="1"/>
  <c r="A432" i="31"/>
  <c r="B434" i="31" l="1"/>
  <c r="A433" i="31"/>
  <c r="B435" i="31" l="1"/>
  <c r="A434" i="31"/>
  <c r="B436" i="31" l="1"/>
  <c r="A435" i="31"/>
  <c r="B437" i="31" l="1"/>
  <c r="A436" i="31"/>
  <c r="B438" i="31" l="1"/>
  <c r="A437" i="31"/>
  <c r="B439" i="31" l="1"/>
  <c r="A438" i="31"/>
  <c r="B440" i="31" l="1"/>
  <c r="A439" i="31"/>
  <c r="B441" i="31" l="1"/>
  <c r="A440" i="31"/>
  <c r="B442" i="31" l="1"/>
  <c r="A441" i="31"/>
  <c r="B443" i="31" l="1"/>
  <c r="A442" i="31"/>
  <c r="B444" i="31" l="1"/>
  <c r="A443" i="31"/>
  <c r="B445" i="31" l="1"/>
  <c r="A444" i="31"/>
  <c r="B446" i="31" l="1"/>
  <c r="A445" i="31"/>
  <c r="B447" i="31" l="1"/>
  <c r="A446" i="31"/>
  <c r="B448" i="31" l="1"/>
  <c r="A447" i="31"/>
  <c r="B449" i="31" l="1"/>
  <c r="A448" i="31"/>
  <c r="B450" i="31" l="1"/>
  <c r="A449" i="31"/>
  <c r="B451" i="31" l="1"/>
  <c r="A450" i="31"/>
  <c r="B452" i="31" l="1"/>
  <c r="A451" i="31"/>
  <c r="B453" i="31" l="1"/>
  <c r="A452" i="31"/>
  <c r="B454" i="31" l="1"/>
  <c r="A453" i="31"/>
  <c r="B455" i="31" l="1"/>
  <c r="A454" i="31"/>
  <c r="B456" i="31" l="1"/>
  <c r="A455" i="31"/>
  <c r="B457" i="31" l="1"/>
  <c r="A456" i="31"/>
  <c r="B458" i="31" l="1"/>
  <c r="A457" i="31"/>
  <c r="B459" i="31" l="1"/>
  <c r="A458" i="31"/>
  <c r="B460" i="31" l="1"/>
  <c r="A459" i="31"/>
  <c r="B461" i="31" l="1"/>
  <c r="A460" i="31"/>
  <c r="B462" i="31" l="1"/>
  <c r="A461" i="31"/>
  <c r="B463" i="31" l="1"/>
  <c r="A462" i="31"/>
  <c r="B464" i="31" l="1"/>
  <c r="A463" i="31"/>
  <c r="B465" i="31" l="1"/>
  <c r="A464" i="31"/>
  <c r="B466" i="31" l="1"/>
  <c r="A465" i="31"/>
  <c r="B467" i="31" l="1"/>
  <c r="A466" i="31"/>
  <c r="B468" i="31" l="1"/>
  <c r="A467" i="31"/>
  <c r="B469" i="31" l="1"/>
  <c r="A468" i="31"/>
  <c r="B470" i="31" l="1"/>
  <c r="A469" i="31"/>
  <c r="B471" i="31" l="1"/>
  <c r="A470" i="31"/>
  <c r="B472" i="31" l="1"/>
  <c r="A471" i="31"/>
  <c r="B473" i="31" l="1"/>
  <c r="A472" i="31"/>
  <c r="B474" i="31" l="1"/>
  <c r="A473" i="31"/>
  <c r="B475" i="31" l="1"/>
  <c r="A474" i="31"/>
  <c r="B476" i="31" l="1"/>
  <c r="A475" i="31"/>
  <c r="A476" i="31" l="1"/>
  <c r="B477" i="31"/>
  <c r="B478" i="31" l="1"/>
  <c r="A477" i="31"/>
  <c r="B479" i="31" l="1"/>
  <c r="A478" i="31"/>
  <c r="B480" i="31" l="1"/>
  <c r="A479" i="31"/>
  <c r="B481" i="31" l="1"/>
  <c r="A480" i="31"/>
  <c r="B482" i="31" l="1"/>
  <c r="A481" i="31"/>
  <c r="B483" i="31" l="1"/>
  <c r="A482" i="31"/>
  <c r="B484" i="31" l="1"/>
  <c r="A483" i="31"/>
  <c r="B485" i="31" l="1"/>
  <c r="A484" i="31"/>
  <c r="B486" i="31" l="1"/>
  <c r="A485" i="31"/>
  <c r="B487" i="31" l="1"/>
  <c r="A486" i="31"/>
  <c r="B488" i="31" l="1"/>
  <c r="A487" i="31"/>
  <c r="B489" i="31" l="1"/>
  <c r="A488" i="31"/>
  <c r="B490" i="31" l="1"/>
  <c r="A489" i="31"/>
  <c r="B491" i="31" l="1"/>
  <c r="A490" i="31"/>
  <c r="B492" i="31" l="1"/>
  <c r="A491" i="31"/>
  <c r="B493" i="31" l="1"/>
  <c r="A492" i="31"/>
  <c r="B494" i="31" l="1"/>
  <c r="A493" i="31"/>
  <c r="B495" i="31" l="1"/>
  <c r="A494" i="31"/>
  <c r="B496" i="31" l="1"/>
  <c r="A495" i="31"/>
  <c r="B497" i="31" l="1"/>
  <c r="A496" i="31"/>
  <c r="B498" i="31" l="1"/>
  <c r="A497" i="31"/>
  <c r="B499" i="31" l="1"/>
  <c r="A498" i="31"/>
  <c r="B500" i="31" l="1"/>
  <c r="A499" i="31"/>
  <c r="B501" i="31" l="1"/>
  <c r="A500" i="31"/>
  <c r="B502" i="31" l="1"/>
  <c r="A501" i="31"/>
  <c r="B503" i="31" l="1"/>
  <c r="A502" i="31"/>
  <c r="B504" i="31" l="1"/>
  <c r="A503" i="31"/>
  <c r="B505" i="31" l="1"/>
  <c r="A504" i="31"/>
  <c r="B506" i="31" l="1"/>
  <c r="A505" i="31"/>
  <c r="B507" i="31" l="1"/>
  <c r="A506" i="31"/>
  <c r="B508" i="31" l="1"/>
  <c r="A507" i="31"/>
  <c r="B509" i="31" l="1"/>
  <c r="A508" i="31"/>
  <c r="B510" i="31" l="1"/>
  <c r="A509" i="31"/>
  <c r="B511" i="31" l="1"/>
  <c r="A510" i="31"/>
  <c r="B512" i="31" l="1"/>
  <c r="A511" i="31"/>
  <c r="B513" i="31" l="1"/>
  <c r="A512" i="31"/>
  <c r="B514" i="31" l="1"/>
  <c r="A513" i="31"/>
  <c r="B515" i="31" l="1"/>
  <c r="A514" i="31"/>
  <c r="B516" i="31" l="1"/>
  <c r="A515" i="31"/>
  <c r="B517" i="31" l="1"/>
  <c r="A516" i="31"/>
  <c r="B518" i="31" l="1"/>
  <c r="A517" i="31"/>
  <c r="B519" i="31" l="1"/>
  <c r="A518" i="31"/>
  <c r="B520" i="31" l="1"/>
  <c r="A519" i="31"/>
  <c r="B521" i="31" l="1"/>
  <c r="A520" i="31"/>
  <c r="B522" i="31" l="1"/>
  <c r="A521" i="31"/>
  <c r="B523" i="31" l="1"/>
  <c r="A522" i="31"/>
  <c r="B524" i="31" l="1"/>
  <c r="A523" i="31"/>
  <c r="B525" i="31" l="1"/>
  <c r="A524" i="31"/>
  <c r="B526" i="31" l="1"/>
  <c r="A525" i="31"/>
  <c r="B527" i="31" l="1"/>
  <c r="A526" i="31"/>
  <c r="B528" i="31" l="1"/>
  <c r="A527" i="31"/>
  <c r="B529" i="31" l="1"/>
  <c r="A528" i="31"/>
  <c r="B530" i="31" l="1"/>
  <c r="A529" i="31"/>
  <c r="B531" i="31" l="1"/>
  <c r="A530" i="31"/>
  <c r="B532" i="31" l="1"/>
  <c r="A531" i="31"/>
  <c r="B533" i="31" l="1"/>
  <c r="A532" i="31"/>
  <c r="B534" i="31" l="1"/>
  <c r="A533" i="31"/>
  <c r="B535" i="31" l="1"/>
  <c r="A534" i="31"/>
  <c r="B536" i="31" l="1"/>
  <c r="A535" i="31"/>
  <c r="B537" i="31" l="1"/>
  <c r="A536" i="31"/>
  <c r="B538" i="31" l="1"/>
  <c r="A537" i="31"/>
  <c r="B539" i="31" l="1"/>
  <c r="A538" i="31"/>
  <c r="B540" i="31" l="1"/>
  <c r="A539" i="31"/>
  <c r="B541" i="31" l="1"/>
  <c r="A540" i="31"/>
  <c r="B542" i="31" l="1"/>
  <c r="A541" i="31"/>
  <c r="B543" i="31" l="1"/>
  <c r="A542" i="31"/>
  <c r="B544" i="31" l="1"/>
  <c r="A543" i="31"/>
  <c r="B545" i="31" l="1"/>
  <c r="A544" i="31"/>
  <c r="B546" i="31" l="1"/>
  <c r="A545" i="31"/>
  <c r="B547" i="31" l="1"/>
  <c r="A546" i="31"/>
  <c r="B548" i="31" l="1"/>
  <c r="A547" i="31"/>
  <c r="B549" i="31" l="1"/>
  <c r="A548" i="31"/>
  <c r="B550" i="31" l="1"/>
  <c r="A549" i="31"/>
  <c r="B551" i="31" l="1"/>
  <c r="A550" i="31"/>
  <c r="B552" i="31" l="1"/>
  <c r="A551" i="31"/>
  <c r="B553" i="31" l="1"/>
  <c r="A552" i="31"/>
  <c r="B554" i="31" l="1"/>
  <c r="A553" i="31"/>
  <c r="B555" i="31" l="1"/>
  <c r="A554" i="31"/>
  <c r="B556" i="31" l="1"/>
  <c r="A555" i="31"/>
  <c r="B557" i="31" l="1"/>
  <c r="A556" i="31"/>
  <c r="B558" i="31" l="1"/>
  <c r="A557" i="31"/>
  <c r="B559" i="31" l="1"/>
  <c r="A558" i="31"/>
  <c r="B560" i="31" l="1"/>
  <c r="A559" i="31"/>
  <c r="B561" i="31" l="1"/>
  <c r="A560" i="31"/>
  <c r="B562" i="31" l="1"/>
  <c r="A561" i="31"/>
  <c r="B563" i="31" l="1"/>
  <c r="A562" i="31"/>
  <c r="B564" i="31" l="1"/>
  <c r="A563" i="31"/>
  <c r="B565" i="31" l="1"/>
  <c r="A564" i="31"/>
  <c r="B566" i="31" l="1"/>
  <c r="A565" i="31"/>
  <c r="B567" i="31" l="1"/>
  <c r="A566" i="31"/>
  <c r="B568" i="31" l="1"/>
  <c r="A567" i="31"/>
  <c r="B569" i="31" l="1"/>
  <c r="A568" i="31"/>
  <c r="B570" i="31" l="1"/>
  <c r="A569" i="31"/>
  <c r="B571" i="31" l="1"/>
  <c r="A570" i="31"/>
  <c r="B572" i="31" l="1"/>
  <c r="A571" i="31"/>
  <c r="B573" i="31" l="1"/>
  <c r="A572" i="31"/>
  <c r="B574" i="31" l="1"/>
  <c r="A573" i="31"/>
  <c r="B575" i="31" l="1"/>
  <c r="A574" i="31"/>
  <c r="B576" i="31" l="1"/>
  <c r="A575" i="31"/>
  <c r="B577" i="31" l="1"/>
  <c r="A576" i="31"/>
  <c r="B578" i="31" l="1"/>
  <c r="A577" i="31"/>
  <c r="B579" i="31" l="1"/>
  <c r="A578" i="31"/>
  <c r="B580" i="31" l="1"/>
  <c r="A579" i="31"/>
  <c r="B581" i="31" l="1"/>
  <c r="A580" i="31"/>
  <c r="B582" i="31" l="1"/>
  <c r="A581" i="31"/>
  <c r="B583" i="31" l="1"/>
  <c r="A582" i="31"/>
  <c r="B584" i="31" l="1"/>
  <c r="A583" i="31"/>
  <c r="B585" i="31" l="1"/>
  <c r="A584" i="31"/>
  <c r="B586" i="31" l="1"/>
  <c r="A585" i="31"/>
  <c r="B587" i="31" l="1"/>
  <c r="A586" i="31"/>
  <c r="B588" i="31" l="1"/>
  <c r="A587" i="31"/>
  <c r="B589" i="31" l="1"/>
  <c r="A588" i="31"/>
  <c r="B590" i="31" l="1"/>
  <c r="A589" i="31"/>
  <c r="B591" i="31" l="1"/>
  <c r="A590" i="31"/>
  <c r="B592" i="31" l="1"/>
  <c r="A591" i="31"/>
  <c r="B593" i="31" l="1"/>
  <c r="A592" i="31"/>
  <c r="B594" i="31" l="1"/>
  <c r="A593" i="31"/>
  <c r="B595" i="31" l="1"/>
  <c r="A594" i="31"/>
  <c r="B596" i="31" l="1"/>
  <c r="A595" i="31"/>
  <c r="B597" i="31" l="1"/>
  <c r="A596" i="31"/>
  <c r="B598" i="31" l="1"/>
  <c r="A597" i="31"/>
  <c r="B599" i="31" l="1"/>
  <c r="A598" i="31"/>
  <c r="B600" i="31" l="1"/>
  <c r="A599" i="31"/>
  <c r="B601" i="31" l="1"/>
  <c r="A600" i="31"/>
  <c r="B602" i="31" l="1"/>
  <c r="A601" i="31"/>
  <c r="B603" i="31" l="1"/>
  <c r="A602" i="31"/>
  <c r="B604" i="31" l="1"/>
  <c r="A603" i="31"/>
  <c r="B605" i="31" l="1"/>
  <c r="A604" i="31"/>
  <c r="B606" i="31" l="1"/>
  <c r="A605" i="31"/>
  <c r="B607" i="31" l="1"/>
  <c r="A606" i="31"/>
  <c r="B608" i="31" l="1"/>
  <c r="A607" i="31"/>
  <c r="B609" i="31" l="1"/>
  <c r="A608" i="31"/>
  <c r="B610" i="31" l="1"/>
  <c r="A609" i="31"/>
  <c r="B611" i="31" l="1"/>
  <c r="A610" i="31"/>
  <c r="B612" i="31" l="1"/>
  <c r="A611" i="31"/>
  <c r="B613" i="31" l="1"/>
  <c r="A612" i="31"/>
  <c r="B614" i="31" l="1"/>
  <c r="A613" i="31"/>
  <c r="B615" i="31" l="1"/>
  <c r="A614" i="31"/>
  <c r="B616" i="31" l="1"/>
  <c r="A615" i="31"/>
  <c r="B617" i="31" l="1"/>
  <c r="A616" i="31"/>
  <c r="B618" i="31" l="1"/>
  <c r="A617" i="31"/>
  <c r="B619" i="31" l="1"/>
  <c r="A618" i="31"/>
  <c r="B620" i="31" l="1"/>
  <c r="A619" i="31"/>
  <c r="B621" i="31" l="1"/>
  <c r="A620" i="31"/>
  <c r="B622" i="31" l="1"/>
  <c r="A621" i="31"/>
  <c r="B623" i="31" l="1"/>
  <c r="A622" i="31"/>
  <c r="B624" i="31" l="1"/>
  <c r="A623" i="31"/>
  <c r="B625" i="31" l="1"/>
  <c r="A624" i="31"/>
  <c r="B626" i="31" l="1"/>
  <c r="A625" i="31"/>
  <c r="B627" i="31" l="1"/>
  <c r="A626" i="31"/>
  <c r="B628" i="31" l="1"/>
  <c r="A627" i="31"/>
  <c r="B629" i="31" l="1"/>
  <c r="A628" i="31"/>
  <c r="B630" i="31" l="1"/>
  <c r="A629" i="31"/>
  <c r="B631" i="31" l="1"/>
  <c r="A630" i="31"/>
  <c r="B632" i="31" l="1"/>
  <c r="A631" i="31"/>
  <c r="B633" i="31" l="1"/>
  <c r="A632" i="31"/>
  <c r="B634" i="31" l="1"/>
  <c r="A633" i="31"/>
  <c r="B635" i="31" l="1"/>
  <c r="A634" i="31"/>
  <c r="E29" i="22" l="1"/>
  <c r="E44" i="22"/>
  <c r="E46" i="22"/>
  <c r="E41" i="22"/>
  <c r="E43" i="22"/>
  <c r="E38" i="22"/>
  <c r="E33" i="22"/>
  <c r="E20" i="22"/>
  <c r="E21" i="22"/>
  <c r="E45" i="22"/>
  <c r="E42" i="22"/>
  <c r="E37" i="22"/>
  <c r="E39" i="22"/>
  <c r="E31" i="22"/>
  <c r="E36" i="22"/>
  <c r="E28" i="22"/>
  <c r="E49" i="22"/>
  <c r="E19" i="22"/>
  <c r="E25" i="22"/>
  <c r="E30" i="22"/>
  <c r="E48" i="22"/>
  <c r="E40" i="22"/>
  <c r="E24" i="22"/>
  <c r="E35" i="22"/>
  <c r="E53" i="22"/>
  <c r="E32" i="22"/>
  <c r="E34" i="22"/>
  <c r="E52" i="22"/>
  <c r="E47" i="22"/>
  <c r="E26" i="22"/>
  <c r="E27" i="22"/>
  <c r="E22" i="22"/>
  <c r="E51" i="22"/>
  <c r="E50" i="22"/>
  <c r="E23" i="22"/>
  <c r="B636" i="31"/>
  <c r="A635" i="31"/>
  <c r="B637" i="31" l="1"/>
  <c r="A636" i="31"/>
  <c r="B638" i="31" l="1"/>
  <c r="A637" i="31"/>
  <c r="B639" i="31" l="1"/>
  <c r="A638" i="31"/>
  <c r="B640" i="31" l="1"/>
  <c r="A639" i="31"/>
  <c r="B641" i="31" l="1"/>
  <c r="A640" i="31"/>
  <c r="B642" i="31" l="1"/>
  <c r="A641" i="31"/>
  <c r="B643" i="31" l="1"/>
  <c r="A642" i="31"/>
  <c r="B644" i="31" l="1"/>
  <c r="A643" i="31"/>
  <c r="B645" i="31" l="1"/>
  <c r="A644" i="31"/>
  <c r="B646" i="31" l="1"/>
  <c r="A645" i="31"/>
  <c r="B647" i="31" l="1"/>
  <c r="A646" i="31"/>
  <c r="B648" i="31" l="1"/>
  <c r="A647" i="31"/>
  <c r="B649" i="31" l="1"/>
  <c r="A648" i="31"/>
  <c r="B650" i="31" l="1"/>
  <c r="A649" i="31"/>
  <c r="B651" i="31" l="1"/>
  <c r="A650" i="31"/>
  <c r="B652" i="31" l="1"/>
  <c r="A651" i="31"/>
  <c r="B653" i="31" l="1"/>
  <c r="A652" i="31"/>
  <c r="B654" i="31" l="1"/>
  <c r="A653" i="31"/>
  <c r="B655" i="31" l="1"/>
  <c r="A654" i="31"/>
  <c r="B656" i="31" l="1"/>
  <c r="A655" i="31"/>
  <c r="B657" i="31" l="1"/>
  <c r="A656" i="31"/>
  <c r="B658" i="31" l="1"/>
  <c r="A657" i="31"/>
  <c r="B659" i="31" l="1"/>
  <c r="A658" i="31"/>
  <c r="B660" i="31" l="1"/>
  <c r="A659" i="31"/>
  <c r="B661" i="31" l="1"/>
  <c r="A660" i="31"/>
  <c r="B662" i="31" l="1"/>
  <c r="A661" i="31"/>
  <c r="B663" i="31" l="1"/>
  <c r="A662" i="31"/>
  <c r="B664" i="31" l="1"/>
  <c r="A663" i="31"/>
  <c r="B665" i="31" l="1"/>
  <c r="A664" i="31"/>
  <c r="B666" i="31" l="1"/>
  <c r="A665" i="31"/>
  <c r="B667" i="31" l="1"/>
  <c r="A666" i="31"/>
  <c r="B668" i="31" l="1"/>
  <c r="A667" i="31"/>
  <c r="B669" i="31" l="1"/>
  <c r="A668" i="31"/>
  <c r="B670" i="31" l="1"/>
  <c r="A669" i="31"/>
  <c r="B671" i="31" l="1"/>
  <c r="A670" i="31"/>
  <c r="B672" i="31" l="1"/>
  <c r="A671" i="31"/>
  <c r="B673" i="31" l="1"/>
  <c r="A672" i="31"/>
  <c r="B674" i="31" l="1"/>
  <c r="A673" i="31"/>
  <c r="B675" i="31" l="1"/>
  <c r="A674" i="31"/>
  <c r="B676" i="31" l="1"/>
  <c r="A675" i="31"/>
  <c r="B677" i="31" l="1"/>
  <c r="A676" i="31"/>
  <c r="B678" i="31" l="1"/>
  <c r="A677" i="31"/>
  <c r="B679" i="31" l="1"/>
  <c r="A678" i="31"/>
  <c r="B680" i="31" l="1"/>
  <c r="A679" i="31"/>
  <c r="B681" i="31" l="1"/>
  <c r="A680" i="31"/>
  <c r="B682" i="31" l="1"/>
  <c r="A681" i="31"/>
  <c r="B683" i="31" l="1"/>
  <c r="A682" i="31"/>
  <c r="B684" i="31" l="1"/>
  <c r="A683" i="31"/>
  <c r="B685" i="31" l="1"/>
  <c r="A684" i="31"/>
  <c r="B686" i="31" l="1"/>
  <c r="A685" i="31"/>
  <c r="B687" i="31" l="1"/>
  <c r="A686" i="31"/>
  <c r="B688" i="31" l="1"/>
  <c r="A687" i="31"/>
  <c r="B689" i="31" l="1"/>
  <c r="A688" i="31"/>
  <c r="B690" i="31" l="1"/>
  <c r="A689" i="31"/>
  <c r="B691" i="31" l="1"/>
  <c r="A690" i="31"/>
  <c r="B692" i="31" l="1"/>
  <c r="A691" i="31"/>
  <c r="B693" i="31" l="1"/>
  <c r="A692" i="31"/>
  <c r="B694" i="31" l="1"/>
  <c r="A693" i="31"/>
  <c r="B695" i="31" l="1"/>
  <c r="A694" i="31"/>
  <c r="B696" i="31" l="1"/>
  <c r="A695" i="31"/>
  <c r="B697" i="31" l="1"/>
  <c r="A696" i="31"/>
  <c r="B698" i="31" l="1"/>
  <c r="A697" i="31"/>
  <c r="B699" i="31" l="1"/>
  <c r="A698" i="31"/>
  <c r="B700" i="31" l="1"/>
  <c r="A699" i="31"/>
  <c r="B701" i="31" l="1"/>
  <c r="A700" i="31"/>
  <c r="B702" i="31" l="1"/>
  <c r="A701" i="31"/>
  <c r="B703" i="31" l="1"/>
  <c r="A702" i="31"/>
  <c r="B704" i="31" l="1"/>
  <c r="A703" i="31"/>
  <c r="B705" i="31" l="1"/>
  <c r="A704" i="31"/>
  <c r="B706" i="31" l="1"/>
  <c r="A705" i="31"/>
  <c r="B707" i="31" l="1"/>
  <c r="A706" i="31"/>
  <c r="B708" i="31" l="1"/>
  <c r="A707" i="31"/>
  <c r="B709" i="31" l="1"/>
  <c r="A708" i="31"/>
  <c r="B710" i="31" l="1"/>
  <c r="A709" i="31"/>
  <c r="B711" i="31" l="1"/>
  <c r="A710" i="31"/>
  <c r="B712" i="31" l="1"/>
  <c r="A711" i="31"/>
  <c r="B713" i="31" l="1"/>
  <c r="A712" i="31"/>
  <c r="B714" i="31" l="1"/>
  <c r="A713" i="31"/>
  <c r="B715" i="31" l="1"/>
  <c r="A714" i="31"/>
  <c r="B716" i="31" l="1"/>
  <c r="A715" i="31"/>
  <c r="A716" i="31" l="1"/>
  <c r="B717" i="31"/>
  <c r="B718" i="31" l="1"/>
  <c r="A717" i="31"/>
  <c r="A718" i="31" l="1"/>
  <c r="B719" i="31"/>
  <c r="B720" i="31" l="1"/>
  <c r="A719" i="31"/>
  <c r="D50" i="22" l="1"/>
  <c r="L52" i="22"/>
  <c r="N53" i="22"/>
  <c r="D52" i="22"/>
  <c r="M51" i="22"/>
  <c r="M52" i="22"/>
  <c r="H53" i="22"/>
  <c r="G49" i="22"/>
  <c r="I49" i="22"/>
  <c r="L44" i="22"/>
  <c r="N33" i="22"/>
  <c r="H23" i="22"/>
  <c r="I26" i="22"/>
  <c r="G45" i="22"/>
  <c r="I34" i="22"/>
  <c r="L31" i="22"/>
  <c r="L45" i="22"/>
  <c r="L21" i="22"/>
  <c r="M48" i="22"/>
  <c r="I27" i="22"/>
  <c r="I45" i="22"/>
  <c r="H21" i="22"/>
  <c r="G35" i="22"/>
  <c r="N46" i="22"/>
  <c r="I23" i="22"/>
  <c r="H41" i="22"/>
  <c r="L30" i="22"/>
  <c r="N19" i="22"/>
  <c r="I20" i="22"/>
  <c r="M41" i="22"/>
  <c r="G31" i="22"/>
  <c r="H46" i="22"/>
  <c r="N24" i="22"/>
  <c r="N38" i="22"/>
  <c r="I41" i="22"/>
  <c r="G42" i="22"/>
  <c r="N23" i="22"/>
  <c r="M29" i="22"/>
  <c r="H36" i="22"/>
  <c r="H43" i="22"/>
  <c r="L32" i="22"/>
  <c r="N21" i="22"/>
  <c r="M23" i="22"/>
  <c r="M43" i="22"/>
  <c r="G33" i="22"/>
  <c r="N28" i="22"/>
  <c r="N42" i="22"/>
  <c r="G46" i="22"/>
  <c r="M24" i="22"/>
  <c r="M38" i="22"/>
  <c r="H45" i="22"/>
  <c r="L26" i="22"/>
  <c r="I40" i="22"/>
  <c r="H22" i="22"/>
  <c r="M44" i="22"/>
  <c r="N39" i="22"/>
  <c r="I32" i="22"/>
  <c r="M28" i="22"/>
  <c r="H48" i="22"/>
  <c r="G30" i="22"/>
  <c r="I48" i="22"/>
  <c r="G36" i="22"/>
  <c r="I53" i="22"/>
  <c r="H51" i="22"/>
  <c r="L51" i="22"/>
  <c r="H52" i="22"/>
  <c r="M53" i="22"/>
  <c r="H49" i="22"/>
  <c r="G51" i="22"/>
  <c r="N51" i="22"/>
  <c r="N50" i="22"/>
  <c r="N41" i="22"/>
  <c r="H31" i="22"/>
  <c r="L20" i="22"/>
  <c r="G21" i="22"/>
  <c r="I42" i="22"/>
  <c r="M31" i="22"/>
  <c r="L47" i="22"/>
  <c r="H26" i="22"/>
  <c r="H40" i="22"/>
  <c r="G44" i="22"/>
  <c r="I43" i="22"/>
  <c r="G22" i="22"/>
  <c r="I33" i="22"/>
  <c r="M30" i="22"/>
  <c r="I24" i="22"/>
  <c r="N30" i="22"/>
  <c r="I25" i="22"/>
  <c r="L38" i="22"/>
  <c r="N27" i="22"/>
  <c r="G39" i="22"/>
  <c r="G27" i="22"/>
  <c r="N40" i="22"/>
  <c r="L19" i="22"/>
  <c r="L33" i="22"/>
  <c r="G32" i="22"/>
  <c r="M36" i="22"/>
  <c r="M42" i="22"/>
  <c r="I22" i="22"/>
  <c r="N48" i="22"/>
  <c r="M46" i="22"/>
  <c r="G48" i="22"/>
  <c r="L40" i="22"/>
  <c r="N29" i="22"/>
  <c r="H19" i="22"/>
  <c r="G19" i="22"/>
  <c r="G41" i="22"/>
  <c r="I30" i="22"/>
  <c r="N44" i="22"/>
  <c r="L23" i="22"/>
  <c r="L37" i="22"/>
  <c r="G40" i="22"/>
  <c r="M40" i="22"/>
  <c r="I19" i="22"/>
  <c r="G28" i="22"/>
  <c r="L41" i="22"/>
  <c r="N31" i="22"/>
  <c r="D49" i="22"/>
  <c r="G53" i="22"/>
  <c r="M49" i="22"/>
  <c r="M50" i="22"/>
  <c r="I51" i="22"/>
  <c r="D51" i="22"/>
  <c r="H50" i="22"/>
  <c r="N49" i="22"/>
  <c r="N52" i="22"/>
  <c r="H39" i="22"/>
  <c r="L28" i="22"/>
  <c r="M39" i="22"/>
  <c r="I28" i="22"/>
  <c r="H42" i="22"/>
  <c r="N20" i="22"/>
  <c r="N34" i="22"/>
  <c r="M34" i="22"/>
  <c r="G38" i="22"/>
  <c r="M22" i="22"/>
  <c r="L42" i="22"/>
  <c r="L43" i="22"/>
  <c r="M26" i="22"/>
  <c r="L46" i="22"/>
  <c r="N35" i="22"/>
  <c r="H25" i="22"/>
  <c r="G47" i="22"/>
  <c r="I36" i="22"/>
  <c r="M21" i="22"/>
  <c r="L35" i="22"/>
  <c r="N26" i="22"/>
  <c r="I21" i="22"/>
  <c r="I31" i="22"/>
  <c r="G20" i="22"/>
  <c r="M45" i="22"/>
  <c r="N32" i="22"/>
  <c r="L48" i="22"/>
  <c r="N37" i="22"/>
  <c r="H27" i="22"/>
  <c r="I38" i="22"/>
  <c r="M25" i="22"/>
  <c r="L39" i="22"/>
  <c r="H32" i="22"/>
  <c r="I29" i="22"/>
  <c r="I35" i="22"/>
  <c r="H28" i="22"/>
  <c r="L34" i="22"/>
  <c r="M27" i="22"/>
  <c r="H24" i="22"/>
  <c r="N22" i="22"/>
  <c r="H37" i="22"/>
  <c r="G34" i="22"/>
  <c r="H35" i="22"/>
  <c r="G29" i="22"/>
  <c r="M35" i="22"/>
  <c r="H34" i="22"/>
  <c r="N47" i="22"/>
  <c r="I37" i="22"/>
  <c r="G50" i="22"/>
  <c r="I50" i="22"/>
  <c r="L50" i="22"/>
  <c r="L49" i="22"/>
  <c r="L53" i="22"/>
  <c r="O53" i="22" s="1"/>
  <c r="D53" i="22"/>
  <c r="G52" i="22"/>
  <c r="I52" i="22"/>
  <c r="H47" i="22"/>
  <c r="L36" i="22"/>
  <c r="N25" i="22"/>
  <c r="M47" i="22"/>
  <c r="G37" i="22"/>
  <c r="G23" i="22"/>
  <c r="N36" i="22"/>
  <c r="L29" i="22"/>
  <c r="G24" i="22"/>
  <c r="M32" i="22"/>
  <c r="H20" i="22"/>
  <c r="M20" i="22"/>
  <c r="H29" i="22"/>
  <c r="G43" i="22"/>
  <c r="L27" i="22"/>
  <c r="I39" i="22"/>
  <c r="N43" i="22"/>
  <c r="H33" i="22"/>
  <c r="L22" i="22"/>
  <c r="G25" i="22"/>
  <c r="I44" i="22"/>
  <c r="M33" i="22"/>
  <c r="H30" i="22"/>
  <c r="H44" i="22"/>
  <c r="I47" i="22"/>
  <c r="G26" i="22"/>
  <c r="M37" i="22"/>
  <c r="N45" i="22"/>
  <c r="L24" i="22"/>
  <c r="I46" i="22"/>
  <c r="M19" i="22"/>
  <c r="L25" i="22"/>
  <c r="H38" i="22"/>
  <c r="B721" i="31"/>
  <c r="A720" i="31"/>
  <c r="T22" i="22" l="1"/>
  <c r="T20" i="22"/>
  <c r="T19" i="22"/>
  <c r="J50" i="22"/>
  <c r="S50" i="22" s="1"/>
  <c r="O51" i="22"/>
  <c r="O50" i="22"/>
  <c r="T25" i="22"/>
  <c r="X25" i="22"/>
  <c r="T37" i="22"/>
  <c r="X37" i="22"/>
  <c r="T38" i="22"/>
  <c r="X38" i="22"/>
  <c r="L54" i="22"/>
  <c r="T44" i="22"/>
  <c r="X44" i="22"/>
  <c r="T49" i="22"/>
  <c r="J49" i="22"/>
  <c r="X49" i="22"/>
  <c r="T50" i="22"/>
  <c r="X50" i="22"/>
  <c r="T34" i="22"/>
  <c r="X34" i="22"/>
  <c r="X20" i="22"/>
  <c r="T47" i="22"/>
  <c r="X47" i="22"/>
  <c r="H54" i="22"/>
  <c r="T30" i="22"/>
  <c r="X30" i="22"/>
  <c r="T52" i="22"/>
  <c r="J52" i="22"/>
  <c r="X52" i="22"/>
  <c r="T29" i="22"/>
  <c r="X29" i="22"/>
  <c r="T26" i="22"/>
  <c r="X26" i="22"/>
  <c r="I54" i="22"/>
  <c r="G54" i="22"/>
  <c r="X19" i="22"/>
  <c r="T48" i="22"/>
  <c r="X48" i="22"/>
  <c r="T51" i="22"/>
  <c r="J51" i="22"/>
  <c r="S51" i="22" s="1"/>
  <c r="X51" i="22"/>
  <c r="M54" i="22"/>
  <c r="T43" i="22"/>
  <c r="X43" i="22"/>
  <c r="O49" i="22"/>
  <c r="T53" i="22"/>
  <c r="J53" i="22"/>
  <c r="S53" i="22" s="1"/>
  <c r="X53" i="22"/>
  <c r="T40" i="22"/>
  <c r="X40" i="22"/>
  <c r="T32" i="22"/>
  <c r="X32" i="22"/>
  <c r="T27" i="22"/>
  <c r="X27" i="22"/>
  <c r="X22" i="22"/>
  <c r="T21" i="22"/>
  <c r="X21" i="22"/>
  <c r="T46" i="22"/>
  <c r="X46" i="22"/>
  <c r="T42" i="22"/>
  <c r="X42" i="22"/>
  <c r="N54" i="22"/>
  <c r="T45" i="22"/>
  <c r="X45" i="22"/>
  <c r="O52" i="22"/>
  <c r="T24" i="22"/>
  <c r="X24" i="22"/>
  <c r="T23" i="22"/>
  <c r="X23" i="22"/>
  <c r="T28" i="22"/>
  <c r="X28" i="22"/>
  <c r="T41" i="22"/>
  <c r="X41" i="22"/>
  <c r="T39" i="22"/>
  <c r="X39" i="22"/>
  <c r="T36" i="22"/>
  <c r="X36" i="22"/>
  <c r="T33" i="22"/>
  <c r="X33" i="22"/>
  <c r="T31" i="22"/>
  <c r="X31" i="22"/>
  <c r="T35" i="22"/>
  <c r="X35" i="22"/>
  <c r="D39" i="22"/>
  <c r="D47" i="22"/>
  <c r="D37" i="22"/>
  <c r="D44" i="22"/>
  <c r="D45" i="22"/>
  <c r="D20" i="22"/>
  <c r="O27" i="22"/>
  <c r="D25" i="22"/>
  <c r="D43" i="22"/>
  <c r="O45" i="22"/>
  <c r="D28" i="22"/>
  <c r="D27" i="22"/>
  <c r="O30" i="22"/>
  <c r="D40" i="22"/>
  <c r="D41" i="22"/>
  <c r="D19" i="22"/>
  <c r="D24" i="22"/>
  <c r="O22" i="22"/>
  <c r="D32" i="22"/>
  <c r="D36" i="22"/>
  <c r="D34" i="22"/>
  <c r="D35" i="22"/>
  <c r="D33" i="22"/>
  <c r="D42" i="22"/>
  <c r="O43" i="22"/>
  <c r="D23" i="22"/>
  <c r="D46" i="22"/>
  <c r="D48" i="22"/>
  <c r="O35" i="22"/>
  <c r="O26" i="22"/>
  <c r="D26" i="22"/>
  <c r="O29" i="22"/>
  <c r="O34" i="22"/>
  <c r="D29" i="22"/>
  <c r="D30" i="22"/>
  <c r="D38" i="22"/>
  <c r="D21" i="22"/>
  <c r="D22" i="22"/>
  <c r="D31" i="22"/>
  <c r="O23" i="22"/>
  <c r="A721" i="31"/>
  <c r="B722" i="31"/>
  <c r="S52" i="22" l="1"/>
  <c r="S49" i="22"/>
  <c r="W50" i="22"/>
  <c r="P50" i="22"/>
  <c r="U50" i="22" s="1"/>
  <c r="P51" i="22"/>
  <c r="W51" i="22"/>
  <c r="P52" i="22"/>
  <c r="W52" i="22"/>
  <c r="P53" i="22"/>
  <c r="W53" i="22"/>
  <c r="P49" i="22"/>
  <c r="W49" i="22"/>
  <c r="A722" i="31"/>
  <c r="B723" i="31"/>
  <c r="J31" i="22"/>
  <c r="O39" i="22"/>
  <c r="O44" i="22"/>
  <c r="J25" i="22"/>
  <c r="J28" i="22"/>
  <c r="O47" i="22"/>
  <c r="J37" i="22"/>
  <c r="O41" i="22"/>
  <c r="O32" i="22"/>
  <c r="J33" i="22"/>
  <c r="J19" i="22"/>
  <c r="J22" i="22"/>
  <c r="S22" i="22" s="1"/>
  <c r="J34" i="22"/>
  <c r="S34" i="22" s="1"/>
  <c r="J43" i="22"/>
  <c r="S43" i="22" s="1"/>
  <c r="J32" i="22"/>
  <c r="O42" i="22"/>
  <c r="J36" i="22"/>
  <c r="O31" i="22"/>
  <c r="J45" i="22"/>
  <c r="S45" i="22" s="1"/>
  <c r="O48" i="22"/>
  <c r="J35" i="22"/>
  <c r="S35" i="22" s="1"/>
  <c r="O37" i="22"/>
  <c r="O36" i="22"/>
  <c r="J47" i="22"/>
  <c r="J29" i="22"/>
  <c r="S29" i="22" s="1"/>
  <c r="O25" i="22"/>
  <c r="J42" i="22"/>
  <c r="J41" i="22"/>
  <c r="S41" i="22" s="1"/>
  <c r="J44" i="22"/>
  <c r="O38" i="22"/>
  <c r="J27" i="22"/>
  <c r="S27" i="22" s="1"/>
  <c r="O21" i="22"/>
  <c r="J26" i="22"/>
  <c r="S26" i="22" s="1"/>
  <c r="J20" i="22"/>
  <c r="S20" i="22" s="1"/>
  <c r="O33" i="22"/>
  <c r="J30" i="22"/>
  <c r="S30" i="22" s="1"/>
  <c r="J46" i="22"/>
  <c r="J40" i="22"/>
  <c r="J23" i="22"/>
  <c r="S23" i="22" s="1"/>
  <c r="O28" i="22"/>
  <c r="J24" i="22"/>
  <c r="J39" i="22"/>
  <c r="S39" i="22" s="1"/>
  <c r="O46" i="22"/>
  <c r="O24" i="22"/>
  <c r="J38" i="22"/>
  <c r="O19" i="22"/>
  <c r="J21" i="22"/>
  <c r="O20" i="22"/>
  <c r="J48" i="22"/>
  <c r="O40" i="22"/>
  <c r="S33" i="22" l="1"/>
  <c r="S36" i="22"/>
  <c r="S46" i="22"/>
  <c r="S44" i="22"/>
  <c r="S48" i="22"/>
  <c r="S24" i="22"/>
  <c r="S21" i="22"/>
  <c r="S42" i="22"/>
  <c r="S28" i="22"/>
  <c r="S31" i="22"/>
  <c r="S47" i="22"/>
  <c r="S25" i="22"/>
  <c r="S40" i="22"/>
  <c r="S38" i="22"/>
  <c r="S32" i="22"/>
  <c r="S19" i="22"/>
  <c r="S37" i="22"/>
  <c r="Y50" i="22"/>
  <c r="Y52" i="22"/>
  <c r="U53" i="22"/>
  <c r="U51" i="22"/>
  <c r="Y49" i="22"/>
  <c r="U49" i="22"/>
  <c r="Y51" i="22"/>
  <c r="Y53" i="22"/>
  <c r="U52" i="22"/>
  <c r="P39" i="22"/>
  <c r="P40" i="22"/>
  <c r="P37" i="22"/>
  <c r="P38" i="22"/>
  <c r="P46" i="22"/>
  <c r="P44" i="22"/>
  <c r="P35" i="22"/>
  <c r="P34" i="22"/>
  <c r="P47" i="22"/>
  <c r="P22" i="22"/>
  <c r="P28" i="22"/>
  <c r="P31" i="22"/>
  <c r="P48" i="22"/>
  <c r="P24" i="22"/>
  <c r="P26" i="22"/>
  <c r="P29" i="22"/>
  <c r="W36" i="22"/>
  <c r="P36" i="22"/>
  <c r="P33" i="22"/>
  <c r="P30" i="22"/>
  <c r="P41" i="22"/>
  <c r="P21" i="22"/>
  <c r="P23" i="22"/>
  <c r="P27" i="22"/>
  <c r="P42" i="22"/>
  <c r="P45" i="22"/>
  <c r="P32" i="22"/>
  <c r="P19" i="22"/>
  <c r="P25" i="22"/>
  <c r="P20" i="22"/>
  <c r="P43" i="22"/>
  <c r="W38" i="22"/>
  <c r="W46" i="22"/>
  <c r="W44" i="22"/>
  <c r="W41" i="22"/>
  <c r="W47" i="22"/>
  <c r="W42" i="22"/>
  <c r="W45" i="22"/>
  <c r="J54" i="22"/>
  <c r="W48" i="22"/>
  <c r="O54" i="22"/>
  <c r="W39" i="22"/>
  <c r="W40" i="22"/>
  <c r="W43" i="22"/>
  <c r="W37" i="22"/>
  <c r="W21" i="22"/>
  <c r="W35" i="22"/>
  <c r="W24" i="22"/>
  <c r="W30" i="22"/>
  <c r="W33" i="22"/>
  <c r="W28" i="22"/>
  <c r="W31" i="22"/>
  <c r="W26" i="22"/>
  <c r="W22" i="22"/>
  <c r="W27" i="22"/>
  <c r="W19" i="22"/>
  <c r="W25" i="22"/>
  <c r="W23" i="22"/>
  <c r="W32" i="22"/>
  <c r="W20" i="22"/>
  <c r="W29" i="22"/>
  <c r="W34" i="22"/>
  <c r="B724" i="31"/>
  <c r="A723" i="31"/>
  <c r="U24" i="22" l="1"/>
  <c r="Y24" i="22"/>
  <c r="Y34" i="22"/>
  <c r="U34" i="22"/>
  <c r="U44" i="22"/>
  <c r="Y44" i="22"/>
  <c r="U20" i="22"/>
  <c r="Y20" i="22"/>
  <c r="Y19" i="22"/>
  <c r="U45" i="22"/>
  <c r="Y45" i="22"/>
  <c r="Y27" i="22"/>
  <c r="U27" i="22"/>
  <c r="U21" i="22"/>
  <c r="Y21" i="22"/>
  <c r="Y30" i="22"/>
  <c r="U30" i="22"/>
  <c r="U36" i="22"/>
  <c r="Y36" i="22"/>
  <c r="U29" i="22"/>
  <c r="Y29" i="22"/>
  <c r="Y22" i="22"/>
  <c r="U22" i="22"/>
  <c r="Y38" i="22"/>
  <c r="U38" i="22"/>
  <c r="U19" i="22"/>
  <c r="Y26" i="22"/>
  <c r="U26" i="22"/>
  <c r="U48" i="22"/>
  <c r="Y48" i="22"/>
  <c r="U28" i="22"/>
  <c r="Y28" i="22"/>
  <c r="Y47" i="22"/>
  <c r="U47" i="22"/>
  <c r="Y35" i="22"/>
  <c r="U35" i="22"/>
  <c r="Y46" i="22"/>
  <c r="U46" i="22"/>
  <c r="U37" i="22"/>
  <c r="Y37" i="22"/>
  <c r="Y39" i="22"/>
  <c r="U39" i="22"/>
  <c r="Y31" i="22"/>
  <c r="U31" i="22"/>
  <c r="U40" i="22"/>
  <c r="Y40" i="22"/>
  <c r="Y43" i="22"/>
  <c r="U43" i="22"/>
  <c r="U25" i="22"/>
  <c r="Y25" i="22"/>
  <c r="U32" i="22"/>
  <c r="Y32" i="22"/>
  <c r="Y42" i="22"/>
  <c r="U42" i="22"/>
  <c r="Y23" i="22"/>
  <c r="U23" i="22"/>
  <c r="U41" i="22"/>
  <c r="Y41" i="22"/>
  <c r="U33" i="22"/>
  <c r="Y33" i="22"/>
  <c r="A724" i="31"/>
  <c r="B725" i="31"/>
  <c r="U55" i="22" l="1"/>
  <c r="Y55" i="22"/>
  <c r="B726" i="31"/>
  <c r="A725" i="31"/>
  <c r="A726" i="31" l="1"/>
  <c r="B727" i="31"/>
  <c r="A727" i="31" l="1"/>
  <c r="B728" i="31"/>
  <c r="B729" i="31" l="1"/>
  <c r="A728" i="31"/>
  <c r="B730" i="31" l="1"/>
  <c r="A729" i="31"/>
  <c r="A730" i="31" l="1"/>
  <c r="B731" i="31"/>
  <c r="A731" i="31" l="1"/>
  <c r="B732" i="31"/>
  <c r="A732" i="31" l="1"/>
  <c r="B733" i="31"/>
  <c r="A733" i="31" l="1"/>
  <c r="B734" i="31"/>
  <c r="A734" i="31" l="1"/>
  <c r="B735" i="31"/>
  <c r="A735" i="31" l="1"/>
  <c r="B736" i="31"/>
  <c r="B737" i="31" l="1"/>
  <c r="A736" i="31"/>
  <c r="B738" i="31" l="1"/>
  <c r="A737" i="31"/>
  <c r="A738" i="31" l="1"/>
  <c r="B739" i="31"/>
  <c r="B740" i="31" l="1"/>
  <c r="A739" i="31"/>
  <c r="B741" i="31" l="1"/>
  <c r="A740" i="31"/>
  <c r="B742" i="31" l="1"/>
  <c r="A741" i="31"/>
  <c r="A742" i="31" l="1"/>
  <c r="B743" i="31"/>
  <c r="A743" i="31" l="1"/>
  <c r="B744" i="31"/>
  <c r="A744" i="31" l="1"/>
  <c r="B745" i="31"/>
  <c r="A745" i="31" l="1"/>
  <c r="B746" i="31"/>
  <c r="A746" i="31" l="1"/>
  <c r="B747" i="31"/>
  <c r="A747" i="31" l="1"/>
  <c r="B748" i="31"/>
  <c r="A748"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Keizer</author>
  </authors>
  <commentList>
    <comment ref="R17" authorId="0" shapeId="0" xr:uid="{00000000-0006-0000-0100-000001000000}">
      <text>
        <r>
          <rPr>
            <sz val="9"/>
            <color indexed="81"/>
            <rFont val="Tahoma"/>
            <family val="2"/>
          </rPr>
          <t xml:space="preserve">
Keuze SWV om materiële exploitatie onder de overdrachtsverplichting te laten vallen.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 Keizer</author>
    <author>B. Keizer</author>
  </authors>
  <commentList>
    <comment ref="C7" authorId="0" shapeId="0" xr:uid="{00000000-0006-0000-0200-000001000000}">
      <text>
        <r>
          <rPr>
            <sz val="9"/>
            <color indexed="81"/>
            <rFont val="Tahoma"/>
            <family val="2"/>
          </rPr>
          <t xml:space="preserve">
Def. GPL 2018-2019, 17sept. 2019.</t>
        </r>
      </text>
    </comment>
    <comment ref="D7" authorId="0" shapeId="0" xr:uid="{00000000-0006-0000-0200-000002000000}">
      <text>
        <r>
          <rPr>
            <sz val="9"/>
            <color indexed="81"/>
            <rFont val="Tahoma"/>
            <family val="2"/>
          </rPr>
          <t xml:space="preserve">
Def. GPL 2019-2020, 16 juli 2020.</t>
        </r>
      </text>
    </comment>
    <comment ref="E7" authorId="0" shapeId="0" xr:uid="{00000000-0006-0000-0200-000003000000}">
      <text>
        <r>
          <rPr>
            <sz val="9"/>
            <color indexed="81"/>
            <rFont val="Tahoma"/>
            <family val="2"/>
          </rPr>
          <t xml:space="preserve">
Def. GPL 2020-2021, 6juli2021.</t>
        </r>
      </text>
    </comment>
    <comment ref="C35" authorId="1" shapeId="0" xr:uid="{00000000-0006-0000-0200-000004000000}">
      <text>
        <r>
          <rPr>
            <sz val="9"/>
            <color indexed="81"/>
            <rFont val="Tahoma"/>
            <family val="2"/>
          </rPr>
          <t xml:space="preserve">
Bedragen voor 2018 zoals in okt. 2017 gepubliceerd.</t>
        </r>
      </text>
    </comment>
    <comment ref="C48" authorId="1" shapeId="0" xr:uid="{00000000-0006-0000-0200-000005000000}">
      <text>
        <r>
          <rPr>
            <sz val="9"/>
            <color indexed="81"/>
            <rFont val="Tahoma"/>
            <family val="2"/>
          </rPr>
          <t xml:space="preserve">
Bedragen voor 2020 zoals in okt. 2019 gepubliceerd.</t>
        </r>
      </text>
    </comment>
  </commentList>
</comments>
</file>

<file path=xl/sharedStrings.xml><?xml version="1.0" encoding="utf-8"?>
<sst xmlns="http://schemas.openxmlformats.org/spreadsheetml/2006/main" count="3336" uniqueCount="1464">
  <si>
    <t>VSO</t>
  </si>
  <si>
    <t>Vast bedrag per school</t>
  </si>
  <si>
    <t>per leerling SO &lt;8</t>
  </si>
  <si>
    <t>per leerling SO &gt;=8</t>
  </si>
  <si>
    <t>per leerling VSO</t>
  </si>
  <si>
    <t xml:space="preserve">per leerling P&amp;A </t>
  </si>
  <si>
    <t>Vast bedrag SO</t>
  </si>
  <si>
    <t>Vast bedrag VSO</t>
  </si>
  <si>
    <t>in fte's</t>
  </si>
  <si>
    <t>basis bekostiging</t>
  </si>
  <si>
    <t>fte ondersteuning_op</t>
  </si>
  <si>
    <t>fte ondersteuning_oop</t>
  </si>
  <si>
    <t>p&amp;a ondersteuning</t>
  </si>
  <si>
    <t>fte's</t>
  </si>
  <si>
    <t>p&amp;a</t>
  </si>
  <si>
    <t>cat 1</t>
  </si>
  <si>
    <t>cat 2</t>
  </si>
  <si>
    <t>cat 3</t>
  </si>
  <si>
    <t>Vast per school</t>
  </si>
  <si>
    <t>basisbekostiging</t>
  </si>
  <si>
    <t>ondersteuningskosten P per leerling</t>
  </si>
  <si>
    <t>vast</t>
  </si>
  <si>
    <t>x GGL</t>
  </si>
  <si>
    <t>Vast per school exlusief directie</t>
  </si>
  <si>
    <t>vaste bedragen en basisbekostiging</t>
  </si>
  <si>
    <t>ondersteuningskosten MI per leerling</t>
  </si>
  <si>
    <t>cluster 4</t>
  </si>
  <si>
    <t>LG</t>
  </si>
  <si>
    <t>ZMLK</t>
  </si>
  <si>
    <t>schooljaar</t>
  </si>
  <si>
    <t>2019/20</t>
  </si>
  <si>
    <t>teldatum</t>
  </si>
  <si>
    <t>kalenderjaar</t>
  </si>
  <si>
    <t>OP (landelijk)</t>
  </si>
  <si>
    <t>OP leeftijdsgecorrigeerd : voet</t>
  </si>
  <si>
    <t>OP leeftijdsgecorrigeerd : bedrag * GGL</t>
  </si>
  <si>
    <t>Landelijke GGL =</t>
  </si>
  <si>
    <t>2020/21</t>
  </si>
  <si>
    <t>Brinnummer</t>
  </si>
  <si>
    <t>LZ</t>
  </si>
  <si>
    <t>Peildatum</t>
  </si>
  <si>
    <t>MG</t>
  </si>
  <si>
    <t>ja</t>
  </si>
  <si>
    <t xml:space="preserve">Totaal </t>
  </si>
  <si>
    <t>naam</t>
  </si>
  <si>
    <t>Tot</t>
  </si>
  <si>
    <t>basis</t>
  </si>
  <si>
    <t>ondersteuning</t>
  </si>
  <si>
    <t>Vast bedrag SOVSO</t>
  </si>
  <si>
    <t xml:space="preserve">per cumi-leerling P&amp;A </t>
  </si>
  <si>
    <t>cumi-leerling</t>
  </si>
  <si>
    <t>Kalenderjaar</t>
  </si>
  <si>
    <t>Personeel</t>
  </si>
  <si>
    <t>Schooljaar</t>
  </si>
  <si>
    <t>Algemeen</t>
  </si>
  <si>
    <t>Desgewenst kunt u het model dus aanpassen, maar kennis van Excel is dan wel vereist.</t>
  </si>
  <si>
    <t>Werkblad Toelichting (toel)</t>
  </si>
  <si>
    <t>Die spreekt hopelijk voor zich.</t>
  </si>
  <si>
    <t>Nadere informatie</t>
  </si>
  <si>
    <t xml:space="preserve">Hebt u vragen of opmerkingen, adviezen enzovoorts over dit instrument, dan zijn we daar nieuwsgierig naar: </t>
  </si>
  <si>
    <t xml:space="preserve">Reinier Goedhart, e-mail: r.goedhart@poraad.nl </t>
  </si>
  <si>
    <t>overdracht</t>
  </si>
  <si>
    <t>van SWV</t>
  </si>
  <si>
    <t xml:space="preserve">Bé Keizer, e-mail: be.keizer@wxs.nl </t>
  </si>
  <si>
    <t>Werkblad Tabellen (tab)</t>
  </si>
  <si>
    <t>extra voor regulier MG afdeling</t>
  </si>
  <si>
    <t>De werking van de groeiregeling</t>
  </si>
  <si>
    <t>nieuwe TLV's</t>
  </si>
  <si>
    <t>uitschrijvingen</t>
  </si>
  <si>
    <t>SWV personele bekostiging</t>
  </si>
  <si>
    <t>pers groei budget</t>
  </si>
  <si>
    <t>Totaal groeibekostiging</t>
  </si>
  <si>
    <t>T.g.v. schooljaar</t>
  </si>
  <si>
    <t xml:space="preserve">resp. kalenderjaar </t>
  </si>
  <si>
    <t>personele bekostiging</t>
  </si>
  <si>
    <t>materiële bekostiging</t>
  </si>
  <si>
    <t xml:space="preserve"> 1 februari 2020</t>
  </si>
  <si>
    <t>SWV materiële bekostiging</t>
  </si>
  <si>
    <t xml:space="preserve">OBP </t>
  </si>
  <si>
    <t>Gegevens groei i.v.m. overdrachtsbekostiging peildatum</t>
  </si>
  <si>
    <t>Naam SWV</t>
  </si>
  <si>
    <t xml:space="preserve">School </t>
  </si>
  <si>
    <t>mat groei budget</t>
  </si>
  <si>
    <t xml:space="preserve">De groeiregeling op basis van de peildatum 1 februari geldt niet voor iedere leerling die er meer is dan op 1 oktober daaraan voorafgaand. Voor de bepaling van groei tellen alleen de leerlingen mee die in de periode 2 oktober T-1 tot en met 1 februari T met een nieuwe TLV worden ingeschreven. Leerlingen die op 1 oktober al met een TLV op een vestiging van een school zijn ingeschreven en daarna overgaan naar een andere school binnen hetzelfde of een ander samenwerkingsverband tellen dus niet mee voor de bepaling van het aantal nieuwe TLV's. Ook moeten de leerlingen van vestigingen van eenzelfde (V)SO-school in een samenwerkingsverband bij elkaar gevoegd worden. </t>
  </si>
  <si>
    <t>Kortheidshalve worden de ondersteuningscategorien laag, midden en hoog in de hierna volgende werkbladen aangeduid als cat 1, cat 2 resp. cat 3.</t>
  </si>
  <si>
    <r>
      <t xml:space="preserve">Het model is beveiligd met het wachtwoord: </t>
    </r>
    <r>
      <rPr>
        <b/>
        <sz val="11"/>
        <rFont val="Calibri"/>
        <family val="2"/>
      </rPr>
      <t>voraad</t>
    </r>
    <r>
      <rPr>
        <sz val="11"/>
        <rFont val="Calibri"/>
        <family val="2"/>
      </rPr>
      <t xml:space="preserve"> onder Start/Opmaak/Blad beveiligen.</t>
    </r>
  </si>
  <si>
    <t>Brinnr</t>
  </si>
  <si>
    <t xml:space="preserve">Bovendien moet de groei verminderd worden met de leerlingen die in dezelfde periode uitgeschreven worden. Niet alleen uitgeschreven bij de betreffende school, maar uitgeschreven worden uit het VSO cluster 3 en 4 als zodanig. Leerlingen die uitgeschreven worden omdat ze overgaan naar een andere school voor VSO van cluster 3 en 4 (doorstroom, geen uitstroom) blijven in dit kader dus buiten beschouwing. </t>
  </si>
  <si>
    <r>
      <t xml:space="preserve">Is aan deze condities voldaan dan wordt </t>
    </r>
    <r>
      <rPr>
        <u/>
        <sz val="11"/>
        <rFont val="Calibri"/>
        <family val="2"/>
      </rPr>
      <t>per samenwerkingsverband</t>
    </r>
    <r>
      <rPr>
        <sz val="11"/>
        <rFont val="Calibri"/>
        <family val="2"/>
      </rPr>
      <t xml:space="preserve"> berekend hoe groot de overdrachtsverplichting is die aan de school moet worden betaald voor de groei van het aantal leerlingen die aan dat samenwerkingsverband toegerekend moeten worden. Daarvoor wordt de overdrachtsverplichting berekend voor elke leerling die tot de groei gerekend moet worden </t>
    </r>
    <r>
      <rPr>
        <b/>
        <sz val="11"/>
        <rFont val="Calibri"/>
        <family val="2"/>
      </rPr>
      <t>met het van toepassing zijnde bedrag per categorie</t>
    </r>
    <r>
      <rPr>
        <sz val="11"/>
        <rFont val="Calibri"/>
        <family val="2"/>
      </rPr>
      <t>. De berekening vindt voor de personele en voor de materiële bekostiging afzonderlijk plaats. De uitkomst wordt op 0 gesteld als de uitkomst van de berekening personeel resp. materieel kleiner dan 0 wordt.</t>
    </r>
  </si>
  <si>
    <t>vn</t>
  </si>
  <si>
    <t>SWV</t>
  </si>
  <si>
    <t>BRIN</t>
  </si>
  <si>
    <t>naam_kort</t>
  </si>
  <si>
    <t>adres</t>
  </si>
  <si>
    <t>postcode_vest</t>
  </si>
  <si>
    <t>naam_gemeente_vest</t>
  </si>
  <si>
    <t>nr_bevoegd_gezag</t>
  </si>
  <si>
    <t>00AO</t>
  </si>
  <si>
    <t>VSO ZMOK De Bolster</t>
  </si>
  <si>
    <t>Beelelaan 6</t>
  </si>
  <si>
    <t>7383BH</t>
  </si>
  <si>
    <t>Voorst</t>
  </si>
  <si>
    <t>00AW</t>
  </si>
  <si>
    <t>Mozartlaan 150</t>
  </si>
  <si>
    <t>3055KM</t>
  </si>
  <si>
    <t>Rotterdam</t>
  </si>
  <si>
    <t>00KK</t>
  </si>
  <si>
    <t>Dr. L.L. Zamenhoflaan 5</t>
  </si>
  <si>
    <t>3312AX</t>
  </si>
  <si>
    <t>Dordrecht</t>
  </si>
  <si>
    <t>00KM</t>
  </si>
  <si>
    <t>Attendiz</t>
  </si>
  <si>
    <t>Welbergweg 20</t>
  </si>
  <si>
    <t>7556PE</t>
  </si>
  <si>
    <t>Hengelo</t>
  </si>
  <si>
    <t>00KX</t>
  </si>
  <si>
    <t>Herman Broerenschool</t>
  </si>
  <si>
    <t>Keulsebaan 508</t>
  </si>
  <si>
    <t>6045GL</t>
  </si>
  <si>
    <t>Roermond</t>
  </si>
  <si>
    <t>00LD</t>
  </si>
  <si>
    <t>School Lyndensteyn</t>
  </si>
  <si>
    <t>Hoofdstraat 1</t>
  </si>
  <si>
    <t>9244CL</t>
  </si>
  <si>
    <t>Opsterland</t>
  </si>
  <si>
    <t>00LH</t>
  </si>
  <si>
    <t>Blaarthemseweg 83</t>
  </si>
  <si>
    <t>5502JT</t>
  </si>
  <si>
    <t>Veldhoven</t>
  </si>
  <si>
    <t>00MU</t>
  </si>
  <si>
    <t>Marderleane 3</t>
  </si>
  <si>
    <t>8572WG</t>
  </si>
  <si>
    <t>De Friese Meren</t>
  </si>
  <si>
    <t>00NT</t>
  </si>
  <si>
    <t>Prof Dr Leo Kannerschool</t>
  </si>
  <si>
    <t>Endegeesterstraatweg 26</t>
  </si>
  <si>
    <t>2342AK</t>
  </si>
  <si>
    <t>Oegstgeest</t>
  </si>
  <si>
    <t>00OJ</t>
  </si>
  <si>
    <t>Klimopschool</t>
  </si>
  <si>
    <t>Grevelingenstraat 10</t>
  </si>
  <si>
    <t>4335XG</t>
  </si>
  <si>
    <t>Middelburg</t>
  </si>
  <si>
    <t>00ON</t>
  </si>
  <si>
    <t>Hengstdal 2</t>
  </si>
  <si>
    <t>6522JV</t>
  </si>
  <si>
    <t>Nijmegen</t>
  </si>
  <si>
    <t>00OQ</t>
  </si>
  <si>
    <t>Korte Vlietsch voor ZMLK</t>
  </si>
  <si>
    <t>Schubertlaan 131</t>
  </si>
  <si>
    <t>2324CR</t>
  </si>
  <si>
    <t>Leiden</t>
  </si>
  <si>
    <t>00OS</t>
  </si>
  <si>
    <t>Hengstdal 3</t>
  </si>
  <si>
    <t>6574NA</t>
  </si>
  <si>
    <t>Ubbergen</t>
  </si>
  <si>
    <t>00PQ</t>
  </si>
  <si>
    <t>De Pels</t>
  </si>
  <si>
    <t>Noordse Parklaan 2</t>
  </si>
  <si>
    <t>3513GV</t>
  </si>
  <si>
    <t>Utrecht</t>
  </si>
  <si>
    <t>00PZ</t>
  </si>
  <si>
    <t>Clara van Sparwoudestr 1</t>
  </si>
  <si>
    <t>2612SP</t>
  </si>
  <si>
    <t>Delft</t>
  </si>
  <si>
    <t>00RK</t>
  </si>
  <si>
    <t>De Stroom</t>
  </si>
  <si>
    <t>Reeweg Zuid 22</t>
  </si>
  <si>
    <t>3317NH</t>
  </si>
  <si>
    <t>00RL</t>
  </si>
  <si>
    <t>Heereweg 100</t>
  </si>
  <si>
    <t>1901ME</t>
  </si>
  <si>
    <t>Castricum</t>
  </si>
  <si>
    <t>00RS</t>
  </si>
  <si>
    <t>Talryk</t>
  </si>
  <si>
    <t>Harddraversdijk 26</t>
  </si>
  <si>
    <t>9201HJ</t>
  </si>
  <si>
    <t>Smallingerland</t>
  </si>
  <si>
    <t>00RT</t>
  </si>
  <si>
    <t>De Sonnewijser</t>
  </si>
  <si>
    <t>Gerrit van der Veenstr 24</t>
  </si>
  <si>
    <t>5348RD</t>
  </si>
  <si>
    <t>Oss</t>
  </si>
  <si>
    <t>00SH</t>
  </si>
  <si>
    <t>Severenstraat 18</t>
  </si>
  <si>
    <t>6225AR</t>
  </si>
  <si>
    <t>Maastricht</t>
  </si>
  <si>
    <t>00SI</t>
  </si>
  <si>
    <t>OZC Orion</t>
  </si>
  <si>
    <t>Simon Smitweg 7</t>
  </si>
  <si>
    <t>2353GA</t>
  </si>
  <si>
    <t>Leiderdorp</t>
  </si>
  <si>
    <t>00SL</t>
  </si>
  <si>
    <t>Stichting Mozarthof</t>
  </si>
  <si>
    <t>Mozartlaan 29</t>
  </si>
  <si>
    <t>1217CM</t>
  </si>
  <si>
    <t>Hilversum</t>
  </si>
  <si>
    <t>00SO</t>
  </si>
  <si>
    <t>Hamalandschool</t>
  </si>
  <si>
    <t>van Ostadestraat 17</t>
  </si>
  <si>
    <t>7131VB</t>
  </si>
  <si>
    <t>Oost Gelre</t>
  </si>
  <si>
    <t>00SU</t>
  </si>
  <si>
    <t>Zuidlaarderbrink 4</t>
  </si>
  <si>
    <t>7812GE</t>
  </si>
  <si>
    <t>Emmen</t>
  </si>
  <si>
    <t>00TD</t>
  </si>
  <si>
    <t>De Zevensprong</t>
  </si>
  <si>
    <t>Grote Houtweg 180</t>
  </si>
  <si>
    <t>1944HJ</t>
  </si>
  <si>
    <t>Beverwijk</t>
  </si>
  <si>
    <t>00TO</t>
  </si>
  <si>
    <t>Talita Koemi School</t>
  </si>
  <si>
    <t>Burgemeester Daleslaan 1</t>
  </si>
  <si>
    <t>6532CL</t>
  </si>
  <si>
    <t>00UT</t>
  </si>
  <si>
    <t>BLO School Lataste</t>
  </si>
  <si>
    <t>Bergerweg 37</t>
  </si>
  <si>
    <t>6085AT</t>
  </si>
  <si>
    <t>Leudal</t>
  </si>
  <si>
    <t>00VV</t>
  </si>
  <si>
    <t>Prof Fritz Redlschool</t>
  </si>
  <si>
    <t>Heidelberglaan 100</t>
  </si>
  <si>
    <t>3584CX</t>
  </si>
  <si>
    <t>00WP</t>
  </si>
  <si>
    <t>Generaal Smutslaan 9</t>
  </si>
  <si>
    <t>5021XA</t>
  </si>
  <si>
    <t>Tilburg</t>
  </si>
  <si>
    <t>00ZF</t>
  </si>
  <si>
    <t>De Atlas</t>
  </si>
  <si>
    <t>Vivaldilaan 46</t>
  </si>
  <si>
    <t>9402VE</t>
  </si>
  <si>
    <t>Assen</t>
  </si>
  <si>
    <t>00ZN</t>
  </si>
  <si>
    <t>Floraparkstraat 390</t>
  </si>
  <si>
    <t>7531HX</t>
  </si>
  <si>
    <t>Enschede</t>
  </si>
  <si>
    <t>01AI</t>
  </si>
  <si>
    <t>Noordweg 14</t>
  </si>
  <si>
    <t>3233AV</t>
  </si>
  <si>
    <t>Westvoorne</t>
  </si>
  <si>
    <t>01AJ</t>
  </si>
  <si>
    <t>Dr A Verschoor School</t>
  </si>
  <si>
    <t>Groenelaantje 40</t>
  </si>
  <si>
    <t>8072DD</t>
  </si>
  <si>
    <t>Nunspeet</t>
  </si>
  <si>
    <t>01BS</t>
  </si>
  <si>
    <t>Schreuder College</t>
  </si>
  <si>
    <t>De Villeneuvestraat 24</t>
  </si>
  <si>
    <t>3053ZV</t>
  </si>
  <si>
    <t>01CN</t>
  </si>
  <si>
    <t>'t Iemenschoer</t>
  </si>
  <si>
    <t>Ruijsdaelstraat 49</t>
  </si>
  <si>
    <t>7556WS</t>
  </si>
  <si>
    <t>01FX</t>
  </si>
  <si>
    <t>ZML De Bodde</t>
  </si>
  <si>
    <t>Karel Boddenweg 1</t>
  </si>
  <si>
    <t>5044EL</t>
  </si>
  <si>
    <t>01GF</t>
  </si>
  <si>
    <t>SO4 De Windroos</t>
  </si>
  <si>
    <t>de Gildekamp 6012</t>
  </si>
  <si>
    <t>6545LX</t>
  </si>
  <si>
    <t>01JE</t>
  </si>
  <si>
    <t>De Ommezwaai</t>
  </si>
  <si>
    <t>Doorwerthlaan 2</t>
  </si>
  <si>
    <t>6825EX</t>
  </si>
  <si>
    <t>Arnhem</t>
  </si>
  <si>
    <t>01JR</t>
  </si>
  <si>
    <t>VSO School Werkenrode</t>
  </si>
  <si>
    <t>Nijmeegsebaan 9</t>
  </si>
  <si>
    <t>6561KE</t>
  </si>
  <si>
    <t>Groesbeek</t>
  </si>
  <si>
    <t>01KI</t>
  </si>
  <si>
    <t>SSVO School De Sprong</t>
  </si>
  <si>
    <t>Valkenheide 41</t>
  </si>
  <si>
    <t>3953MC</t>
  </si>
  <si>
    <t>Utrechtse Heuvelrug</t>
  </si>
  <si>
    <t>01KX</t>
  </si>
  <si>
    <t>Bets Frijlingschool</t>
  </si>
  <si>
    <t>Sportlaan 153</t>
  </si>
  <si>
    <t>1442EC</t>
  </si>
  <si>
    <t>Purmerend</t>
  </si>
  <si>
    <t>01LB</t>
  </si>
  <si>
    <t>De Ruimte</t>
  </si>
  <si>
    <t>Oudtburghweg 3</t>
  </si>
  <si>
    <t>1862PX</t>
  </si>
  <si>
    <t>Bergen (NH.)</t>
  </si>
  <si>
    <t>01MI</t>
  </si>
  <si>
    <t>Heliomare Onderwijs</t>
  </si>
  <si>
    <t>Relweg 51</t>
  </si>
  <si>
    <t>1949EC</t>
  </si>
  <si>
    <t>01OY</t>
  </si>
  <si>
    <t>Kraaienest</t>
  </si>
  <si>
    <t>Brasserskade 4</t>
  </si>
  <si>
    <t>2631NC</t>
  </si>
  <si>
    <t>Pijnacker-Nootdorp</t>
  </si>
  <si>
    <t>01OZ</t>
  </si>
  <si>
    <t>Hondsberg 5</t>
  </si>
  <si>
    <t>5062JT</t>
  </si>
  <si>
    <t>Oisterwijk</t>
  </si>
  <si>
    <t>01PA</t>
  </si>
  <si>
    <t>Emiliusschool</t>
  </si>
  <si>
    <t>Nieuwstraat 72</t>
  </si>
  <si>
    <t>5691AE</t>
  </si>
  <si>
    <t>Son en Breugel</t>
  </si>
  <si>
    <t>01PE</t>
  </si>
  <si>
    <t>Baden-Powelllaan 1</t>
  </si>
  <si>
    <t>3312AA</t>
  </si>
  <si>
    <t>01PJ</t>
  </si>
  <si>
    <t>Mortel 1</t>
  </si>
  <si>
    <t>5521TP</t>
  </si>
  <si>
    <t>Eersel</t>
  </si>
  <si>
    <t>01QH</t>
  </si>
  <si>
    <t>Sgm Klein Borculo</t>
  </si>
  <si>
    <t>Schoollaan 3</t>
  </si>
  <si>
    <t>7271NS</t>
  </si>
  <si>
    <t>Berkelland</t>
  </si>
  <si>
    <t>01RB</t>
  </si>
  <si>
    <t>ZMLK De Maaskei</t>
  </si>
  <si>
    <t>Wessemerweg 3</t>
  </si>
  <si>
    <t>6097NA</t>
  </si>
  <si>
    <t>Maasgouw</t>
  </si>
  <si>
    <t>01RE</t>
  </si>
  <si>
    <t>Wekeromseweg 6</t>
  </si>
  <si>
    <t>6816VC</t>
  </si>
  <si>
    <t>01TQ</t>
  </si>
  <si>
    <t>ZMLK School Klimop</t>
  </si>
  <si>
    <t>Hoflaan 10</t>
  </si>
  <si>
    <t>1217EA</t>
  </si>
  <si>
    <t>01UB</t>
  </si>
  <si>
    <t>VSO Parcours</t>
  </si>
  <si>
    <t>01UC</t>
  </si>
  <si>
    <t>Yulius Onderwijs</t>
  </si>
  <si>
    <t>Boerhaavelaan 2</t>
  </si>
  <si>
    <t>2992KZ</t>
  </si>
  <si>
    <t>Barendrecht</t>
  </si>
  <si>
    <t>01UO</t>
  </si>
  <si>
    <t>ZMOK School De Buitenhof</t>
  </si>
  <si>
    <t>Kloosterkensweg 6</t>
  </si>
  <si>
    <t>6419PJ</t>
  </si>
  <si>
    <t>Heerlen</t>
  </si>
  <si>
    <t>01UQ</t>
  </si>
  <si>
    <t>De Wijnberg</t>
  </si>
  <si>
    <t>Postweg 88</t>
  </si>
  <si>
    <t>5915HB</t>
  </si>
  <si>
    <t>Venlo</t>
  </si>
  <si>
    <t>01WX</t>
  </si>
  <si>
    <t>De Alk</t>
  </si>
  <si>
    <t>Van Harenlaan 23</t>
  </si>
  <si>
    <t>1813KE</t>
  </si>
  <si>
    <t>Alkmaar</t>
  </si>
  <si>
    <t>02AC</t>
  </si>
  <si>
    <t>Heiligenbergerweg 185</t>
  </si>
  <si>
    <t>3816AJ</t>
  </si>
  <si>
    <t>Amersfoort</t>
  </si>
  <si>
    <t>02CK</t>
  </si>
  <si>
    <t>Mytylschool De Sprienke</t>
  </si>
  <si>
    <t>Vivaldipad 1</t>
  </si>
  <si>
    <t>4462JA</t>
  </si>
  <si>
    <t>Goes</t>
  </si>
  <si>
    <t>02CP</t>
  </si>
  <si>
    <t>De Wingerd</t>
  </si>
  <si>
    <t>Oosterlaan 147</t>
  </si>
  <si>
    <t>8072BW</t>
  </si>
  <si>
    <t>02DE</t>
  </si>
  <si>
    <t>Bernardusschool</t>
  </si>
  <si>
    <t>Ruychrocklaan 340</t>
  </si>
  <si>
    <t>2597EE</t>
  </si>
  <si>
    <t>'s-Gravenhage</t>
  </si>
  <si>
    <t>02EJ</t>
  </si>
  <si>
    <t>Leidse Buitenschool</t>
  </si>
  <si>
    <t>Duinoordweg 2</t>
  </si>
  <si>
    <t>2224CD</t>
  </si>
  <si>
    <t>Katwijk</t>
  </si>
  <si>
    <t>02EP</t>
  </si>
  <si>
    <t>Caleidoscoop</t>
  </si>
  <si>
    <t>Wilaarderburen 2</t>
  </si>
  <si>
    <t>8924JK</t>
  </si>
  <si>
    <t>Leeuwarden</t>
  </si>
  <si>
    <t>02EY</t>
  </si>
  <si>
    <t>Kampheuvellaan 60</t>
  </si>
  <si>
    <t>7351DA</t>
  </si>
  <si>
    <t>Apeldoorn</t>
  </si>
  <si>
    <t>02GA</t>
  </si>
  <si>
    <t>Koetsveldschool</t>
  </si>
  <si>
    <t>Zwaardvegersgaarde 25</t>
  </si>
  <si>
    <t>2542TC</t>
  </si>
  <si>
    <t>02GD</t>
  </si>
  <si>
    <t>OCR Het Roessingh</t>
  </si>
  <si>
    <t>Roessinghsbleekweg 35</t>
  </si>
  <si>
    <t>7522AH</t>
  </si>
  <si>
    <t>02GM</t>
  </si>
  <si>
    <t>Daniel De Brouwerschool</t>
  </si>
  <si>
    <t>Lathmerweg 4</t>
  </si>
  <si>
    <t>7384AN</t>
  </si>
  <si>
    <t>02KX</t>
  </si>
  <si>
    <t>Zmok Jozef</t>
  </si>
  <si>
    <t>Pater Kustersweg 3</t>
  </si>
  <si>
    <t>6267NL</t>
  </si>
  <si>
    <t>Eijsden-Margraten</t>
  </si>
  <si>
    <t>02QV</t>
  </si>
  <si>
    <t>Mytylschool Ulingshof</t>
  </si>
  <si>
    <t>Ulingshofweg 26</t>
  </si>
  <si>
    <t>5915PM</t>
  </si>
  <si>
    <t>02RF</t>
  </si>
  <si>
    <t>Professor Bronkhorstlaan 22</t>
  </si>
  <si>
    <t>3723MB</t>
  </si>
  <si>
    <t>De Bilt</t>
  </si>
  <si>
    <t>02RH</t>
  </si>
  <si>
    <t>Galderseweg 87</t>
  </si>
  <si>
    <t>4836AD</t>
  </si>
  <si>
    <t>Breda</t>
  </si>
  <si>
    <t>02RM</t>
  </si>
  <si>
    <t>Beukenrode Onderwijs</t>
  </si>
  <si>
    <t>Beukenrodelaan 2</t>
  </si>
  <si>
    <t>3941ZP</t>
  </si>
  <si>
    <t>02RO</t>
  </si>
  <si>
    <t>Pa Hoeklaan 2</t>
  </si>
  <si>
    <t>6651TG</t>
  </si>
  <si>
    <t>Druten</t>
  </si>
  <si>
    <t>02RV</t>
  </si>
  <si>
    <t>Stiemensweg 175</t>
  </si>
  <si>
    <t>6591MD</t>
  </si>
  <si>
    <t>Gennep</t>
  </si>
  <si>
    <t>02SK</t>
  </si>
  <si>
    <t>Mytylschool Gabriel</t>
  </si>
  <si>
    <t>Klokkenlaan 2</t>
  </si>
  <si>
    <t>5231BA</t>
  </si>
  <si>
    <t>'s-Hertogenbosch</t>
  </si>
  <si>
    <t>02SP</t>
  </si>
  <si>
    <t>Marienwaard 51</t>
  </si>
  <si>
    <t>6222AM</t>
  </si>
  <si>
    <t>02SZ</t>
  </si>
  <si>
    <t>Gezellelaan 13</t>
  </si>
  <si>
    <t>4707CC</t>
  </si>
  <si>
    <t>Roosendaal</t>
  </si>
  <si>
    <t>02VX</t>
  </si>
  <si>
    <t>Citroenvlinder 77</t>
  </si>
  <si>
    <t>7323RC</t>
  </si>
  <si>
    <t>02XF</t>
  </si>
  <si>
    <t>De Klimmer 21</t>
  </si>
  <si>
    <t>9104JT</t>
  </si>
  <si>
    <t>Dantumadiel</t>
  </si>
  <si>
    <t>02XM</t>
  </si>
  <si>
    <t>A J Schreuderschool</t>
  </si>
  <si>
    <t>Guido Gezelleweg 24</t>
  </si>
  <si>
    <t>3076EB</t>
  </si>
  <si>
    <t>02YJ</t>
  </si>
  <si>
    <t>Buitenhofdreef 10</t>
  </si>
  <si>
    <t>2625XR</t>
  </si>
  <si>
    <t>02YL</t>
  </si>
  <si>
    <t>Portalis</t>
  </si>
  <si>
    <t>Hoogeweg 9</t>
  </si>
  <si>
    <t>9746TN</t>
  </si>
  <si>
    <t>Groningen</t>
  </si>
  <si>
    <t>02YP</t>
  </si>
  <si>
    <t>Crailoseweg 116</t>
  </si>
  <si>
    <t>1272EX</t>
  </si>
  <si>
    <t>Huizen</t>
  </si>
  <si>
    <t>02YR</t>
  </si>
  <si>
    <t>Prof W J Bladergroenschool</t>
  </si>
  <si>
    <t>Donderslaan 157</t>
  </si>
  <si>
    <t>9728KX</t>
  </si>
  <si>
    <t>02YT</t>
  </si>
  <si>
    <t>Ariane De Ranitz</t>
  </si>
  <si>
    <t>Blauwe-Vogelweg 11</t>
  </si>
  <si>
    <t>3585LK</t>
  </si>
  <si>
    <t>02YU</t>
  </si>
  <si>
    <t>VSO ZMOK School De Sprengen</t>
  </si>
  <si>
    <t>Groteweg 5</t>
  </si>
  <si>
    <t>8191JS</t>
  </si>
  <si>
    <t>Heerde</t>
  </si>
  <si>
    <t>02ZX</t>
  </si>
  <si>
    <t>Professor Stoltehof 1</t>
  </si>
  <si>
    <t>5022KE</t>
  </si>
  <si>
    <t>03AE</t>
  </si>
  <si>
    <t>Het Prisma</t>
  </si>
  <si>
    <t>Heijenoordseweg 5A</t>
  </si>
  <si>
    <t>6813GG</t>
  </si>
  <si>
    <t>03HW</t>
  </si>
  <si>
    <t>Tyltylcentrum De Witte Vogel</t>
  </si>
  <si>
    <t>Willem Dreespark 307</t>
  </si>
  <si>
    <t>2531SX</t>
  </si>
  <si>
    <t>03IJ</t>
  </si>
  <si>
    <t>De Vaart / Vierbeek College</t>
  </si>
  <si>
    <t>Wijnand van Arnhemweg 1</t>
  </si>
  <si>
    <t>6862XM</t>
  </si>
  <si>
    <t>Renkum</t>
  </si>
  <si>
    <t>03ND</t>
  </si>
  <si>
    <t>Orinocodreef 15</t>
  </si>
  <si>
    <t>3563ST</t>
  </si>
  <si>
    <t>03PB</t>
  </si>
  <si>
    <t>De Lanen 96</t>
  </si>
  <si>
    <t>9204WC</t>
  </si>
  <si>
    <t>03RH</t>
  </si>
  <si>
    <t>St Tarcisiusschool</t>
  </si>
  <si>
    <t>Pater Eijmardweg 19</t>
  </si>
  <si>
    <t>6525RL</t>
  </si>
  <si>
    <t>03RM</t>
  </si>
  <si>
    <t>Het Prisma  (VSO-MG)</t>
  </si>
  <si>
    <t>Heijenoordseweg 5 A</t>
  </si>
  <si>
    <t>03TV</t>
  </si>
  <si>
    <t>De Korenaer</t>
  </si>
  <si>
    <t>Strausslaan 1</t>
  </si>
  <si>
    <t>5653AJ</t>
  </si>
  <si>
    <t>Eindhoven</t>
  </si>
  <si>
    <t>03XK</t>
  </si>
  <si>
    <t>Michaëlschool</t>
  </si>
  <si>
    <t>Schijndelseweg 3</t>
  </si>
  <si>
    <t>5283AB</t>
  </si>
  <si>
    <t>Boxtel</t>
  </si>
  <si>
    <t>04AD</t>
  </si>
  <si>
    <t>Instituut Mr Schats</t>
  </si>
  <si>
    <t>Van Enckevoirtlaan 129</t>
  </si>
  <si>
    <t>3052KR</t>
  </si>
  <si>
    <t>04AK</t>
  </si>
  <si>
    <t>Verlengde Slotlaan 113</t>
  </si>
  <si>
    <t>3707CE</t>
  </si>
  <si>
    <t>Zeist</t>
  </si>
  <si>
    <t>04AN</t>
  </si>
  <si>
    <t>Polstraat 33</t>
  </si>
  <si>
    <t>6942VK</t>
  </si>
  <si>
    <t>Montferland</t>
  </si>
  <si>
    <t>04BF</t>
  </si>
  <si>
    <t>Attleeplantsoen 39</t>
  </si>
  <si>
    <t>3527BA</t>
  </si>
  <si>
    <t>04EF</t>
  </si>
  <si>
    <t>Prisma</t>
  </si>
  <si>
    <t>Boterbloemweg 21B</t>
  </si>
  <si>
    <t>2403TR</t>
  </si>
  <si>
    <t>Alphen aan den Rijn</t>
  </si>
  <si>
    <t>04EJ</t>
  </si>
  <si>
    <t>Schoollaan 1</t>
  </si>
  <si>
    <t>04EP</t>
  </si>
  <si>
    <t>Valkstraat 2A</t>
  </si>
  <si>
    <t>6135GC</t>
  </si>
  <si>
    <t>Sittard-Geleen</t>
  </si>
  <si>
    <t>04EY</t>
  </si>
  <si>
    <t>Korczakstraat 1</t>
  </si>
  <si>
    <t>4335ER</t>
  </si>
  <si>
    <t>04GJ</t>
  </si>
  <si>
    <t>De Eenhoorn zmlk</t>
  </si>
  <si>
    <t>Eikstraat 36</t>
  </si>
  <si>
    <t>1623LT</t>
  </si>
  <si>
    <t>Hoorn</t>
  </si>
  <si>
    <t>04YK</t>
  </si>
  <si>
    <t>Kerkstraat 53</t>
  </si>
  <si>
    <t>7135JJ</t>
  </si>
  <si>
    <t>05HJ</t>
  </si>
  <si>
    <t>De Berkenschutse</t>
  </si>
  <si>
    <t>Sterkselseweg 65</t>
  </si>
  <si>
    <t>5591VE</t>
  </si>
  <si>
    <t>Heeze-Leende</t>
  </si>
  <si>
    <t>05HS</t>
  </si>
  <si>
    <t>De Regenboog</t>
  </si>
  <si>
    <t>Madame Curiestraat 25</t>
  </si>
  <si>
    <t>4532LJ</t>
  </si>
  <si>
    <t>Terneuzen</t>
  </si>
  <si>
    <t>05LW</t>
  </si>
  <si>
    <t>SGM Lichtenbeek (SO - ZML)</t>
  </si>
  <si>
    <t>05MF</t>
  </si>
  <si>
    <t>Magnoliaplein 11</t>
  </si>
  <si>
    <t>7121AM</t>
  </si>
  <si>
    <t>Aalten</t>
  </si>
  <si>
    <t>05PE</t>
  </si>
  <si>
    <t>Spieringweg 801</t>
  </si>
  <si>
    <t>2142ED</t>
  </si>
  <si>
    <t>Haarlemmermeer</t>
  </si>
  <si>
    <t>05PZ</t>
  </si>
  <si>
    <t>Hoefblad 9</t>
  </si>
  <si>
    <t>8265GM</t>
  </si>
  <si>
    <t>Kampen</t>
  </si>
  <si>
    <t>05XA</t>
  </si>
  <si>
    <t>Kopjachtplein 19</t>
  </si>
  <si>
    <t>1034JG</t>
  </si>
  <si>
    <t>Amsterdam</t>
  </si>
  <si>
    <t>05YX</t>
  </si>
  <si>
    <t>Parkschool voor ZMOK</t>
  </si>
  <si>
    <t>Ds. Meijerlaan 14</t>
  </si>
  <si>
    <t>2406JD</t>
  </si>
  <si>
    <t>06RJ</t>
  </si>
  <si>
    <t>Boslust School voor ZMLK</t>
  </si>
  <si>
    <t>Jhr. Repelaerlaan 2</t>
  </si>
  <si>
    <t>7731AN</t>
  </si>
  <si>
    <t>Ommen</t>
  </si>
  <si>
    <t>06SV</t>
  </si>
  <si>
    <t>De Aventurijn</t>
  </si>
  <si>
    <t>Elzenlaan 10</t>
  </si>
  <si>
    <t>9422ES</t>
  </si>
  <si>
    <t>Midden-Drenthe</t>
  </si>
  <si>
    <t>07IQ</t>
  </si>
  <si>
    <t>Altra College</t>
  </si>
  <si>
    <t>Konijnenstraat 7</t>
  </si>
  <si>
    <t>1016SL</t>
  </si>
  <si>
    <t>07IT</t>
  </si>
  <si>
    <t>De Meerpaal ZMLK/Linie College</t>
  </si>
  <si>
    <t>Cederhout 1</t>
  </si>
  <si>
    <t>1787RC</t>
  </si>
  <si>
    <t>Den Helder</t>
  </si>
  <si>
    <t>07WD</t>
  </si>
  <si>
    <t>De Koperakker</t>
  </si>
  <si>
    <t>Montenslaan 2A</t>
  </si>
  <si>
    <t>4891SN</t>
  </si>
  <si>
    <t>Zundert</t>
  </si>
  <si>
    <t>08PQ</t>
  </si>
  <si>
    <t>Elimschool</t>
  </si>
  <si>
    <t>Luttenbergerweg 11</t>
  </si>
  <si>
    <t>7447PB</t>
  </si>
  <si>
    <t>Hellendoorn</t>
  </si>
  <si>
    <t>08ST</t>
  </si>
  <si>
    <t>Piet Bakkerschool</t>
  </si>
  <si>
    <t>Plevierenpad 3</t>
  </si>
  <si>
    <t>8601XC</t>
  </si>
  <si>
    <t>Sudwest Fryslan</t>
  </si>
  <si>
    <t>09QN</t>
  </si>
  <si>
    <t>De Schelp</t>
  </si>
  <si>
    <t>Nieuwe Landstraat 12</t>
  </si>
  <si>
    <t>2021DE</t>
  </si>
  <si>
    <t>Haarlem</t>
  </si>
  <si>
    <t>10OL</t>
  </si>
  <si>
    <t>Vlokhovenseweg 41A</t>
  </si>
  <si>
    <t>5625WT</t>
  </si>
  <si>
    <t>12QN</t>
  </si>
  <si>
    <t>De Parkschool</t>
  </si>
  <si>
    <t>Onderste Sittarderweg 4</t>
  </si>
  <si>
    <t>6141AZ</t>
  </si>
  <si>
    <t>14MY</t>
  </si>
  <si>
    <t>De Duinpieper</t>
  </si>
  <si>
    <t>Stakman Bossestraat 79</t>
  </si>
  <si>
    <t>2203GH</t>
  </si>
  <si>
    <t>Noordwijk</t>
  </si>
  <si>
    <t>14OH</t>
  </si>
  <si>
    <t>School Bleyburgh</t>
  </si>
  <si>
    <t>Maaslaan 6</t>
  </si>
  <si>
    <t>3363CJ</t>
  </si>
  <si>
    <t>Sliedrecht</t>
  </si>
  <si>
    <t>14OP</t>
  </si>
  <si>
    <t>Hengstdal 4</t>
  </si>
  <si>
    <t>14OR</t>
  </si>
  <si>
    <t>Metaallaan 255</t>
  </si>
  <si>
    <t>9743BV</t>
  </si>
  <si>
    <t>14PG</t>
  </si>
  <si>
    <t>Heijenoordseweg 9</t>
  </si>
  <si>
    <t>14PR</t>
  </si>
  <si>
    <t>Deltaschool</t>
  </si>
  <si>
    <t>Naereboutstraat 24</t>
  </si>
  <si>
    <t>4461GT</t>
  </si>
  <si>
    <t>14RB</t>
  </si>
  <si>
    <t>Jan Hein Donnerschool</t>
  </si>
  <si>
    <t>Rudolphlaan 5</t>
  </si>
  <si>
    <t>3794MZ</t>
  </si>
  <si>
    <t>Barneveld</t>
  </si>
  <si>
    <t>14RZ</t>
  </si>
  <si>
    <t>Europalaan 89</t>
  </si>
  <si>
    <t>3526KP</t>
  </si>
  <si>
    <t>14VR</t>
  </si>
  <si>
    <t>Adelante Onderwijs</t>
  </si>
  <si>
    <t>Onderstestraat 29</t>
  </si>
  <si>
    <t>6301KA</t>
  </si>
  <si>
    <t>Valkenburg aan de Geul</t>
  </si>
  <si>
    <t>14WS</t>
  </si>
  <si>
    <t>Zonnebloemschool</t>
  </si>
  <si>
    <t>Geneveplein 1</t>
  </si>
  <si>
    <t>8303JZ</t>
  </si>
  <si>
    <t>Noordoostpolder</t>
  </si>
  <si>
    <t>14WT</t>
  </si>
  <si>
    <t>De Verbetering 5</t>
  </si>
  <si>
    <t>9744DZ</t>
  </si>
  <si>
    <t>14YY</t>
  </si>
  <si>
    <t>Bemelergrubbe 5</t>
  </si>
  <si>
    <t>6226NK</t>
  </si>
  <si>
    <t>15DZ</t>
  </si>
  <si>
    <t>Aletta Jacobslaan 7</t>
  </si>
  <si>
    <t>1442AG</t>
  </si>
  <si>
    <t>15KH</t>
  </si>
  <si>
    <t>De Keerkring</t>
  </si>
  <si>
    <t>Chaplinstrook 2- 6</t>
  </si>
  <si>
    <t>2726SK</t>
  </si>
  <si>
    <t>Zoetermeer</t>
  </si>
  <si>
    <t>15MR</t>
  </si>
  <si>
    <t>De Zevenster</t>
  </si>
  <si>
    <t>de Doelen 1011</t>
  </si>
  <si>
    <t>8233GP</t>
  </si>
  <si>
    <t>Lelystad</t>
  </si>
  <si>
    <t>16KI</t>
  </si>
  <si>
    <t>Dynamica Onderwijs</t>
  </si>
  <si>
    <t>Molenwerf 1C</t>
  </si>
  <si>
    <t>1541WR</t>
  </si>
  <si>
    <t>Zaanstad</t>
  </si>
  <si>
    <t>16LO</t>
  </si>
  <si>
    <t>De Kameleon</t>
  </si>
  <si>
    <t>Gerard ter Borchstraat 51</t>
  </si>
  <si>
    <t>4703NL</t>
  </si>
  <si>
    <t>16OJ</t>
  </si>
  <si>
    <t>Lageweg 4</t>
  </si>
  <si>
    <t>3815VG</t>
  </si>
  <si>
    <t>16PB</t>
  </si>
  <si>
    <t>Heistraat 78</t>
  </si>
  <si>
    <t>6467LR</t>
  </si>
  <si>
    <t>Kerkrade</t>
  </si>
  <si>
    <t>16QF</t>
  </si>
  <si>
    <t>De Toekomst</t>
  </si>
  <si>
    <t>Asakkerweg 5</t>
  </si>
  <si>
    <t>6718ZE</t>
  </si>
  <si>
    <t>Ede</t>
  </si>
  <si>
    <t>16QL</t>
  </si>
  <si>
    <t>Kristallis</t>
  </si>
  <si>
    <t>Hatertseweg 400</t>
  </si>
  <si>
    <t>6533GV</t>
  </si>
  <si>
    <t>16QX</t>
  </si>
  <si>
    <t>van Goghlaan 3</t>
  </si>
  <si>
    <t>7901GK</t>
  </si>
  <si>
    <t>Hoogeveen</t>
  </si>
  <si>
    <t>16SO</t>
  </si>
  <si>
    <t>Mytylschool</t>
  </si>
  <si>
    <t>Toledolaan 4</t>
  </si>
  <si>
    <t>5629CC</t>
  </si>
  <si>
    <t>16TF</t>
  </si>
  <si>
    <t>De Rank</t>
  </si>
  <si>
    <t>Klokhuislaan 4</t>
  </si>
  <si>
    <t>9201JE</t>
  </si>
  <si>
    <t>16TL</t>
  </si>
  <si>
    <t>Thorbeckelaan 49</t>
  </si>
  <si>
    <t>3842DP</t>
  </si>
  <si>
    <t>Harderwijk</t>
  </si>
  <si>
    <t>16VG</t>
  </si>
  <si>
    <t>De Opperd</t>
  </si>
  <si>
    <t>Van Vredenburchweg 168A</t>
  </si>
  <si>
    <t>2285SE</t>
  </si>
  <si>
    <t>Rijswijk</t>
  </si>
  <si>
    <t>17GQ</t>
  </si>
  <si>
    <t>Vijverhofschool</t>
  </si>
  <si>
    <t>Simon Stevinstraat 4</t>
  </si>
  <si>
    <t>5916PZ</t>
  </si>
  <si>
    <t>17IP</t>
  </si>
  <si>
    <t>Sloet van de Beelestraat 4</t>
  </si>
  <si>
    <t>6045HD</t>
  </si>
  <si>
    <t>17JJ</t>
  </si>
  <si>
    <t>Het Emaus College</t>
  </si>
  <si>
    <t>Groene Allee 46</t>
  </si>
  <si>
    <t>3853JW</t>
  </si>
  <si>
    <t>Ermelo</t>
  </si>
  <si>
    <t>17LV</t>
  </si>
  <si>
    <t>Jan Baptist</t>
  </si>
  <si>
    <t>Porseleinstraat 14</t>
  </si>
  <si>
    <t>6216BP</t>
  </si>
  <si>
    <t>17WK</t>
  </si>
  <si>
    <t>Larikslaan 190</t>
  </si>
  <si>
    <t>3053LG</t>
  </si>
  <si>
    <t>18BD</t>
  </si>
  <si>
    <t>Kromme Zandweg 65</t>
  </si>
  <si>
    <t>3084NE</t>
  </si>
  <si>
    <t>18BV</t>
  </si>
  <si>
    <t>Alb Schweitzerschool</t>
  </si>
  <si>
    <t>Planetenlaan 168</t>
  </si>
  <si>
    <t>2024EW</t>
  </si>
  <si>
    <t>18CZ</t>
  </si>
  <si>
    <t>Meijelseweg 2B</t>
  </si>
  <si>
    <t>6089ND</t>
  </si>
  <si>
    <t>18EC</t>
  </si>
  <si>
    <t>Prof Dr Gunningschool</t>
  </si>
  <si>
    <t>Korte Verspronckweg 7-9</t>
  </si>
  <si>
    <t>2023BS</t>
  </si>
  <si>
    <t>18IS</t>
  </si>
  <si>
    <t>Dr A V Voorthuysenschool</t>
  </si>
  <si>
    <t>Professor Eijkmanlaan 1</t>
  </si>
  <si>
    <t>2035XA</t>
  </si>
  <si>
    <t>18LW</t>
  </si>
  <si>
    <t>Frederik Hendriklaan 73</t>
  </si>
  <si>
    <t>2012SG</t>
  </si>
  <si>
    <t>18QP</t>
  </si>
  <si>
    <t>De Leeuwerik</t>
  </si>
  <si>
    <t>Bleekenweg 1b</t>
  </si>
  <si>
    <t>7161AB</t>
  </si>
  <si>
    <t>18XY</t>
  </si>
  <si>
    <t>Het Molenduin</t>
  </si>
  <si>
    <t>Dinkgrevelaan 32</t>
  </si>
  <si>
    <t>2071BP</t>
  </si>
  <si>
    <t>Velsen</t>
  </si>
  <si>
    <t>18ZJ</t>
  </si>
  <si>
    <t>Opb sch zmok De Spinaker</t>
  </si>
  <si>
    <t>Kees Boekestraat 1</t>
  </si>
  <si>
    <t>1817EZ</t>
  </si>
  <si>
    <t>19ES</t>
  </si>
  <si>
    <t>Azalealaan 38</t>
  </si>
  <si>
    <t>5701CM</t>
  </si>
  <si>
    <t>Helmond</t>
  </si>
  <si>
    <t>19HT</t>
  </si>
  <si>
    <t>Jacob Oppenheimstraat 1</t>
  </si>
  <si>
    <t>5652HG</t>
  </si>
  <si>
    <t>19LZ</t>
  </si>
  <si>
    <t>Keppelerdijk 2</t>
  </si>
  <si>
    <t>7535PE</t>
  </si>
  <si>
    <t>19OV</t>
  </si>
  <si>
    <t>De Brug</t>
  </si>
  <si>
    <t>Wassenaarseweg 499</t>
  </si>
  <si>
    <t>2333AL</t>
  </si>
  <si>
    <t>19QK</t>
  </si>
  <si>
    <t>De Twijn/Dr Itardschool</t>
  </si>
  <si>
    <t>Dokter Hengeveldweg 2</t>
  </si>
  <si>
    <t>8025AK</t>
  </si>
  <si>
    <t>Zwolle</t>
  </si>
  <si>
    <t>19QO</t>
  </si>
  <si>
    <t>Dr Herderscheeschool</t>
  </si>
  <si>
    <t>Schapendijk 3</t>
  </si>
  <si>
    <t>7608LV</t>
  </si>
  <si>
    <t>Almelo</t>
  </si>
  <si>
    <t>19QU</t>
  </si>
  <si>
    <t>Ericaschool</t>
  </si>
  <si>
    <t>Delftseveerweg 28</t>
  </si>
  <si>
    <t>3134JJ</t>
  </si>
  <si>
    <t>Vlaardingen</t>
  </si>
  <si>
    <t>19SK</t>
  </si>
  <si>
    <t>Openbare Mackayschool voor ZML</t>
  </si>
  <si>
    <t>Colijnstraat 4</t>
  </si>
  <si>
    <t>7942BH</t>
  </si>
  <si>
    <t>Meppel</t>
  </si>
  <si>
    <t>19SO</t>
  </si>
  <si>
    <t>W A V Liefland School</t>
  </si>
  <si>
    <t>Paterswoldseweg 131</t>
  </si>
  <si>
    <t>9727BE</t>
  </si>
  <si>
    <t>19SU</t>
  </si>
  <si>
    <t>19SY</t>
  </si>
  <si>
    <t>Splithofstraat 1</t>
  </si>
  <si>
    <t>7415CD</t>
  </si>
  <si>
    <t>Deventer</t>
  </si>
  <si>
    <t>19TG</t>
  </si>
  <si>
    <t>Emmalaan 2</t>
  </si>
  <si>
    <t>7204AS</t>
  </si>
  <si>
    <t>Zutphen</t>
  </si>
  <si>
    <t>19TX</t>
  </si>
  <si>
    <t>Domela Nieuwenhuisweg 5</t>
  </si>
  <si>
    <t>8448GK</t>
  </si>
  <si>
    <t>Heerenveen</t>
  </si>
  <si>
    <t>19TZ</t>
  </si>
  <si>
    <t>P.C. Hooftlaan 99</t>
  </si>
  <si>
    <t>9673GV</t>
  </si>
  <si>
    <t>Oldambt</t>
  </si>
  <si>
    <t>19UQ</t>
  </si>
  <si>
    <t>Mytylschool De Thermiek</t>
  </si>
  <si>
    <t>Blauwe Vogelweg 1</t>
  </si>
  <si>
    <t>2333VK</t>
  </si>
  <si>
    <t>19VD</t>
  </si>
  <si>
    <t>De Twijn/De Driemaster</t>
  </si>
  <si>
    <t>Boterdiep 5</t>
  </si>
  <si>
    <t>8032XW</t>
  </si>
  <si>
    <t>19VO</t>
  </si>
  <si>
    <t>Prins Johan Friso</t>
  </si>
  <si>
    <t>Dilgtplein 1</t>
  </si>
  <si>
    <t>9751NJ</t>
  </si>
  <si>
    <t>Haren</t>
  </si>
  <si>
    <t>19WF</t>
  </si>
  <si>
    <t>Erasmusschool</t>
  </si>
  <si>
    <t>Van Heemskerckstraat 56</t>
  </si>
  <si>
    <t>9726GM</t>
  </si>
  <si>
    <t>19XZ</t>
  </si>
  <si>
    <t>De Ark</t>
  </si>
  <si>
    <t>Jan Luykenstraat 1</t>
  </si>
  <si>
    <t>2806PD</t>
  </si>
  <si>
    <t>Gouda</t>
  </si>
  <si>
    <t>20BG</t>
  </si>
  <si>
    <t>Witterhoofdweg 1g</t>
  </si>
  <si>
    <t>9405HX</t>
  </si>
  <si>
    <t>20IF</t>
  </si>
  <si>
    <t>Smidserweg 4</t>
  </si>
  <si>
    <t>6419CP</t>
  </si>
  <si>
    <t>20IX</t>
  </si>
  <si>
    <t>Insp W P Blokpoelschool</t>
  </si>
  <si>
    <t>Haardstede 1</t>
  </si>
  <si>
    <t>2543VS</t>
  </si>
  <si>
    <t>20JE</t>
  </si>
  <si>
    <t>Doorniksestraat 28</t>
  </si>
  <si>
    <t>2587XM</t>
  </si>
  <si>
    <t>20JG</t>
  </si>
  <si>
    <t>Insp S De Vriesschool</t>
  </si>
  <si>
    <t>Heliotrooplaan 35</t>
  </si>
  <si>
    <t>2555MA</t>
  </si>
  <si>
    <t>20JM</t>
  </si>
  <si>
    <t>De Piramide</t>
  </si>
  <si>
    <t>Melis Stokelaan 1185</t>
  </si>
  <si>
    <t>2541GA</t>
  </si>
  <si>
    <t>20KH</t>
  </si>
  <si>
    <t>Kelloggplaats 340</t>
  </si>
  <si>
    <t>3068XA</t>
  </si>
  <si>
    <t>20KP</t>
  </si>
  <si>
    <t>De Strandwacht</t>
  </si>
  <si>
    <t>Paddepad 8</t>
  </si>
  <si>
    <t>2554HZ</t>
  </si>
  <si>
    <t>20OJ</t>
  </si>
  <si>
    <t>Van Voorthuysenschool</t>
  </si>
  <si>
    <t>Heuvellaan 1</t>
  </si>
  <si>
    <t>7314BN</t>
  </si>
  <si>
    <t>20RI</t>
  </si>
  <si>
    <t>Rollostraat 85B</t>
  </si>
  <si>
    <t>3084PM</t>
  </si>
  <si>
    <t>20RJ</t>
  </si>
  <si>
    <t>A Willeboerschool</t>
  </si>
  <si>
    <t>Meindert Hobbemalaan 2</t>
  </si>
  <si>
    <t>3062SK</t>
  </si>
  <si>
    <t>20RK</t>
  </si>
  <si>
    <t>Openluchtschool R'dam</t>
  </si>
  <si>
    <t>Olijflaan 4-6</t>
  </si>
  <si>
    <t>3053WK</t>
  </si>
  <si>
    <t>20RL</t>
  </si>
  <si>
    <t>De Archipel</t>
  </si>
  <si>
    <t>Jan Ligthartstraat 10</t>
  </si>
  <si>
    <t>3083AM</t>
  </si>
  <si>
    <t>20RX</t>
  </si>
  <si>
    <t>Mytylschool De Brug</t>
  </si>
  <si>
    <t>Ringdijk 84</t>
  </si>
  <si>
    <t>3054KV</t>
  </si>
  <si>
    <t>20VT</t>
  </si>
  <si>
    <t>de Piloot</t>
  </si>
  <si>
    <t>Brongras 7</t>
  </si>
  <si>
    <t>3068PA</t>
  </si>
  <si>
    <t>20WU</t>
  </si>
  <si>
    <t>Drostenburg 1</t>
  </si>
  <si>
    <t>1102AM</t>
  </si>
  <si>
    <t>20WV</t>
  </si>
  <si>
    <t>Drostenburg 1-4</t>
  </si>
  <si>
    <t>20WW</t>
  </si>
  <si>
    <t>Jan Sluijtersstraat 3</t>
  </si>
  <si>
    <t>1062CJ</t>
  </si>
  <si>
    <t>20WX</t>
  </si>
  <si>
    <t>WB Noteboomschool</t>
  </si>
  <si>
    <t>Drostenburg 1B</t>
  </si>
  <si>
    <t>20XV</t>
  </si>
  <si>
    <t>Van Koetsveldschool</t>
  </si>
  <si>
    <t>Archimedesplantsoen 98</t>
  </si>
  <si>
    <t>1098KB</t>
  </si>
  <si>
    <t>20YC</t>
  </si>
  <si>
    <t>Gerhardschool</t>
  </si>
  <si>
    <t>Valentijnkade 61-62</t>
  </si>
  <si>
    <t>1095JL</t>
  </si>
  <si>
    <t>20YD</t>
  </si>
  <si>
    <t>Mr de Jonghschool</t>
  </si>
  <si>
    <t>Terpstraat 36</t>
  </si>
  <si>
    <t>1069TV</t>
  </si>
  <si>
    <t>20YN</t>
  </si>
  <si>
    <t>Van Detschool</t>
  </si>
  <si>
    <t>IJsbaanpad 7</t>
  </si>
  <si>
    <t>1076CV</t>
  </si>
  <si>
    <t>21EJ</t>
  </si>
  <si>
    <t>Gaasterlandstraat 7</t>
  </si>
  <si>
    <t>1079RH</t>
  </si>
  <si>
    <t>21GN</t>
  </si>
  <si>
    <t>Jan Olieslagersstraat 3</t>
  </si>
  <si>
    <t>5224BD</t>
  </si>
  <si>
    <t>21IZ</t>
  </si>
  <si>
    <t>Monseigneur Suijsstraat 10</t>
  </si>
  <si>
    <t>5375AG</t>
  </si>
  <si>
    <t>Landerd</t>
  </si>
  <si>
    <t>21SG</t>
  </si>
  <si>
    <t>Heldevierlaan 4</t>
  </si>
  <si>
    <t>6415SB</t>
  </si>
  <si>
    <t>22ML</t>
  </si>
  <si>
    <t>de Lans</t>
  </si>
  <si>
    <t>Zutphensestraat 175</t>
  </si>
  <si>
    <t>6971JR</t>
  </si>
  <si>
    <t>Brummen</t>
  </si>
  <si>
    <t>22NX</t>
  </si>
  <si>
    <t>Bunschoterweg 2 A</t>
  </si>
  <si>
    <t>6711CJ</t>
  </si>
  <si>
    <t>22OB</t>
  </si>
  <si>
    <t>VSO De Ortolaan</t>
  </si>
  <si>
    <t>Graaf van Loonlaan 2</t>
  </si>
  <si>
    <t>6093BV</t>
  </si>
  <si>
    <t>22OG</t>
  </si>
  <si>
    <t>VSO De Velddijk</t>
  </si>
  <si>
    <t>Bergstraat 58</t>
  </si>
  <si>
    <t>5931CE</t>
  </si>
  <si>
    <t>22OH</t>
  </si>
  <si>
    <t>23FA</t>
  </si>
  <si>
    <t>Rijksstraatweg 145</t>
  </si>
  <si>
    <t>1115AP</t>
  </si>
  <si>
    <t>Ouder-Amstel</t>
  </si>
  <si>
    <t>23GH</t>
  </si>
  <si>
    <t>De Lasenberg</t>
  </si>
  <si>
    <t>Hellingweg 1</t>
  </si>
  <si>
    <t>3762CP</t>
  </si>
  <si>
    <t>Soest</t>
  </si>
  <si>
    <t>23GJ</t>
  </si>
  <si>
    <t>Pleysier College</t>
  </si>
  <si>
    <t>Dr. van Welylaan 4-6</t>
  </si>
  <si>
    <t>2566ER</t>
  </si>
  <si>
    <t>23GK</t>
  </si>
  <si>
    <t>Briant College</t>
  </si>
  <si>
    <t>Bethanienstraat 250</t>
  </si>
  <si>
    <t>6826TJ</t>
  </si>
  <si>
    <t>23GY</t>
  </si>
  <si>
    <t>Het Warandecollege</t>
  </si>
  <si>
    <t>Bredaseweg 140</t>
  </si>
  <si>
    <t>4904SC</t>
  </si>
  <si>
    <t>Oosterhout</t>
  </si>
  <si>
    <t>23HU</t>
  </si>
  <si>
    <t>Eduvierschool De Anger</t>
  </si>
  <si>
    <t>Schoener 1109</t>
  </si>
  <si>
    <t>8243TC</t>
  </si>
  <si>
    <t>23VR</t>
  </si>
  <si>
    <t>Zuigerplasdreef 202</t>
  </si>
  <si>
    <t>8223EX</t>
  </si>
  <si>
    <t>23XK</t>
  </si>
  <si>
    <t>De Zwengel</t>
  </si>
  <si>
    <t>Carillonlaan 3</t>
  </si>
  <si>
    <t>5261LT</t>
  </si>
  <si>
    <t>Vught</t>
  </si>
  <si>
    <t>24HY</t>
  </si>
  <si>
    <t>26LD</t>
  </si>
  <si>
    <t>ZML-School It Twaluk</t>
  </si>
  <si>
    <t>Haydnstraat 2</t>
  </si>
  <si>
    <t>8915BH</t>
  </si>
  <si>
    <t>26LF</t>
  </si>
  <si>
    <t>Herderscheeschool</t>
  </si>
  <si>
    <t>Weerdsingel W.Z. 22</t>
  </si>
  <si>
    <t>3513BB</t>
  </si>
  <si>
    <t>26LY</t>
  </si>
  <si>
    <t>Graaf van Egmondstraat 79</t>
  </si>
  <si>
    <t>3261AK</t>
  </si>
  <si>
    <t>Oud-Beijerland</t>
  </si>
  <si>
    <t>26MC</t>
  </si>
  <si>
    <t>Sinne</t>
  </si>
  <si>
    <t>Simmerdyk 5</t>
  </si>
  <si>
    <t>8601ZP</t>
  </si>
  <si>
    <t>26MK</t>
  </si>
  <si>
    <t>De Steiger</t>
  </si>
  <si>
    <t>Koperstraat 4</t>
  </si>
  <si>
    <t>9743RW</t>
  </si>
  <si>
    <t>26MN</t>
  </si>
  <si>
    <t>Dorpsstraat-Oost 3a</t>
  </si>
  <si>
    <t>2991CR</t>
  </si>
  <si>
    <t>26MR</t>
  </si>
  <si>
    <t>De Cirkel</t>
  </si>
  <si>
    <t>Kennelweg 8</t>
  </si>
  <si>
    <t>4205ZR</t>
  </si>
  <si>
    <t>Gorinchem</t>
  </si>
  <si>
    <t>26MU</t>
  </si>
  <si>
    <t>De Meidoornschool</t>
  </si>
  <si>
    <t>Vlaanderenlaan 7</t>
  </si>
  <si>
    <t>9501TJ</t>
  </si>
  <si>
    <t>Stadskanaal</t>
  </si>
  <si>
    <t>26MW</t>
  </si>
  <si>
    <t>Verlengde Parkweg 47 b</t>
  </si>
  <si>
    <t>6717GL</t>
  </si>
  <si>
    <t>26NC</t>
  </si>
  <si>
    <t>Willem Barentszstraat 72</t>
  </si>
  <si>
    <t>8023WS</t>
  </si>
  <si>
    <t>26NE</t>
  </si>
  <si>
    <t>Coxstraat 9</t>
  </si>
  <si>
    <t>4421DC</t>
  </si>
  <si>
    <t>Kapelle</t>
  </si>
  <si>
    <t>26NN</t>
  </si>
  <si>
    <t>Beatrixschool</t>
  </si>
  <si>
    <t>Mulockstraat 42</t>
  </si>
  <si>
    <t>4301KW</t>
  </si>
  <si>
    <t>Schouwen-Duiveland</t>
  </si>
  <si>
    <t>26NU</t>
  </si>
  <si>
    <t>Samuelschool</t>
  </si>
  <si>
    <t>Han Hollanderweg 194</t>
  </si>
  <si>
    <t>2807AL</t>
  </si>
  <si>
    <t>30EF</t>
  </si>
  <si>
    <t>Marathonlaan 7</t>
  </si>
  <si>
    <t>1318ED</t>
  </si>
  <si>
    <t>Almere</t>
  </si>
  <si>
    <t>01JH</t>
  </si>
  <si>
    <t>De Brouwerij</t>
  </si>
  <si>
    <t>Vluchtheuvellaan 4</t>
  </si>
  <si>
    <t>6671DN</t>
  </si>
  <si>
    <t>Zetten</t>
  </si>
  <si>
    <t>01PD</t>
  </si>
  <si>
    <t>Waterleidingstraat 4</t>
  </si>
  <si>
    <t>5244PE</t>
  </si>
  <si>
    <t>02PQ</t>
  </si>
  <si>
    <t>Intermetzo Onderwijs</t>
  </si>
  <si>
    <t>Mettrayweg 53</t>
  </si>
  <si>
    <t>7211LC</t>
  </si>
  <si>
    <t>Lochem</t>
  </si>
  <si>
    <t>02RK</t>
  </si>
  <si>
    <t>Brabantlaan 3</t>
  </si>
  <si>
    <t>4817JW</t>
  </si>
  <si>
    <t>02SJ</t>
  </si>
  <si>
    <t>Heerendonklaan 4</t>
  </si>
  <si>
    <t>5223XB</t>
  </si>
  <si>
    <t>02SW</t>
  </si>
  <si>
    <t>Ruwaardstraat 15</t>
  </si>
  <si>
    <t>5342AH</t>
  </si>
  <si>
    <t>02YM</t>
  </si>
  <si>
    <t>Diamant College</t>
  </si>
  <si>
    <t>Star Numanstraat 52</t>
  </si>
  <si>
    <t>9714JS</t>
  </si>
  <si>
    <t>02YN</t>
  </si>
  <si>
    <t>de Ambelt</t>
  </si>
  <si>
    <t>Herfterlaan 39</t>
  </si>
  <si>
    <t>8026RC</t>
  </si>
  <si>
    <t>07IC</t>
  </si>
  <si>
    <t>Burg Schullstraat 2</t>
  </si>
  <si>
    <t>4001VV</t>
  </si>
  <si>
    <t>Tiel</t>
  </si>
  <si>
    <t>12QB</t>
  </si>
  <si>
    <t>V S O  De Heldring</t>
  </si>
  <si>
    <t>Burgemeester Eliasstraat 20</t>
  </si>
  <si>
    <t>1063EW</t>
  </si>
  <si>
    <t>14NA</t>
  </si>
  <si>
    <t>De Blink</t>
  </si>
  <si>
    <t>David Tenierslaan 8</t>
  </si>
  <si>
    <t>3904ZA</t>
  </si>
  <si>
    <t>Veenendaal</t>
  </si>
  <si>
    <t>14OT</t>
  </si>
  <si>
    <t>Sweelinckstraat 4</t>
  </si>
  <si>
    <t>5462CR</t>
  </si>
  <si>
    <t>Veghel</t>
  </si>
  <si>
    <t>14UA</t>
  </si>
  <si>
    <t>Meer en Vaart 9</t>
  </si>
  <si>
    <t>1068KV</t>
  </si>
  <si>
    <t>14VL</t>
  </si>
  <si>
    <t>Deurneseweg 15</t>
  </si>
  <si>
    <t>5709AH</t>
  </si>
  <si>
    <t>14XF</t>
  </si>
  <si>
    <t>Dokter Hengeveldweg 9</t>
  </si>
  <si>
    <t>16SN</t>
  </si>
  <si>
    <t>SO Openluchtschool</t>
  </si>
  <si>
    <t>Rijnauwenstraat 201</t>
  </si>
  <si>
    <t>4834LD</t>
  </si>
  <si>
    <t>18KC</t>
  </si>
  <si>
    <t>Burg H van Sleenstraat 6</t>
  </si>
  <si>
    <t>3231XB</t>
  </si>
  <si>
    <t>Brielle</t>
  </si>
  <si>
    <t>19TJ</t>
  </si>
  <si>
    <t>WereldKidz Meerklank</t>
  </si>
  <si>
    <t>Slotlaan 330</t>
  </si>
  <si>
    <t>3701GX</t>
  </si>
  <si>
    <t>19WD</t>
  </si>
  <si>
    <t>Zuidlaarderweg 30</t>
  </si>
  <si>
    <t>9756TM</t>
  </si>
  <si>
    <t>20RT</t>
  </si>
  <si>
    <t>De Recon</t>
  </si>
  <si>
    <t>Dordtsestraatweg 472</t>
  </si>
  <si>
    <t>3075BN</t>
  </si>
  <si>
    <t>21EN</t>
  </si>
  <si>
    <t>Beijerlandstraat 2</t>
  </si>
  <si>
    <t>1025NN</t>
  </si>
  <si>
    <t>21RO</t>
  </si>
  <si>
    <t>Landheining 6</t>
  </si>
  <si>
    <t>4817DM</t>
  </si>
  <si>
    <t>23GL</t>
  </si>
  <si>
    <t>Utrechtseweg 69</t>
  </si>
  <si>
    <t>3704HB</t>
  </si>
  <si>
    <t>23JT</t>
  </si>
  <si>
    <t>De Monoliet</t>
  </si>
  <si>
    <t>Melkemastate 29</t>
  </si>
  <si>
    <t>8925AX</t>
  </si>
  <si>
    <t>23JU</t>
  </si>
  <si>
    <t>De Keyzer</t>
  </si>
  <si>
    <t>Dr. Keyzerlaan 23</t>
  </si>
  <si>
    <t>5051PB</t>
  </si>
  <si>
    <t>Goirle</t>
  </si>
  <si>
    <t>23KF</t>
  </si>
  <si>
    <t>Groot Bruninkstraat 9</t>
  </si>
  <si>
    <t>7544RN</t>
  </si>
  <si>
    <t>26NL</t>
  </si>
  <si>
    <t>Schoolstraat 11</t>
  </si>
  <si>
    <t>9641JW</t>
  </si>
  <si>
    <t>Veendam</t>
  </si>
  <si>
    <t>26NR</t>
  </si>
  <si>
    <t>SO de Zonnehof / VSO Hofplein</t>
  </si>
  <si>
    <t>Hartkampweg 6</t>
  </si>
  <si>
    <t>8101ZW</t>
  </si>
  <si>
    <t>Raalte</t>
  </si>
  <si>
    <t xml:space="preserve">Schooljaar: </t>
  </si>
  <si>
    <t>Peildatum:</t>
  </si>
  <si>
    <t>Bijgewerkt tot:</t>
  </si>
  <si>
    <t>Aanmaakdatum:</t>
  </si>
  <si>
    <t>Instroom SWV-BRIN</t>
  </si>
  <si>
    <t>Uitstroom SWV-BRIN</t>
  </si>
  <si>
    <t>CAT LAAG</t>
  </si>
  <si>
    <t>CAT MIDDEN</t>
  </si>
  <si>
    <t>CAT HOOG</t>
  </si>
  <si>
    <t>TOTAAL</t>
  </si>
  <si>
    <t>VO0001</t>
  </si>
  <si>
    <t>VO2001</t>
  </si>
  <si>
    <t>VO2002</t>
  </si>
  <si>
    <t>VO2101</t>
  </si>
  <si>
    <t>VO2102</t>
  </si>
  <si>
    <t>VO2103</t>
  </si>
  <si>
    <t>VO2201</t>
  </si>
  <si>
    <t>VO2202</t>
  </si>
  <si>
    <t>VO2203</t>
  </si>
  <si>
    <t>VO2301</t>
  </si>
  <si>
    <t>VO2302</t>
  </si>
  <si>
    <t>VO2303</t>
  </si>
  <si>
    <t>VO2305</t>
  </si>
  <si>
    <t>VO2307</t>
  </si>
  <si>
    <t>VO2401</t>
  </si>
  <si>
    <t>VO2402</t>
  </si>
  <si>
    <t>VO2403</t>
  </si>
  <si>
    <t>VO2501</t>
  </si>
  <si>
    <t>VO2502</t>
  </si>
  <si>
    <t>VO2503</t>
  </si>
  <si>
    <t>VO2504</t>
  </si>
  <si>
    <t>VO2505</t>
  </si>
  <si>
    <t>VO2506</t>
  </si>
  <si>
    <t>VO2507</t>
  </si>
  <si>
    <t>VO2508</t>
  </si>
  <si>
    <t>VO2509</t>
  </si>
  <si>
    <t>VO2510</t>
  </si>
  <si>
    <t>VO2511</t>
  </si>
  <si>
    <t>VO2601</t>
  </si>
  <si>
    <t>VO2602</t>
  </si>
  <si>
    <t>VO2603</t>
  </si>
  <si>
    <t>VO2604</t>
  </si>
  <si>
    <t>VO2605</t>
  </si>
  <si>
    <t>VO2701</t>
  </si>
  <si>
    <t>VO2702</t>
  </si>
  <si>
    <t>VO2703</t>
  </si>
  <si>
    <t>VO2704</t>
  </si>
  <si>
    <t>VO2705</t>
  </si>
  <si>
    <t>VO2706</t>
  </si>
  <si>
    <t>VO2707</t>
  </si>
  <si>
    <t>VO2708</t>
  </si>
  <si>
    <t>VO2709</t>
  </si>
  <si>
    <t>VO2710</t>
  </si>
  <si>
    <t>VO2801</t>
  </si>
  <si>
    <t>VO2802</t>
  </si>
  <si>
    <t>VO2803</t>
  </si>
  <si>
    <t>VO2804</t>
  </si>
  <si>
    <t>VO2805</t>
  </si>
  <si>
    <t>VO2806</t>
  </si>
  <si>
    <t>VO2807</t>
  </si>
  <si>
    <t>VO2808</t>
  </si>
  <si>
    <t>VO2809</t>
  </si>
  <si>
    <t>VO2810</t>
  </si>
  <si>
    <t>VO2811</t>
  </si>
  <si>
    <t>VO2812</t>
  </si>
  <si>
    <t>VO2813</t>
  </si>
  <si>
    <t>VO2814</t>
  </si>
  <si>
    <t>VO2901</t>
  </si>
  <si>
    <t>VO2902</t>
  </si>
  <si>
    <t>VO2903</t>
  </si>
  <si>
    <t>VO3001</t>
  </si>
  <si>
    <t>VO3002</t>
  </si>
  <si>
    <t>VO3003</t>
  </si>
  <si>
    <t>VO3004</t>
  </si>
  <si>
    <t>VO3005</t>
  </si>
  <si>
    <t>VO3006</t>
  </si>
  <si>
    <t>VO3007</t>
  </si>
  <si>
    <t>VO3008</t>
  </si>
  <si>
    <t>VO3009</t>
  </si>
  <si>
    <t>VO3101</t>
  </si>
  <si>
    <t>VO3102</t>
  </si>
  <si>
    <t>VO3103</t>
  </si>
  <si>
    <t>VO3104</t>
  </si>
  <si>
    <t>VO3105</t>
  </si>
  <si>
    <t>VO3106</t>
  </si>
  <si>
    <t>SL</t>
  </si>
  <si>
    <t>Naam</t>
  </si>
  <si>
    <t>Vereniging Reformatorisch Passend Onderwijs voor Voortgezet Onderwijs</t>
  </si>
  <si>
    <t>Stichting Samenwerkingsverband Passend Onderwijs VO20.01</t>
  </si>
  <si>
    <t>Samenwerkingsverband Groningen Ommelanden V(S)O</t>
  </si>
  <si>
    <t>Stichting VO Samenwerkingsverband Passend Onderwijs Fryslan-Noard</t>
  </si>
  <si>
    <t>Stichting Samenwerkingsverband Zuidoost-Friesland VO</t>
  </si>
  <si>
    <t>Stichting Samenwerkingsverband Zuidwest Friesland Fultura VO</t>
  </si>
  <si>
    <t>Stichting Samenwerkingsverband Passend Onderwijs VO22.01 Noord-en Midden Drenthe</t>
  </si>
  <si>
    <t>Coöperatie VO-22-02 U.A.</t>
  </si>
  <si>
    <t>Stichting SWV-VO 22.03</t>
  </si>
  <si>
    <t>Stichting Samenwerkingsverband Regio Almelo VO/VSO</t>
  </si>
  <si>
    <t>Stichting SWV VO Twente Oost</t>
  </si>
  <si>
    <t>Stichting Samenwerkingsverband VO Deventer</t>
  </si>
  <si>
    <t>Stichting VO2305</t>
  </si>
  <si>
    <t>Stichting Regionaal Samenwerkingsverband VO Noord Oost Overijssel</t>
  </si>
  <si>
    <t>Stichting Leerlingzorg Voortgezet Onderwijs Almere</t>
  </si>
  <si>
    <t>Stichting Aandacht+</t>
  </si>
  <si>
    <t>Stichting Samenwerkingsverband VO Lelystad</t>
  </si>
  <si>
    <t>Vereniging Samenwerkingsverband Regio Zutphen</t>
  </si>
  <si>
    <t>SWV Slinge-Berkel</t>
  </si>
  <si>
    <t>Samenwerkingsverband VO Doetinchem e.o.</t>
  </si>
  <si>
    <t>Coöperatie SWV 25-05 U.A.</t>
  </si>
  <si>
    <t>Stichting Samenwerkingsverband Passend Onderwijs V(S)O2506</t>
  </si>
  <si>
    <t>Stichting Samenwerkingsverband V(S)O 2507 Nijmegen e.o.</t>
  </si>
  <si>
    <t>Stichting Samenwerkingsverband Rivierenland</t>
  </si>
  <si>
    <t>Stichting Leerlingenzorg NW-Veluwe</t>
  </si>
  <si>
    <t>Stichting Samenwerkingsverband Passend Onderwijs VO Ede, Wageningen en Rhenen</t>
  </si>
  <si>
    <t>Stichting Samenwerkingsverband Passend Voortgezet Onderwijs Barneveld-Veenendaal</t>
  </si>
  <si>
    <t>Stichting SWV Utrecht/ Stichtse Vecht VO</t>
  </si>
  <si>
    <t>Stichting Samenwerkingsverband V(S)O Eemland</t>
  </si>
  <si>
    <t>Samenwerkingsverband Voortgezet Onderwijs Zuidoost Utrecht</t>
  </si>
  <si>
    <t>Samenwerkingsverband VO Regio Utrecht West</t>
  </si>
  <si>
    <t>Samenwerkingsverband VO Zuid-Utrecht</t>
  </si>
  <si>
    <t>Stichting Samenwerkingsverband VO Kop van Noord Holland</t>
  </si>
  <si>
    <t>Samenwerkingsverband VO West-Friesland</t>
  </si>
  <si>
    <t>Samenwerkingsverband Noord-Kennemerland VO/VSO</t>
  </si>
  <si>
    <t>SWV Voortgezet Onderwijs Midden Kennemerland 2704</t>
  </si>
  <si>
    <t>Samenwerkingsverband voortgezet onderwijs/speciaal VO Zuid-Kennemerland</t>
  </si>
  <si>
    <t>Coöperatief Samenwerkingsverband Passend Onderwijs VO Zaanstreek u.a.</t>
  </si>
  <si>
    <t>Samenwerkingsverband Voortgezet Onderwijs Waterland</t>
  </si>
  <si>
    <t>Vereniging Samenwerkingsverband VO Amsterdam</t>
  </si>
  <si>
    <t>Stichting VO Samenwerkingsverband Amstelland en de Meerlanden</t>
  </si>
  <si>
    <t>Qinas, coöperatie samenwerkende schoolbesturen in het Gooi U.A.</t>
  </si>
  <si>
    <t>Samenwerkingsverband Passend Onderwijs VO2801</t>
  </si>
  <si>
    <t>Samenwerkingsverband VO/VSO Midden-Holland en Rijnstreek</t>
  </si>
  <si>
    <t>Samenwerkingsverband V(S)O Duin- en Bollenstreek</t>
  </si>
  <si>
    <t>VO_Dordrecht</t>
  </si>
  <si>
    <t>Coöperatie Regionaal SWV Passend Onderwijs VO Goeree-Overflakkee U.A.</t>
  </si>
  <si>
    <t>SWV V(S)O Zuid Holland West</t>
  </si>
  <si>
    <t>Stichting Regionaal Samenwerkingsverband Passend Voortgezet Onderwijs Zoetermeer</t>
  </si>
  <si>
    <t>Samenwerkingsverband VO Westland</t>
  </si>
  <si>
    <t>Stichting Samenwerkingsverband VO Delflanden</t>
  </si>
  <si>
    <t>Samenwerkingsverband Koers VO</t>
  </si>
  <si>
    <t>Stichting Samenwerkingsverband Voortgezet Onderwijs Nieuwe Waterweg Noord</t>
  </si>
  <si>
    <t>Samenwerkingsverband VO Voorne-Putten-Rozenburg</t>
  </si>
  <si>
    <t>SWV VO Oost-IJsselmonde/West-Alblasserwaard</t>
  </si>
  <si>
    <t>Stichting Samenwerkingsverband VO Passend Onderwijs Gorinchem e.o.</t>
  </si>
  <si>
    <t>Stichting Passend voortgezet Onderwijs Walcheren</t>
  </si>
  <si>
    <t>Coöperatie Samenwerkingsverband Passend Voortgezet Onderwijs Oosterschelderegio</t>
  </si>
  <si>
    <t>Samenwerkingsverband Voortgezet Onderwijs Zeeuws-Vlaanderen</t>
  </si>
  <si>
    <t>Stichting Samenwerkingsverband VO Bergen op Zoom e.o.</t>
  </si>
  <si>
    <t>Stichting Samenwerkingsverband VO Roosendaal e.o.</t>
  </si>
  <si>
    <t>St. Regionaal Samenwerkingsverband Breda en omgeving</t>
  </si>
  <si>
    <t>Samenwerkingsverband Passend Onderwijs VO Tilburg e.o.</t>
  </si>
  <si>
    <t>SWV Voortgezet Onderwijs de Meierij</t>
  </si>
  <si>
    <t>Stichting samenwerkingsverband Voortgezet Onderwijs 30-06</t>
  </si>
  <si>
    <t>Stichting Regionaal samenwerkingsverband v PO Eindhoven en Kempenland</t>
  </si>
  <si>
    <t>Swv passend onderwijs VO-VSO Helmond-Peelland</t>
  </si>
  <si>
    <t>Stichting Samenwerkingsverband Voortgezet Onderwijs De Langstraat 30-09</t>
  </si>
  <si>
    <t>Stichting Samenwerkingsverband VOVSO Noord-Limburg</t>
  </si>
  <si>
    <t>Stichting Samenwerkingsverband Passend Onderwijs VO/VSO 31.02</t>
  </si>
  <si>
    <t>Stichting Samenwerkingsverband VO Weert Nederweert Cranendonck</t>
  </si>
  <si>
    <t>Stichting Samenwerkingsverband Passend Onderwijs VO 31-04</t>
  </si>
  <si>
    <t>St. SWV Passen Onderwijs VO  Maastricht e.o.</t>
  </si>
  <si>
    <t>Samenwerkingsverband Passend Onderwijs VO Parkstad e.o. 3106</t>
  </si>
  <si>
    <t>groei</t>
  </si>
  <si>
    <t>De uitkomst van de op deze wijze bepaalde groei moet positief zijn, anders wordt de overdrachtsverplichting op 0 gesteld.</t>
  </si>
  <si>
    <t>Werkblad kijkglas 3</t>
  </si>
  <si>
    <t>Werkblad SWV gegevens</t>
  </si>
  <si>
    <t>mat. bek.</t>
  </si>
  <si>
    <t>In dit werkblad zijn gegevens van samenwerkingsverbanden VO en van de scholen met VSO opgenomen.</t>
  </si>
  <si>
    <t xml:space="preserve">De overige gegevens zijn bijgewerkt. </t>
  </si>
  <si>
    <t xml:space="preserve">Nico van Zuylen, e-mail: nicovanzuylen@vo-raad.nl </t>
  </si>
  <si>
    <t>In dit werkblad zijn per samenwerkingsverband en per school de gegevens van DUO opgenomen over de groei en uitstroom op 1 februari t.o.v. 1 oktober daaraan voorafgaand.</t>
  </si>
  <si>
    <t>volgnr</t>
  </si>
  <si>
    <t>Een uitvoeriger toelichting over de groeiregeling is beschikbaar in het document:</t>
  </si>
  <si>
    <r>
      <t xml:space="preserve">Wettelijk is geregeld dat het samenwerkingsverband verplicht is de ondersteuningsbekostiging personeel over te dragen per leerling en sinds kort nu ook de basisbekostiging personeel. De PO-Raad en de VO-Raad adviseren om ook de materiële basis- en ondersteuningsbekostiging over te dragen zodat voor iedere groeileerling de volle bekostiging aan de (V)SO-school beschikbaar komt. Dat is immers ook het geval bij de reguliere bekostiging. Omdat het geen in de wet vastgelegde verplichting is, is er sprake van een </t>
    </r>
    <r>
      <rPr>
        <b/>
        <sz val="11"/>
        <rFont val="Calibri"/>
        <family val="2"/>
      </rPr>
      <t>keuze</t>
    </r>
    <r>
      <rPr>
        <sz val="11"/>
        <rFont val="Calibri"/>
        <family val="2"/>
      </rPr>
      <t xml:space="preserve"> van het samenwerkingsverband die expliciet gedaan moet worden (zie kolom R) en dat wordt dan ook vastgelegd in dit instrument.</t>
    </r>
  </si>
  <si>
    <t>Bergse Veld School voor SO</t>
  </si>
  <si>
    <t>Mytylschool  Kiem</t>
  </si>
  <si>
    <t>Prins Willem Alexanderschool</t>
  </si>
  <si>
    <t>SO De Zwaai</t>
  </si>
  <si>
    <t>Paedologisch Instituutschool</t>
  </si>
  <si>
    <t>Sint Maartenschool</t>
  </si>
  <si>
    <t>St. Antonius</t>
  </si>
  <si>
    <t>Instituut voor Orthopedagogisch Onderwijs</t>
  </si>
  <si>
    <t>Opb School v ZMLK Emmen</t>
  </si>
  <si>
    <t>De Klimmer</t>
  </si>
  <si>
    <t>Het Sloepje - Het Reliëf</t>
  </si>
  <si>
    <t>Mw Dr CP Gelinckschool</t>
  </si>
  <si>
    <t>P.I.-school Hondsberg</t>
  </si>
  <si>
    <t>Hub Nrd-Brabant vestiging Rosmalen</t>
  </si>
  <si>
    <t>De Dortse Buitenschool</t>
  </si>
  <si>
    <t>De Groote Aard SO-VSO</t>
  </si>
  <si>
    <t>Lichtenbeek (SO - LG)</t>
  </si>
  <si>
    <t>ZMLK School Koningin Emma</t>
  </si>
  <si>
    <t>Hoenderloo College voor VSO-ZMOK</t>
  </si>
  <si>
    <t>Berg en Bosch Onderwijs</t>
  </si>
  <si>
    <t>Het Berkenhofcollege VSO</t>
  </si>
  <si>
    <t>Het Kasteel</t>
  </si>
  <si>
    <t>De Kom School voor SOVSO</t>
  </si>
  <si>
    <t xml:space="preserve">Mikado </t>
  </si>
  <si>
    <t>Hub Nrd-Br vest Stedelijk VSO te Rosmalen</t>
  </si>
  <si>
    <t>Don Boscoschool ZMOK/SO/ VSO</t>
  </si>
  <si>
    <t>Hub Nrd-Br vestiging Oss</t>
  </si>
  <si>
    <t>RK Mytylsch v BLO aan Lich Gebr Kinderen</t>
  </si>
  <si>
    <t xml:space="preserve">Chr School De Zonnehoek </t>
  </si>
  <si>
    <t>Maurice Maeterlinckschool</t>
  </si>
  <si>
    <t>Mytylschool De Trappenberg</t>
  </si>
  <si>
    <t>Onderwijscentrum Leijpark</t>
  </si>
  <si>
    <t>Utrechtse Buitenschool De Schans</t>
  </si>
  <si>
    <t>SO Kleurrijk</t>
  </si>
  <si>
    <t>Dokter CP van Leersumschool</t>
  </si>
  <si>
    <t xml:space="preserve">St Christoffelschool </t>
  </si>
  <si>
    <t>Rafael, school voor zml</t>
  </si>
  <si>
    <t>Klein Borculo School voor Speciaal Onderwijs</t>
  </si>
  <si>
    <t>ZMOK School Xaverius</t>
  </si>
  <si>
    <t>SO/VSO Respont (Asteria College)</t>
  </si>
  <si>
    <t xml:space="preserve">SGM Harreveld </t>
  </si>
  <si>
    <t>Het Bariet</t>
  </si>
  <si>
    <t xml:space="preserve">De Waterlelie </t>
  </si>
  <si>
    <t>School voor ZMLK de Spanker</t>
  </si>
  <si>
    <t>Professor Waterink school</t>
  </si>
  <si>
    <t>Bredezorgschool De Cambier</t>
  </si>
  <si>
    <t xml:space="preserve">De Rungraaf </t>
  </si>
  <si>
    <t>Entrea Onderwijs Tiel</t>
  </si>
  <si>
    <t>VSO De Zwaai</t>
  </si>
  <si>
    <t>Hub Noord-Brabant vestiging Veghel</t>
  </si>
  <si>
    <t>Mariëndael</t>
  </si>
  <si>
    <t>STIP VSO Utrecht</t>
  </si>
  <si>
    <t>Alphons Laudy</t>
  </si>
  <si>
    <t>Expertisecentrum A v Dijkschool</t>
  </si>
  <si>
    <t>Gentiaan College</t>
  </si>
  <si>
    <t>Tytylschool de Maasgouw Maastricht</t>
  </si>
  <si>
    <t>O.S.V.O. Martin Luther Kingschool</t>
  </si>
  <si>
    <t>ZMOK School Dr Dqr Mulock Houwer</t>
  </si>
  <si>
    <t>ZMLK School St Jan Baptist</t>
  </si>
  <si>
    <t>G.J. van der Ploegschool</t>
  </si>
  <si>
    <t>ZMLK School De Lelie</t>
  </si>
  <si>
    <t>Speciaal Onderwijs De Spoorzoeker</t>
  </si>
  <si>
    <t>St Mattheusschool SO-VSO-ZMLK/MG</t>
  </si>
  <si>
    <t>School voor Meervoudige Gebrekkige Kinderen</t>
  </si>
  <si>
    <t>School voor ZMOK De Widdonck</t>
  </si>
  <si>
    <t>Speciaal Onderwijs Brielle</t>
  </si>
  <si>
    <t>De Parel voor speciaal onderwijs, revalidatie en zorg</t>
  </si>
  <si>
    <t>De Hilt Orthopedagogisch onderwijsinstituut voor SO en VSO</t>
  </si>
  <si>
    <t>Mgr Bekkerschool</t>
  </si>
  <si>
    <t>De Huifkar</t>
  </si>
  <si>
    <t>Dr. A. v. Voorthuysenschool</t>
  </si>
  <si>
    <t>De Linde SO en VSO</t>
  </si>
  <si>
    <t>Anne Flokstraschool</t>
  </si>
  <si>
    <t>Meester Duisterhoutschool</t>
  </si>
  <si>
    <t>Meentsch Openb Sch v ZML</t>
  </si>
  <si>
    <t>Groninger Buitenschool</t>
  </si>
  <si>
    <t>W A van`` Lieflandschool</t>
  </si>
  <si>
    <t>SOVSO Catharina</t>
  </si>
  <si>
    <t>Eerste Nederlandse Buitenschool</t>
  </si>
  <si>
    <t>Mytylschool Orion College Zuidoost</t>
  </si>
  <si>
    <t>Drostenburg</t>
  </si>
  <si>
    <t>Orion College Drostenburg</t>
  </si>
  <si>
    <t>Orion College Zuid</t>
  </si>
  <si>
    <t>Orion College Noord</t>
  </si>
  <si>
    <t>RK School De Rietlanden</t>
  </si>
  <si>
    <t xml:space="preserve">De Vlinder </t>
  </si>
  <si>
    <t>Breda College</t>
  </si>
  <si>
    <t>SO VSO De Pyler</t>
  </si>
  <si>
    <t>De Wegwijzer</t>
  </si>
  <si>
    <t>Talentencampus Venlo Speciaal Onderwijs</t>
  </si>
  <si>
    <t>PI-school De Pionier</t>
  </si>
  <si>
    <t>Intermetzo Zonnehuizen Onderwijs</t>
  </si>
  <si>
    <t>Het Corylus College</t>
  </si>
  <si>
    <t>Eduvierschool Dokter Herman Bekiusschool</t>
  </si>
  <si>
    <t>Lichtenbeek (SO - MG)</t>
  </si>
  <si>
    <t>ZMLK School De Rank</t>
  </si>
  <si>
    <t>Rehoboth (v)so</t>
  </si>
  <si>
    <t>School voor SO/VSO</t>
  </si>
  <si>
    <t>Eben-Haezer</t>
  </si>
  <si>
    <t>M H School voor ZMLK</t>
  </si>
  <si>
    <t>Stichting Almere Speciaal</t>
  </si>
  <si>
    <t>VO2815</t>
  </si>
  <si>
    <t>MI 2019 bekostiging, kalenderjaar</t>
  </si>
  <si>
    <t>https://www.steunpuntpassendonderwijs-povo.nl/themas/bedrijfsvoering-en-verantwoording/documenten/</t>
  </si>
  <si>
    <t xml:space="preserve"> 2018/19</t>
  </si>
  <si>
    <t>GPL bedragen (V)SO</t>
  </si>
  <si>
    <t>in geld (prijspeil 2020-2021 voorlopig)</t>
  </si>
  <si>
    <t>MI 2020 bekostiging, kalenderjaar</t>
  </si>
  <si>
    <t>per leerling SO ≥8</t>
  </si>
  <si>
    <t>Kortheidshalve worden de categorien laag, midden en hoog aan geduid als cat 1, cat 2 resp. cat 3.</t>
  </si>
  <si>
    <t xml:space="preserve"> 2020/21</t>
  </si>
  <si>
    <t>Dit instrument is een door de PO-Raad en VO-Raad, met hulp van OCW, opgesteld hulpmiddel om een goed beeld te krijgen van de bekostiging van de groei op basis van de peildatum 1 februari 2020.</t>
  </si>
  <si>
    <t>2019-2020</t>
  </si>
  <si>
    <t>In-uitstroom in het VSO</t>
  </si>
  <si>
    <t>BRIN (V)SO</t>
  </si>
  <si>
    <t>Overzicht groei voortgezet speciaal onderwijs</t>
  </si>
  <si>
    <t xml:space="preserve">De groeiregeling voor 2020-2021 is gebaseerd op de peildatum 1 februari 2020. Op basis van de 1 oktober T-1 teldatum berekent DUO hoeveel basis- en ondersteuningsbekostiging de school krijgt van het Rijk uit het budget van het SWV. Daarnaast moet het SWV zelf berekenen hoeveel basis- en ondersteuningsbekostiging er overgedragen moet worden aan de (V)SO-school door het SWV waarvan die leerlingen afkomstig zijn op basis van de telling op de peildatum 1 februari volgend op 1 okt. T-1. </t>
  </si>
  <si>
    <t>GROEI</t>
  </si>
  <si>
    <t xml:space="preserve">De witte cellen in het werkblad 1 februari (H10 en S21) binnen het lichtgrijze kader dienen ingevuld te worden met de juiste gegevens. Na het downloaden van de gewenste Kijkdoos (SWV PO, SWV VO of (V)SO-school) dient ‘Bewerken inschakelen’ (bovenaan in het scherm) geactiveerd te worden. Vervolgens kan het eigen Brinnummer van het SWV of van de (V)SO-school worden ingevoerd en komt die betreffende instelling tevoorschijn met de daarbij behorende gegevens en berekeningen. Alle cellen met een gele achtergrond bevatten formules. </t>
  </si>
  <si>
    <t>Toelichting Groeiregeling SWV VO - VSO op basis van 1 februari 2020                                                                                         vs 6juli2021</t>
  </si>
  <si>
    <t>Deze versie werkt met de bekostigingsbedragen in de publicatie van okt. 2019 (M) en de definitieve GPL-bedragen van 6juli2021 (P) .</t>
  </si>
  <si>
    <r>
      <t>In deze applicatie zijn de bedragen opgenomen van de voorlopig vastgestelde GPL's voor (V)SO voor 2020-2021 van 6juli2021</t>
    </r>
    <r>
      <rPr>
        <b/>
        <sz val="11"/>
        <rFont val="Calibri"/>
        <family val="2"/>
      </rPr>
      <t>.</t>
    </r>
  </si>
  <si>
    <t>DUO verzorgt Kijkglas 3 waarin opgave wordt gedaan van de aantallen leerlingen per categorie, naar leeftijdsgroep en onderverdeeld naar SO resp. VSO.  Daarbij wordt de weergave gegeven van de groei en de uitschrijving zoals hier aangegeven. Die aantallen worden in dit instrument overgenomen en vervolgens vinden de berekeningen plaats.  Gegevens van de telling 1 februari 2020 zijn 4 april 2020 'bevroren' en vervolgens op 23 april 2020 beschikbaar gekomen.</t>
  </si>
  <si>
    <r>
      <t xml:space="preserve">In de tabellen zijn de gegevens opgenomen die betrekking hebben op de onderliggende normeringen voor de bekostiging. De bedragen betreffen de definitief vastgestelde bedragen personele bekostiging zoals die voor het schooljaar </t>
    </r>
    <r>
      <rPr>
        <b/>
        <sz val="11"/>
        <rFont val="Calibri"/>
        <family val="2"/>
      </rPr>
      <t xml:space="preserve">2020-2021 </t>
    </r>
    <r>
      <rPr>
        <sz val="11"/>
        <rFont val="Calibri"/>
        <family val="2"/>
      </rPr>
      <t xml:space="preserve">per juli 2021 zijn vastgesteld; voor MI betreft het de definitieve bedragen van het kalenderjaar 2020. Andere bedragen die met de nieuwe bekostigingssystematiek te maken hebben zoals die voor het (V)SO zijn de vastgestelde bedragen prijspeil 2020-2021.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</si>
</sst>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quot;€&quot;\ * #,##0.00_ ;_ &quot;€&quot;\ * \-#,##0.00_ ;_ &quot;€&quot;\ * &quot;-&quot;??_ ;_ @_ "/>
    <numFmt numFmtId="164" formatCode="d/mmm/yyyy"/>
    <numFmt numFmtId="165" formatCode="_(&quot;€&quot;* #,##0.00_);_(&quot;€&quot;* \(#,##0.00\);_(&quot;€&quot;* &quot;-&quot;??_);_(@_)"/>
    <numFmt numFmtId="166" formatCode="&quot;€&quot;\ #,##0.00_-"/>
    <numFmt numFmtId="167" formatCode="[$-413]d/mmm/yy;@"/>
    <numFmt numFmtId="168" formatCode="[$-413]d/mmm;@"/>
    <numFmt numFmtId="169" formatCode="_(&quot;€&quot;* #,##0_);_(&quot;€&quot;* \(#,##0\);_(&quot;€&quot;* &quot;-&quot;_);_(@_)"/>
    <numFmt numFmtId="170" formatCode="_ &quot;€&quot;\ * #,##0_ ;_ &quot;€&quot;\ * \-#,##0_ ;_ &quot;€&quot;\ * &quot;-&quot;??_ ;_ @_ "/>
    <numFmt numFmtId="171" formatCode="#,##0.00_ ;\-#,##0.00\ "/>
    <numFmt numFmtId="172" formatCode="0.0000"/>
  </numFmts>
  <fonts count="45" x14ac:knownFonts="1">
    <font>
      <sz val="10"/>
      <color theme="1"/>
      <name val="Arial"/>
      <family val="2"/>
    </font>
    <font>
      <sz val="10"/>
      <color theme="1"/>
      <name val="Arial"/>
      <family val="2"/>
    </font>
    <font>
      <sz val="10"/>
      <name val="Calibri"/>
      <family val="2"/>
      <scheme val="minor"/>
    </font>
    <font>
      <sz val="12"/>
      <name val="Calibri"/>
      <family val="2"/>
      <scheme val="minor"/>
    </font>
    <font>
      <sz val="10"/>
      <name val="Calibri"/>
      <family val="2"/>
    </font>
    <font>
      <b/>
      <sz val="10"/>
      <color rgb="FFC00000"/>
      <name val="Calibri"/>
      <family val="2"/>
      <scheme val="minor"/>
    </font>
    <font>
      <b/>
      <sz val="10"/>
      <name val="Calibri"/>
      <family val="2"/>
    </font>
    <font>
      <sz val="9"/>
      <color indexed="81"/>
      <name val="Tahoma"/>
      <family val="2"/>
    </font>
    <font>
      <sz val="10"/>
      <color indexed="10"/>
      <name val="Calibri"/>
      <family val="2"/>
    </font>
    <font>
      <b/>
      <sz val="14"/>
      <color rgb="FFC00000"/>
      <name val="Calibri"/>
      <family val="2"/>
    </font>
    <font>
      <b/>
      <sz val="10"/>
      <color indexed="10"/>
      <name val="Calibri"/>
      <family val="2"/>
    </font>
    <font>
      <b/>
      <sz val="12"/>
      <name val="Calibri"/>
      <family val="2"/>
    </font>
    <font>
      <b/>
      <sz val="10"/>
      <color rgb="FFC00000"/>
      <name val="Calibri"/>
      <family val="2"/>
    </font>
    <font>
      <b/>
      <i/>
      <sz val="10"/>
      <color rgb="FFC00000"/>
      <name val="Calibri"/>
      <family val="2"/>
    </font>
    <font>
      <b/>
      <sz val="10"/>
      <color theme="0"/>
      <name val="Calibri"/>
      <family val="2"/>
    </font>
    <font>
      <sz val="10"/>
      <color theme="1"/>
      <name val="Calibri"/>
      <family val="2"/>
      <scheme val="minor"/>
    </font>
    <font>
      <b/>
      <i/>
      <sz val="10"/>
      <name val="Calibri"/>
      <family val="2"/>
    </font>
    <font>
      <sz val="12"/>
      <name val="Calibri"/>
      <family val="2"/>
    </font>
    <font>
      <sz val="11"/>
      <name val="Calibri"/>
      <family val="2"/>
    </font>
    <font>
      <b/>
      <sz val="11"/>
      <name val="Calibri"/>
      <family val="2"/>
    </font>
    <font>
      <i/>
      <sz val="10"/>
      <name val="Calibri"/>
      <family val="2"/>
    </font>
    <font>
      <b/>
      <i/>
      <sz val="10"/>
      <color indexed="10"/>
      <name val="Calibri"/>
      <family val="2"/>
    </font>
    <font>
      <b/>
      <i/>
      <sz val="10"/>
      <color theme="0"/>
      <name val="Calibri"/>
      <family val="2"/>
    </font>
    <font>
      <b/>
      <sz val="11"/>
      <color rgb="FFC00000"/>
      <name val="Calibri"/>
      <family val="2"/>
    </font>
    <font>
      <sz val="11"/>
      <color indexed="10"/>
      <name val="Calibri"/>
      <family val="2"/>
    </font>
    <font>
      <b/>
      <sz val="11"/>
      <color indexed="10"/>
      <name val="Calibri"/>
      <family val="2"/>
    </font>
    <font>
      <u/>
      <sz val="11"/>
      <name val="Calibri"/>
      <family val="2"/>
    </font>
    <font>
      <u/>
      <sz val="10"/>
      <color indexed="12"/>
      <name val="Arial"/>
      <family val="2"/>
    </font>
    <font>
      <u/>
      <sz val="11"/>
      <color indexed="12"/>
      <name val="Calibri"/>
      <family val="2"/>
      <scheme val="minor"/>
    </font>
    <font>
      <b/>
      <sz val="11"/>
      <name val="Calibri"/>
      <family val="2"/>
      <scheme val="minor"/>
    </font>
    <font>
      <b/>
      <i/>
      <sz val="11"/>
      <color rgb="FF00B050"/>
      <name val="Calibri"/>
      <family val="2"/>
    </font>
    <font>
      <b/>
      <i/>
      <sz val="10"/>
      <color theme="1"/>
      <name val="Calibri"/>
      <family val="2"/>
      <scheme val="minor"/>
    </font>
    <font>
      <b/>
      <sz val="12"/>
      <name val="Calibri"/>
      <family val="2"/>
      <scheme val="minor"/>
    </font>
    <font>
      <b/>
      <sz val="12"/>
      <color indexed="10"/>
      <name val="Calibri"/>
      <family val="2"/>
      <scheme val="minor"/>
    </font>
    <font>
      <sz val="10"/>
      <color theme="0" tint="-0.14999847407452621"/>
      <name val="Calibri"/>
      <family val="2"/>
      <scheme val="minor"/>
    </font>
    <font>
      <sz val="10"/>
      <name val="Arial"/>
      <family val="2"/>
    </font>
    <font>
      <b/>
      <u/>
      <sz val="10"/>
      <color rgb="FF000000"/>
      <name val="Arial Unicode MS"/>
      <family val="2"/>
    </font>
    <font>
      <sz val="10"/>
      <color rgb="FF000000"/>
      <name val="Arial Unicode MS"/>
      <family val="2"/>
    </font>
    <font>
      <b/>
      <sz val="10"/>
      <name val="Calibri"/>
      <family val="2"/>
      <scheme val="minor"/>
    </font>
    <font>
      <b/>
      <i/>
      <sz val="11"/>
      <name val="Calibri"/>
      <family val="2"/>
    </font>
    <font>
      <sz val="10"/>
      <color theme="0"/>
      <name val="Arial"/>
      <family val="2"/>
    </font>
    <font>
      <sz val="10"/>
      <color theme="0" tint="-0.14999847407452621"/>
      <name val="Calibri"/>
      <family val="2"/>
    </font>
    <font>
      <sz val="9"/>
      <color theme="1"/>
      <name val="Arial"/>
      <family val="2"/>
    </font>
    <font>
      <i/>
      <sz val="11"/>
      <name val="Calibri"/>
      <family val="2"/>
    </font>
    <font>
      <b/>
      <sz val="10"/>
      <color rgb="FF000000"/>
      <name val="Arial Unicode MS"/>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
      <patternFill patternType="solid">
        <fgColor rgb="FFFFFF99"/>
        <bgColor indexed="64"/>
      </patternFill>
    </fill>
    <fill>
      <patternFill patternType="solid">
        <fgColor theme="6" tint="0.79998168889431442"/>
        <bgColor indexed="64"/>
      </patternFill>
    </fill>
    <fill>
      <patternFill patternType="solid">
        <fgColor rgb="FFFFFFFF"/>
        <bgColor rgb="FF000000"/>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style="thin">
        <color theme="0" tint="-4.9989318521683403E-2"/>
      </right>
      <top/>
      <bottom style="thin">
        <color theme="0" tint="-4.9989318521683403E-2"/>
      </bottom>
      <diagonal/>
    </border>
    <border>
      <left/>
      <right/>
      <top style="thin">
        <color theme="0" tint="-4.9989318521683403E-2"/>
      </top>
      <bottom style="thin">
        <color theme="0" tint="-4.9989318521683403E-2"/>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s>
  <cellStyleXfs count="3">
    <xf numFmtId="0" fontId="0" fillId="0" borderId="0"/>
    <xf numFmtId="44" fontId="1" fillId="0" borderId="0" applyFont="0" applyFill="0" applyBorder="0" applyAlignment="0" applyProtection="0"/>
    <xf numFmtId="0" fontId="27" fillId="0" borderId="0" applyNumberFormat="0" applyFill="0" applyBorder="0" applyAlignment="0" applyProtection="0">
      <alignment vertical="top"/>
      <protection locked="0"/>
    </xf>
  </cellStyleXfs>
  <cellXfs count="260">
    <xf numFmtId="0" fontId="0" fillId="0" borderId="0" xfId="0"/>
    <xf numFmtId="0" fontId="4" fillId="3" borderId="6" xfId="0" applyFont="1" applyFill="1" applyBorder="1" applyAlignment="1" applyProtection="1">
      <alignment horizontal="left"/>
    </xf>
    <xf numFmtId="0" fontId="4" fillId="3" borderId="6" xfId="0" applyFont="1" applyFill="1" applyBorder="1" applyProtection="1"/>
    <xf numFmtId="0" fontId="2" fillId="0" borderId="0" xfId="0" applyFont="1" applyFill="1" applyBorder="1" applyAlignment="1" applyProtection="1">
      <alignment horizontal="left" vertical="center"/>
    </xf>
    <xf numFmtId="0" fontId="4" fillId="3" borderId="19" xfId="0" applyFont="1" applyFill="1" applyBorder="1" applyProtection="1"/>
    <xf numFmtId="0" fontId="4" fillId="3" borderId="0" xfId="0" applyFont="1" applyFill="1" applyProtection="1"/>
    <xf numFmtId="0" fontId="4" fillId="3" borderId="0" xfId="0" applyFont="1" applyFill="1" applyBorder="1" applyAlignment="1" applyProtection="1">
      <alignment horizontal="center"/>
    </xf>
    <xf numFmtId="0" fontId="4" fillId="2" borderId="1" xfId="0" applyFont="1" applyFill="1" applyBorder="1" applyProtection="1"/>
    <xf numFmtId="0" fontId="4" fillId="2" borderId="2" xfId="0" applyFont="1" applyFill="1" applyBorder="1" applyProtection="1"/>
    <xf numFmtId="0" fontId="4" fillId="2" borderId="2" xfId="0" applyFont="1" applyFill="1" applyBorder="1" applyAlignment="1" applyProtection="1">
      <alignment horizontal="center"/>
    </xf>
    <xf numFmtId="0" fontId="4" fillId="2" borderId="3" xfId="0" applyFont="1" applyFill="1" applyBorder="1" applyProtection="1"/>
    <xf numFmtId="0" fontId="8" fillId="3" borderId="0" xfId="0" applyFont="1" applyFill="1" applyProtection="1"/>
    <xf numFmtId="0" fontId="8" fillId="2" borderId="4" xfId="0" applyFont="1" applyFill="1" applyBorder="1" applyProtection="1"/>
    <xf numFmtId="0" fontId="8" fillId="2" borderId="0" xfId="0" applyFont="1" applyFill="1" applyBorder="1" applyProtection="1"/>
    <xf numFmtId="0" fontId="8" fillId="2" borderId="0" xfId="0" applyFont="1" applyFill="1" applyBorder="1" applyAlignment="1" applyProtection="1">
      <alignment horizontal="center"/>
    </xf>
    <xf numFmtId="0" fontId="8" fillId="2" borderId="5" xfId="0" applyFont="1" applyFill="1" applyBorder="1" applyProtection="1"/>
    <xf numFmtId="164" fontId="10" fillId="2" borderId="0" xfId="0" applyNumberFormat="1" applyFont="1" applyFill="1" applyBorder="1" applyAlignment="1" applyProtection="1">
      <alignment horizontal="center"/>
    </xf>
    <xf numFmtId="0" fontId="4" fillId="2" borderId="4" xfId="0" applyFont="1" applyFill="1" applyBorder="1" applyProtection="1"/>
    <xf numFmtId="0" fontId="4" fillId="2" borderId="0" xfId="0" applyFont="1" applyFill="1" applyBorder="1" applyProtection="1"/>
    <xf numFmtId="0" fontId="4" fillId="2" borderId="0" xfId="0" applyFont="1" applyFill="1" applyBorder="1" applyAlignment="1" applyProtection="1">
      <alignment horizontal="center"/>
    </xf>
    <xf numFmtId="164" fontId="6" fillId="2" borderId="0" xfId="0" applyNumberFormat="1" applyFont="1" applyFill="1" applyBorder="1" applyAlignment="1" applyProtection="1">
      <alignment horizontal="center"/>
    </xf>
    <xf numFmtId="0" fontId="4" fillId="2" borderId="5" xfId="0" applyFont="1" applyFill="1" applyBorder="1" applyProtection="1"/>
    <xf numFmtId="0" fontId="4" fillId="3" borderId="7" xfId="0" applyFont="1" applyFill="1" applyBorder="1" applyAlignment="1" applyProtection="1">
      <alignment horizontal="center"/>
    </xf>
    <xf numFmtId="0" fontId="4" fillId="3" borderId="20" xfId="0" applyFont="1" applyFill="1" applyBorder="1" applyProtection="1"/>
    <xf numFmtId="0" fontId="12" fillId="3" borderId="0" xfId="0" applyFont="1" applyFill="1" applyProtection="1"/>
    <xf numFmtId="0" fontId="12" fillId="2" borderId="4" xfId="0" applyFont="1" applyFill="1" applyBorder="1" applyProtection="1"/>
    <xf numFmtId="0" fontId="12" fillId="3" borderId="6" xfId="0" applyFont="1" applyFill="1" applyBorder="1" applyProtection="1"/>
    <xf numFmtId="49" fontId="12" fillId="3" borderId="6" xfId="0" applyNumberFormat="1" applyFont="1" applyFill="1" applyBorder="1" applyAlignment="1" applyProtection="1">
      <alignment horizontal="left"/>
    </xf>
    <xf numFmtId="167" fontId="12" fillId="3" borderId="6" xfId="0" applyNumberFormat="1" applyFont="1" applyFill="1" applyBorder="1" applyAlignment="1" applyProtection="1">
      <alignment horizontal="center"/>
    </xf>
    <xf numFmtId="0" fontId="12" fillId="3" borderId="6" xfId="0" applyFont="1" applyFill="1" applyBorder="1" applyAlignment="1" applyProtection="1">
      <alignment horizontal="center"/>
    </xf>
    <xf numFmtId="0" fontId="12" fillId="3" borderId="19" xfId="0" applyFont="1" applyFill="1" applyBorder="1" applyProtection="1"/>
    <xf numFmtId="0" fontId="12" fillId="2" borderId="5" xfId="0" applyFont="1" applyFill="1" applyBorder="1" applyProtection="1"/>
    <xf numFmtId="0" fontId="10" fillId="3" borderId="0" xfId="0" applyFont="1" applyFill="1" applyProtection="1"/>
    <xf numFmtId="0" fontId="6" fillId="3" borderId="6" xfId="0" applyFont="1" applyFill="1" applyBorder="1" applyAlignment="1" applyProtection="1">
      <alignment horizontal="left"/>
    </xf>
    <xf numFmtId="0" fontId="10" fillId="3" borderId="6" xfId="0" applyFont="1" applyFill="1" applyBorder="1" applyAlignment="1" applyProtection="1">
      <alignment horizontal="center"/>
    </xf>
    <xf numFmtId="0" fontId="10" fillId="3" borderId="19" xfId="0" applyFont="1" applyFill="1" applyBorder="1" applyProtection="1"/>
    <xf numFmtId="0" fontId="10" fillId="2" borderId="5" xfId="0" applyFont="1" applyFill="1" applyBorder="1" applyProtection="1"/>
    <xf numFmtId="0" fontId="6" fillId="3" borderId="6" xfId="0" applyFont="1" applyFill="1" applyBorder="1" applyProtection="1"/>
    <xf numFmtId="0" fontId="13" fillId="3" borderId="6" xfId="0" applyFont="1" applyFill="1" applyBorder="1" applyAlignment="1" applyProtection="1">
      <alignment horizontal="center"/>
    </xf>
    <xf numFmtId="0" fontId="6" fillId="3" borderId="6" xfId="0" applyFont="1" applyFill="1" applyBorder="1" applyAlignment="1" applyProtection="1">
      <alignment horizontal="center"/>
    </xf>
    <xf numFmtId="0" fontId="8" fillId="3" borderId="19" xfId="0" applyFont="1" applyFill="1" applyBorder="1" applyProtection="1"/>
    <xf numFmtId="0" fontId="4" fillId="3" borderId="6" xfId="0" applyFont="1" applyFill="1" applyBorder="1" applyAlignment="1" applyProtection="1">
      <alignment horizontal="center"/>
    </xf>
    <xf numFmtId="165" fontId="6" fillId="3" borderId="6" xfId="0" applyNumberFormat="1" applyFont="1" applyFill="1" applyBorder="1" applyProtection="1"/>
    <xf numFmtId="169" fontId="14" fillId="3" borderId="6" xfId="0" applyNumberFormat="1" applyFont="1" applyFill="1" applyBorder="1" applyAlignment="1" applyProtection="1">
      <alignment horizontal="center"/>
    </xf>
    <xf numFmtId="0" fontId="4" fillId="3" borderId="0" xfId="0" applyFont="1" applyFill="1" applyBorder="1" applyProtection="1"/>
    <xf numFmtId="169" fontId="14" fillId="3" borderId="0" xfId="0" applyNumberFormat="1" applyFont="1" applyFill="1" applyBorder="1" applyAlignment="1" applyProtection="1">
      <alignment horizontal="center"/>
    </xf>
    <xf numFmtId="0" fontId="4" fillId="2" borderId="9" xfId="0" applyFont="1" applyFill="1" applyBorder="1" applyProtection="1"/>
    <xf numFmtId="0" fontId="4" fillId="2" borderId="10" xfId="0" applyFont="1" applyFill="1" applyBorder="1" applyProtection="1"/>
    <xf numFmtId="0" fontId="4" fillId="2" borderId="11" xfId="0" applyFont="1" applyFill="1" applyBorder="1" applyProtection="1"/>
    <xf numFmtId="0" fontId="15" fillId="0" borderId="4" xfId="0" applyFont="1" applyBorder="1" applyAlignment="1" applyProtection="1">
      <alignment horizontal="left"/>
    </xf>
    <xf numFmtId="0" fontId="4" fillId="3" borderId="0" xfId="0" applyFont="1" applyFill="1" applyAlignment="1" applyProtection="1">
      <alignment horizontal="left"/>
    </xf>
    <xf numFmtId="0" fontId="4" fillId="2" borderId="2" xfId="0" applyFont="1" applyFill="1" applyBorder="1" applyAlignment="1" applyProtection="1">
      <alignment horizontal="left"/>
    </xf>
    <xf numFmtId="0" fontId="8" fillId="2" borderId="0" xfId="0" applyFont="1" applyFill="1" applyBorder="1" applyAlignment="1" applyProtection="1">
      <alignment horizontal="left"/>
    </xf>
    <xf numFmtId="0" fontId="4" fillId="2" borderId="10" xfId="0" applyFont="1" applyFill="1" applyBorder="1" applyAlignment="1" applyProtection="1">
      <alignment horizontal="left"/>
    </xf>
    <xf numFmtId="0" fontId="10" fillId="2" borderId="0" xfId="0" applyFont="1" applyFill="1" applyBorder="1" applyProtection="1"/>
    <xf numFmtId="0" fontId="17" fillId="2" borderId="0" xfId="0" applyFont="1" applyFill="1" applyBorder="1" applyAlignment="1" applyProtection="1">
      <alignment horizontal="left"/>
    </xf>
    <xf numFmtId="0" fontId="20" fillId="3" borderId="6" xfId="0" applyFont="1" applyFill="1" applyBorder="1" applyAlignment="1" applyProtection="1">
      <alignment horizontal="left"/>
    </xf>
    <xf numFmtId="0" fontId="20" fillId="3" borderId="6" xfId="0" applyFont="1" applyFill="1" applyBorder="1" applyAlignment="1" applyProtection="1">
      <alignment horizontal="center"/>
    </xf>
    <xf numFmtId="0" fontId="21" fillId="2" borderId="4" xfId="0" applyFont="1" applyFill="1" applyBorder="1" applyProtection="1"/>
    <xf numFmtId="0" fontId="16" fillId="3" borderId="6" xfId="0" applyFont="1" applyFill="1" applyBorder="1" applyAlignment="1" applyProtection="1">
      <alignment horizontal="left"/>
    </xf>
    <xf numFmtId="0" fontId="20" fillId="3" borderId="6" xfId="0" applyFont="1" applyFill="1" applyBorder="1" applyProtection="1"/>
    <xf numFmtId="0" fontId="6" fillId="2" borderId="4" xfId="0" applyFont="1" applyFill="1" applyBorder="1" applyProtection="1"/>
    <xf numFmtId="0" fontId="20" fillId="2" borderId="4" xfId="0" applyFont="1" applyFill="1" applyBorder="1" applyProtection="1"/>
    <xf numFmtId="0" fontId="16" fillId="3" borderId="6" xfId="0" applyFont="1" applyFill="1" applyBorder="1" applyAlignment="1" applyProtection="1">
      <alignment horizontal="center"/>
    </xf>
    <xf numFmtId="0" fontId="16" fillId="3" borderId="6" xfId="0" applyFont="1" applyFill="1" applyBorder="1" applyProtection="1"/>
    <xf numFmtId="0" fontId="2" fillId="3" borderId="6" xfId="0" applyFont="1" applyFill="1" applyBorder="1" applyProtection="1"/>
    <xf numFmtId="0" fontId="2" fillId="3" borderId="6" xfId="0" applyFont="1" applyFill="1" applyBorder="1" applyAlignment="1" applyProtection="1">
      <alignment horizontal="center"/>
    </xf>
    <xf numFmtId="0" fontId="23" fillId="2" borderId="0" xfId="0" applyFont="1" applyFill="1" applyAlignment="1">
      <alignment horizontal="left" wrapText="1"/>
    </xf>
    <xf numFmtId="0" fontId="24" fillId="2" borderId="0" xfId="0" applyFont="1" applyFill="1"/>
    <xf numFmtId="0" fontId="25" fillId="2" borderId="0" xfId="0" applyFont="1" applyFill="1" applyAlignment="1">
      <alignment horizontal="left"/>
    </xf>
    <xf numFmtId="0" fontId="18" fillId="2" borderId="0" xfId="0" applyFont="1" applyFill="1"/>
    <xf numFmtId="0" fontId="18" fillId="2" borderId="0" xfId="0" applyFont="1" applyFill="1" applyAlignment="1">
      <alignment wrapText="1"/>
    </xf>
    <xf numFmtId="0" fontId="19" fillId="2" borderId="0" xfId="0" applyFont="1" applyFill="1" applyAlignment="1">
      <alignment wrapText="1"/>
    </xf>
    <xf numFmtId="44" fontId="4" fillId="0" borderId="6" xfId="0" applyNumberFormat="1" applyFont="1" applyFill="1" applyBorder="1" applyAlignment="1" applyProtection="1">
      <alignment horizontal="center"/>
      <protection locked="0"/>
    </xf>
    <xf numFmtId="0" fontId="28" fillId="2" borderId="0" xfId="2" applyFont="1" applyFill="1" applyAlignment="1" applyProtection="1">
      <alignment wrapText="1"/>
    </xf>
    <xf numFmtId="0" fontId="11" fillId="2" borderId="0" xfId="0" applyFont="1" applyFill="1" applyBorder="1" applyAlignment="1" applyProtection="1">
      <alignment horizontal="left"/>
    </xf>
    <xf numFmtId="3" fontId="14" fillId="3" borderId="6" xfId="0" applyNumberFormat="1" applyFont="1" applyFill="1" applyBorder="1" applyAlignment="1" applyProtection="1">
      <alignment horizontal="center"/>
    </xf>
    <xf numFmtId="0" fontId="20" fillId="3" borderId="0" xfId="0" applyFont="1" applyFill="1" applyProtection="1"/>
    <xf numFmtId="0" fontId="21" fillId="3" borderId="6" xfId="0" applyFont="1" applyFill="1" applyBorder="1" applyAlignment="1" applyProtection="1">
      <alignment horizontal="left"/>
    </xf>
    <xf numFmtId="49" fontId="13" fillId="3" borderId="6" xfId="0" applyNumberFormat="1" applyFont="1" applyFill="1" applyBorder="1" applyAlignment="1" applyProtection="1">
      <alignment horizontal="left"/>
    </xf>
    <xf numFmtId="0" fontId="13" fillId="3" borderId="6" xfId="0" applyFont="1" applyFill="1" applyBorder="1" applyProtection="1"/>
    <xf numFmtId="0" fontId="21" fillId="3" borderId="6" xfId="0" applyFont="1" applyFill="1" applyBorder="1" applyProtection="1"/>
    <xf numFmtId="0" fontId="21" fillId="3" borderId="0" xfId="0" applyFont="1" applyFill="1" applyProtection="1"/>
    <xf numFmtId="167" fontId="21" fillId="3" borderId="6" xfId="0" applyNumberFormat="1" applyFont="1" applyFill="1" applyBorder="1" applyAlignment="1" applyProtection="1">
      <alignment horizontal="center"/>
    </xf>
    <xf numFmtId="0" fontId="21" fillId="3" borderId="6" xfId="0" applyFont="1" applyFill="1" applyBorder="1" applyAlignment="1" applyProtection="1">
      <alignment horizontal="center"/>
    </xf>
    <xf numFmtId="49" fontId="21" fillId="3" borderId="6" xfId="0" applyNumberFormat="1" applyFont="1" applyFill="1" applyBorder="1" applyAlignment="1" applyProtection="1">
      <alignment horizontal="left"/>
    </xf>
    <xf numFmtId="165" fontId="16" fillId="3" borderId="6" xfId="0" applyNumberFormat="1" applyFont="1" applyFill="1" applyBorder="1" applyProtection="1"/>
    <xf numFmtId="169" fontId="22" fillId="3" borderId="6" xfId="0" applyNumberFormat="1" applyFont="1" applyFill="1" applyBorder="1" applyAlignment="1" applyProtection="1">
      <alignment horizontal="center"/>
    </xf>
    <xf numFmtId="0" fontId="2" fillId="2" borderId="0" xfId="0" applyFont="1" applyFill="1" applyBorder="1" applyAlignment="1" applyProtection="1">
      <alignment horizontal="center"/>
    </xf>
    <xf numFmtId="168" fontId="12" fillId="3" borderId="6" xfId="0" applyNumberFormat="1" applyFont="1" applyFill="1" applyBorder="1" applyAlignment="1" applyProtection="1">
      <alignment horizontal="center"/>
    </xf>
    <xf numFmtId="167" fontId="16" fillId="3" borderId="6" xfId="0" applyNumberFormat="1" applyFont="1" applyFill="1" applyBorder="1" applyAlignment="1" applyProtection="1">
      <alignment horizontal="center"/>
    </xf>
    <xf numFmtId="168" fontId="16" fillId="3" borderId="6" xfId="0" applyNumberFormat="1" applyFont="1" applyFill="1" applyBorder="1" applyAlignment="1" applyProtection="1">
      <alignment horizontal="center"/>
    </xf>
    <xf numFmtId="49" fontId="2" fillId="0" borderId="0" xfId="0" applyNumberFormat="1" applyFont="1" applyFill="1" applyBorder="1" applyAlignment="1" applyProtection="1">
      <alignment horizontal="left" vertical="center"/>
    </xf>
    <xf numFmtId="14" fontId="2" fillId="0" borderId="0" xfId="0" applyNumberFormat="1" applyFont="1" applyFill="1" applyBorder="1" applyAlignment="1" applyProtection="1">
      <alignment horizontal="left" vertical="center"/>
    </xf>
    <xf numFmtId="0" fontId="5" fillId="0" borderId="0" xfId="0" applyFont="1" applyAlignment="1" applyProtection="1">
      <alignment horizontal="left"/>
    </xf>
    <xf numFmtId="0" fontId="2" fillId="0" borderId="0" xfId="0" applyFont="1" applyAlignment="1" applyProtection="1">
      <alignment horizontal="left"/>
    </xf>
    <xf numFmtId="0" fontId="5" fillId="0" borderId="0" xfId="0" quotePrefix="1" applyFont="1" applyAlignment="1" applyProtection="1">
      <alignment horizontal="left"/>
    </xf>
    <xf numFmtId="0" fontId="15" fillId="0" borderId="0" xfId="0" applyFont="1" applyProtection="1"/>
    <xf numFmtId="0" fontId="15" fillId="0" borderId="1" xfId="0" applyFont="1" applyBorder="1" applyProtection="1"/>
    <xf numFmtId="0" fontId="15" fillId="0" borderId="2" xfId="0" applyFont="1" applyBorder="1" applyProtection="1"/>
    <xf numFmtId="0" fontId="15" fillId="0" borderId="3" xfId="0" applyFont="1" applyBorder="1" applyProtection="1"/>
    <xf numFmtId="0" fontId="15" fillId="0" borderId="2" xfId="0" quotePrefix="1" applyFont="1" applyBorder="1" applyAlignment="1" applyProtection="1">
      <alignment horizontal="left"/>
    </xf>
    <xf numFmtId="0" fontId="15" fillId="0" borderId="12" xfId="0" quotePrefix="1" applyFont="1" applyBorder="1" applyAlignment="1" applyProtection="1">
      <alignment horizontal="left"/>
    </xf>
    <xf numFmtId="0" fontId="15" fillId="0" borderId="13" xfId="0" applyFont="1" applyBorder="1" applyProtection="1"/>
    <xf numFmtId="0" fontId="15" fillId="0" borderId="14" xfId="0" applyFont="1" applyBorder="1" applyProtection="1"/>
    <xf numFmtId="0" fontId="15" fillId="0" borderId="4" xfId="0" applyFont="1" applyBorder="1" applyProtection="1"/>
    <xf numFmtId="0" fontId="15" fillId="0" borderId="5" xfId="0" applyFont="1" applyBorder="1" applyProtection="1"/>
    <xf numFmtId="0" fontId="15" fillId="0" borderId="0" xfId="0" applyFont="1" applyBorder="1" applyProtection="1"/>
    <xf numFmtId="44" fontId="15" fillId="0" borderId="5" xfId="0" applyNumberFormat="1" applyFont="1" applyBorder="1" applyProtection="1"/>
    <xf numFmtId="0" fontId="15" fillId="0" borderId="9" xfId="0" applyFont="1" applyBorder="1" applyProtection="1"/>
    <xf numFmtId="0" fontId="15" fillId="0" borderId="11" xfId="0" applyFont="1" applyBorder="1" applyProtection="1"/>
    <xf numFmtId="44" fontId="15" fillId="0" borderId="11" xfId="0" applyNumberFormat="1" applyFont="1" applyBorder="1" applyProtection="1"/>
    <xf numFmtId="0" fontId="15" fillId="0" borderId="10" xfId="0" applyFont="1" applyBorder="1" applyProtection="1"/>
    <xf numFmtId="0" fontId="5" fillId="0" borderId="14" xfId="0" quotePrefix="1" applyFont="1" applyFill="1" applyBorder="1" applyAlignment="1" applyProtection="1">
      <alignment horizontal="left"/>
    </xf>
    <xf numFmtId="0" fontId="15" fillId="0" borderId="1" xfId="0" quotePrefix="1" applyFont="1" applyBorder="1" applyAlignment="1" applyProtection="1">
      <alignment horizontal="left"/>
    </xf>
    <xf numFmtId="0" fontId="15" fillId="0" borderId="2" xfId="0" applyFont="1" applyBorder="1" applyAlignment="1" applyProtection="1"/>
    <xf numFmtId="0" fontId="15" fillId="0" borderId="3" xfId="0" applyFont="1" applyBorder="1" applyAlignment="1" applyProtection="1"/>
    <xf numFmtId="0" fontId="15" fillId="0" borderId="9" xfId="0" quotePrefix="1" applyFont="1" applyBorder="1" applyAlignment="1" applyProtection="1">
      <alignment horizontal="left"/>
    </xf>
    <xf numFmtId="0" fontId="15" fillId="0" borderId="15" xfId="0" applyFont="1" applyBorder="1" applyAlignment="1" applyProtection="1">
      <alignment horizontal="center"/>
    </xf>
    <xf numFmtId="0" fontId="15" fillId="0" borderId="16" xfId="0" quotePrefix="1" applyFont="1" applyBorder="1" applyAlignment="1" applyProtection="1">
      <alignment horizontal="center"/>
    </xf>
    <xf numFmtId="0" fontId="15" fillId="0" borderId="14" xfId="0" applyFont="1" applyFill="1" applyBorder="1" applyAlignment="1" applyProtection="1">
      <alignment horizontal="left"/>
    </xf>
    <xf numFmtId="0" fontId="15" fillId="0" borderId="13" xfId="0" applyFont="1" applyFill="1" applyBorder="1" applyAlignment="1" applyProtection="1">
      <alignment horizontal="left"/>
    </xf>
    <xf numFmtId="0" fontId="15" fillId="0" borderId="17" xfId="0" quotePrefix="1" applyFont="1" applyBorder="1" applyAlignment="1" applyProtection="1">
      <alignment horizontal="left"/>
    </xf>
    <xf numFmtId="0" fontId="15" fillId="0" borderId="18" xfId="0" quotePrefix="1" applyFont="1" applyBorder="1" applyAlignment="1" applyProtection="1">
      <alignment horizontal="left"/>
    </xf>
    <xf numFmtId="0" fontId="15" fillId="0" borderId="15" xfId="0" quotePrefix="1" applyFont="1" applyBorder="1" applyAlignment="1" applyProtection="1">
      <alignment horizontal="left"/>
    </xf>
    <xf numFmtId="166" fontId="15" fillId="0" borderId="0" xfId="0" applyNumberFormat="1" applyFont="1" applyProtection="1"/>
    <xf numFmtId="166" fontId="15" fillId="0" borderId="0" xfId="0" applyNumberFormat="1" applyFont="1" applyBorder="1" applyProtection="1"/>
    <xf numFmtId="0" fontId="15" fillId="0" borderId="0" xfId="0" quotePrefix="1" applyFont="1" applyBorder="1" applyAlignment="1" applyProtection="1">
      <alignment horizontal="left"/>
    </xf>
    <xf numFmtId="0" fontId="5" fillId="0" borderId="0" xfId="0" quotePrefix="1" applyFont="1" applyBorder="1" applyAlignment="1" applyProtection="1">
      <alignment horizontal="left"/>
    </xf>
    <xf numFmtId="0" fontId="15" fillId="0" borderId="13" xfId="0" quotePrefix="1" applyFont="1" applyBorder="1" applyAlignment="1" applyProtection="1">
      <alignment horizontal="center"/>
    </xf>
    <xf numFmtId="0" fontId="15" fillId="0" borderId="12" xfId="0" applyFont="1" applyBorder="1" applyProtection="1"/>
    <xf numFmtId="0" fontId="15" fillId="0" borderId="10" xfId="0" applyFont="1" applyFill="1" applyBorder="1" applyAlignment="1" applyProtection="1">
      <alignment horizontal="left"/>
    </xf>
    <xf numFmtId="0" fontId="15" fillId="0" borderId="11" xfId="0" applyFont="1" applyFill="1" applyBorder="1" applyAlignment="1" applyProtection="1">
      <alignment horizontal="left"/>
    </xf>
    <xf numFmtId="0" fontId="15" fillId="0" borderId="4" xfId="0" applyFont="1" applyFill="1" applyBorder="1" applyProtection="1"/>
    <xf numFmtId="0" fontId="0" fillId="0" borderId="0" xfId="0" applyProtection="1"/>
    <xf numFmtId="0" fontId="15" fillId="0" borderId="4" xfId="0" quotePrefix="1" applyFont="1" applyBorder="1" applyAlignment="1" applyProtection="1">
      <alignment horizontal="left"/>
    </xf>
    <xf numFmtId="44" fontId="15" fillId="0" borderId="0" xfId="0" applyNumberFormat="1" applyFont="1" applyBorder="1" applyProtection="1"/>
    <xf numFmtId="44" fontId="15" fillId="0" borderId="3" xfId="0" applyNumberFormat="1" applyFont="1" applyBorder="1" applyProtection="1"/>
    <xf numFmtId="44" fontId="15" fillId="0" borderId="10" xfId="0" applyNumberFormat="1" applyFont="1" applyBorder="1" applyProtection="1"/>
    <xf numFmtId="44" fontId="15" fillId="0" borderId="4" xfId="0" applyNumberFormat="1" applyFont="1" applyBorder="1" applyProtection="1"/>
    <xf numFmtId="44" fontId="15" fillId="0" borderId="9" xfId="0" applyNumberFormat="1" applyFont="1" applyBorder="1" applyProtection="1"/>
    <xf numFmtId="0" fontId="30" fillId="2" borderId="0" xfId="0" applyFont="1" applyFill="1" applyAlignment="1">
      <alignment wrapText="1"/>
    </xf>
    <xf numFmtId="0" fontId="9" fillId="2" borderId="0" xfId="0" applyFont="1" applyFill="1" applyBorder="1" applyAlignment="1" applyProtection="1">
      <alignment horizontal="left"/>
    </xf>
    <xf numFmtId="0" fontId="12" fillId="3" borderId="6" xfId="0" applyFont="1" applyFill="1" applyBorder="1" applyAlignment="1" applyProtection="1">
      <alignment horizontal="left"/>
    </xf>
    <xf numFmtId="2" fontId="16" fillId="3" borderId="6" xfId="0" applyNumberFormat="1" applyFont="1" applyFill="1" applyBorder="1" applyAlignment="1" applyProtection="1">
      <alignment horizontal="right"/>
    </xf>
    <xf numFmtId="170" fontId="4" fillId="2" borderId="0" xfId="0" applyNumberFormat="1" applyFont="1" applyFill="1" applyBorder="1" applyAlignment="1" applyProtection="1">
      <alignment horizontal="center"/>
    </xf>
    <xf numFmtId="44" fontId="4" fillId="2" borderId="0" xfId="0" applyNumberFormat="1" applyFont="1" applyFill="1" applyBorder="1" applyAlignment="1" applyProtection="1">
      <alignment horizontal="center"/>
    </xf>
    <xf numFmtId="0" fontId="31" fillId="3" borderId="6" xfId="0" applyFont="1" applyFill="1" applyBorder="1" applyProtection="1"/>
    <xf numFmtId="170" fontId="4" fillId="3" borderId="6" xfId="0" applyNumberFormat="1" applyFont="1" applyFill="1" applyBorder="1" applyAlignment="1" applyProtection="1">
      <alignment horizontal="center"/>
    </xf>
    <xf numFmtId="0" fontId="6" fillId="3" borderId="0" xfId="0" applyFont="1" applyFill="1" applyProtection="1"/>
    <xf numFmtId="0" fontId="6" fillId="2" borderId="0" xfId="0" applyFont="1" applyFill="1" applyBorder="1" applyAlignment="1" applyProtection="1">
      <alignment horizontal="center"/>
    </xf>
    <xf numFmtId="0" fontId="10" fillId="2" borderId="0" xfId="0" applyFont="1" applyFill="1" applyBorder="1" applyAlignment="1" applyProtection="1">
      <alignment horizontal="center"/>
    </xf>
    <xf numFmtId="0" fontId="32" fillId="2" borderId="0" xfId="0" applyFont="1" applyFill="1" applyBorder="1" applyAlignment="1" applyProtection="1">
      <alignment horizontal="left"/>
    </xf>
    <xf numFmtId="0" fontId="29" fillId="2" borderId="0" xfId="0" applyFont="1" applyFill="1" applyBorder="1" applyAlignment="1" applyProtection="1">
      <alignment horizontal="left"/>
    </xf>
    <xf numFmtId="0" fontId="29" fillId="2" borderId="0" xfId="0" applyFont="1" applyFill="1" applyBorder="1" applyProtection="1"/>
    <xf numFmtId="49" fontId="29" fillId="2" borderId="0" xfId="0" applyNumberFormat="1" applyFont="1" applyFill="1" applyBorder="1" applyProtection="1"/>
    <xf numFmtId="0" fontId="29" fillId="2" borderId="0" xfId="0" applyFont="1" applyFill="1" applyBorder="1" applyAlignment="1" applyProtection="1">
      <alignment horizontal="center"/>
    </xf>
    <xf numFmtId="0" fontId="32" fillId="2" borderId="0" xfId="0" applyFont="1" applyFill="1" applyBorder="1" applyProtection="1"/>
    <xf numFmtId="164" fontId="33" fillId="2" borderId="0" xfId="0" applyNumberFormat="1" applyFont="1" applyFill="1" applyBorder="1" applyAlignment="1" applyProtection="1">
      <alignment horizontal="center"/>
    </xf>
    <xf numFmtId="0" fontId="33" fillId="2" borderId="0" xfId="0" applyFont="1" applyFill="1" applyBorder="1" applyProtection="1"/>
    <xf numFmtId="0" fontId="33" fillId="2" borderId="0" xfId="0" applyFont="1" applyFill="1" applyBorder="1" applyAlignment="1" applyProtection="1">
      <alignment horizontal="center"/>
    </xf>
    <xf numFmtId="44" fontId="14" fillId="4" borderId="6" xfId="0" applyNumberFormat="1" applyFont="1" applyFill="1" applyBorder="1" applyAlignment="1" applyProtection="1">
      <alignment horizontal="center"/>
    </xf>
    <xf numFmtId="0" fontId="3" fillId="3" borderId="6" xfId="0" applyFont="1" applyFill="1" applyBorder="1" applyProtection="1"/>
    <xf numFmtId="44" fontId="15" fillId="0" borderId="2" xfId="0" applyNumberFormat="1" applyFont="1" applyBorder="1" applyProtection="1"/>
    <xf numFmtId="44" fontId="15" fillId="0" borderId="1" xfId="0" applyNumberFormat="1" applyFont="1" applyBorder="1" applyProtection="1"/>
    <xf numFmtId="44" fontId="15" fillId="0" borderId="18" xfId="0" applyNumberFormat="1" applyFont="1" applyBorder="1" applyProtection="1"/>
    <xf numFmtId="44" fontId="15" fillId="0" borderId="15" xfId="0" applyNumberFormat="1" applyFont="1" applyBorder="1" applyProtection="1"/>
    <xf numFmtId="0" fontId="15" fillId="0" borderId="14" xfId="0" applyFont="1" applyBorder="1" applyAlignment="1" applyProtection="1">
      <alignment horizontal="right"/>
    </xf>
    <xf numFmtId="0" fontId="3" fillId="3" borderId="19" xfId="0" applyFont="1" applyFill="1" applyBorder="1" applyProtection="1"/>
    <xf numFmtId="0" fontId="2" fillId="3" borderId="21" xfId="0" applyFont="1" applyFill="1" applyBorder="1" applyAlignment="1" applyProtection="1">
      <alignment horizontal="center"/>
    </xf>
    <xf numFmtId="0" fontId="2" fillId="3" borderId="8" xfId="0" applyFont="1" applyFill="1" applyBorder="1" applyAlignment="1" applyProtection="1">
      <alignment horizontal="center"/>
    </xf>
    <xf numFmtId="0" fontId="2" fillId="3" borderId="7" xfId="0" applyFont="1" applyFill="1" applyBorder="1" applyAlignment="1" applyProtection="1">
      <alignment horizontal="center"/>
    </xf>
    <xf numFmtId="0" fontId="2" fillId="3" borderId="22" xfId="0" applyFont="1" applyFill="1" applyBorder="1" applyAlignment="1" applyProtection="1">
      <alignment horizontal="center"/>
    </xf>
    <xf numFmtId="44" fontId="22" fillId="3" borderId="6" xfId="0" applyNumberFormat="1" applyFont="1" applyFill="1" applyBorder="1" applyAlignment="1" applyProtection="1">
      <alignment horizontal="center"/>
    </xf>
    <xf numFmtId="44" fontId="14" fillId="3" borderId="6" xfId="0" applyNumberFormat="1" applyFont="1" applyFill="1" applyBorder="1" applyAlignment="1" applyProtection="1">
      <alignment horizontal="center"/>
    </xf>
    <xf numFmtId="44" fontId="14" fillId="3" borderId="0" xfId="0" applyNumberFormat="1" applyFont="1" applyFill="1" applyBorder="1" applyAlignment="1" applyProtection="1">
      <alignment horizontal="center"/>
    </xf>
    <xf numFmtId="44" fontId="34" fillId="0" borderId="5" xfId="0" applyNumberFormat="1" applyFont="1" applyBorder="1" applyProtection="1"/>
    <xf numFmtId="0" fontId="0" fillId="0" borderId="0" xfId="0" applyBorder="1"/>
    <xf numFmtId="0" fontId="6" fillId="2" borderId="10" xfId="0" applyFont="1" applyFill="1" applyBorder="1" applyProtection="1"/>
    <xf numFmtId="165" fontId="6" fillId="2" borderId="10" xfId="0" applyNumberFormat="1" applyFont="1" applyFill="1" applyBorder="1" applyProtection="1"/>
    <xf numFmtId="3" fontId="14" fillId="2" borderId="10" xfId="0" applyNumberFormat="1" applyFont="1" applyFill="1" applyBorder="1" applyAlignment="1" applyProtection="1">
      <alignment horizontal="center"/>
    </xf>
    <xf numFmtId="169" fontId="14" fillId="2" borderId="10" xfId="0" applyNumberFormat="1" applyFont="1" applyFill="1" applyBorder="1" applyAlignment="1" applyProtection="1">
      <alignment horizontal="center"/>
    </xf>
    <xf numFmtId="0" fontId="4" fillId="3" borderId="19" xfId="0" applyFont="1" applyFill="1" applyBorder="1" applyAlignment="1" applyProtection="1">
      <alignment horizontal="left"/>
    </xf>
    <xf numFmtId="0" fontId="4" fillId="3" borderId="19" xfId="0" applyFont="1" applyFill="1" applyBorder="1" applyAlignment="1" applyProtection="1">
      <alignment horizontal="center"/>
    </xf>
    <xf numFmtId="2" fontId="4" fillId="3" borderId="23" xfId="0" applyNumberFormat="1" applyFont="1" applyFill="1" applyBorder="1" applyProtection="1"/>
    <xf numFmtId="0" fontId="20" fillId="3" borderId="8" xfId="0" applyFont="1" applyFill="1" applyBorder="1" applyProtection="1"/>
    <xf numFmtId="0" fontId="20" fillId="3" borderId="8" xfId="0" applyFont="1" applyFill="1" applyBorder="1" applyAlignment="1" applyProtection="1">
      <alignment horizontal="center"/>
    </xf>
    <xf numFmtId="0" fontId="16" fillId="3" borderId="7" xfId="0" applyFont="1" applyFill="1" applyBorder="1" applyProtection="1"/>
    <xf numFmtId="3" fontId="22" fillId="4" borderId="7" xfId="0" applyNumberFormat="1" applyFont="1" applyFill="1" applyBorder="1" applyAlignment="1" applyProtection="1">
      <alignment horizontal="center"/>
    </xf>
    <xf numFmtId="44" fontId="15" fillId="6" borderId="5" xfId="0" applyNumberFormat="1" applyFont="1" applyFill="1" applyBorder="1" applyProtection="1">
      <protection locked="0"/>
    </xf>
    <xf numFmtId="44" fontId="15" fillId="6" borderId="11" xfId="0" applyNumberFormat="1" applyFont="1" applyFill="1" applyBorder="1" applyProtection="1">
      <protection locked="0"/>
    </xf>
    <xf numFmtId="0" fontId="0" fillId="0" borderId="0" xfId="0" applyFill="1"/>
    <xf numFmtId="0" fontId="35" fillId="0" borderId="0" xfId="0" quotePrefix="1" applyFont="1" applyFill="1" applyBorder="1" applyAlignment="1">
      <alignment horizontal="left"/>
    </xf>
    <xf numFmtId="2" fontId="2" fillId="3" borderId="6" xfId="0" applyNumberFormat="1" applyFont="1" applyFill="1" applyBorder="1" applyProtection="1"/>
    <xf numFmtId="0" fontId="38" fillId="2" borderId="0" xfId="0" applyFont="1" applyFill="1" applyBorder="1" applyAlignment="1" applyProtection="1"/>
    <xf numFmtId="0" fontId="32" fillId="2" borderId="0" xfId="0" applyFont="1" applyFill="1" applyBorder="1" applyAlignment="1" applyProtection="1"/>
    <xf numFmtId="0" fontId="2" fillId="5" borderId="6" xfId="0" applyFont="1" applyFill="1" applyBorder="1" applyProtection="1"/>
    <xf numFmtId="0" fontId="15" fillId="5" borderId="6" xfId="0" applyFont="1" applyFill="1" applyBorder="1" applyAlignment="1" applyProtection="1">
      <alignment horizontal="center"/>
    </xf>
    <xf numFmtId="0" fontId="4" fillId="5" borderId="21" xfId="0" applyFont="1" applyFill="1" applyBorder="1" applyAlignment="1" applyProtection="1">
      <alignment horizontal="center"/>
    </xf>
    <xf numFmtId="44" fontId="4" fillId="5" borderId="6" xfId="0" applyNumberFormat="1" applyFont="1" applyFill="1" applyBorder="1" applyAlignment="1" applyProtection="1">
      <alignment horizontal="center"/>
    </xf>
    <xf numFmtId="0" fontId="39" fillId="2" borderId="0" xfId="0" applyFont="1" applyFill="1" applyAlignment="1">
      <alignment wrapText="1"/>
    </xf>
    <xf numFmtId="0" fontId="27" fillId="2" borderId="0" xfId="2" applyFill="1" applyAlignment="1" applyProtection="1">
      <alignment wrapText="1"/>
    </xf>
    <xf numFmtId="49" fontId="12" fillId="3" borderId="6" xfId="0" quotePrefix="1" applyNumberFormat="1" applyFont="1" applyFill="1" applyBorder="1" applyAlignment="1" applyProtection="1">
      <alignment horizontal="left"/>
    </xf>
    <xf numFmtId="0" fontId="40" fillId="0" borderId="0" xfId="0" applyFont="1"/>
    <xf numFmtId="0" fontId="29" fillId="2" borderId="0" xfId="0" applyNumberFormat="1" applyFont="1" applyFill="1" applyBorder="1" applyAlignment="1" applyProtection="1">
      <alignment horizontal="center"/>
    </xf>
    <xf numFmtId="0" fontId="41" fillId="3" borderId="0" xfId="0" applyFont="1" applyFill="1" applyAlignment="1" applyProtection="1">
      <alignment horizontal="left"/>
      <protection locked="0"/>
    </xf>
    <xf numFmtId="44" fontId="15" fillId="6" borderId="4" xfId="0" applyNumberFormat="1" applyFont="1" applyFill="1" applyBorder="1" applyProtection="1">
      <protection locked="0"/>
    </xf>
    <xf numFmtId="44" fontId="15" fillId="6" borderId="0" xfId="0" applyNumberFormat="1" applyFont="1" applyFill="1" applyBorder="1" applyProtection="1">
      <protection locked="0"/>
    </xf>
    <xf numFmtId="44" fontId="2" fillId="0" borderId="0" xfId="1" applyFont="1" applyFill="1" applyAlignment="1" applyProtection="1">
      <alignment horizontal="left"/>
    </xf>
    <xf numFmtId="171" fontId="2" fillId="0" borderId="0" xfId="1" applyNumberFormat="1" applyFont="1" applyFill="1" applyAlignment="1" applyProtection="1">
      <alignment horizontal="center"/>
    </xf>
    <xf numFmtId="0" fontId="4" fillId="5" borderId="6" xfId="0" applyFont="1" applyFill="1" applyBorder="1" applyAlignment="1" applyProtection="1">
      <alignment horizontal="center"/>
    </xf>
    <xf numFmtId="0" fontId="13" fillId="3" borderId="0" xfId="0" applyFont="1" applyFill="1" applyBorder="1" applyAlignment="1" applyProtection="1">
      <alignment horizontal="center"/>
    </xf>
    <xf numFmtId="0" fontId="42" fillId="0" borderId="0" xfId="0" applyNumberFormat="1" applyFont="1" applyBorder="1" applyAlignment="1" applyProtection="1">
      <alignment horizontal="left"/>
      <protection locked="0"/>
    </xf>
    <xf numFmtId="0" fontId="42" fillId="0" borderId="0" xfId="0" applyNumberFormat="1" applyFont="1" applyAlignment="1" applyProtection="1">
      <alignment horizontal="left"/>
      <protection locked="0"/>
    </xf>
    <xf numFmtId="0" fontId="16" fillId="3" borderId="0" xfId="0" applyFont="1" applyFill="1" applyBorder="1" applyAlignment="1" applyProtection="1">
      <alignment horizontal="center"/>
    </xf>
    <xf numFmtId="172" fontId="15" fillId="0" borderId="0" xfId="0" applyNumberFormat="1" applyFont="1" applyBorder="1" applyProtection="1"/>
    <xf numFmtId="0" fontId="37" fillId="7" borderId="16" xfId="0" applyFont="1" applyFill="1" applyBorder="1" applyAlignment="1">
      <alignment horizontal="left" vertical="top" wrapText="1"/>
    </xf>
    <xf numFmtId="0" fontId="37" fillId="7" borderId="13" xfId="0" applyFont="1" applyFill="1" applyBorder="1" applyAlignment="1">
      <alignment horizontal="left" vertical="top" wrapText="1"/>
    </xf>
    <xf numFmtId="0" fontId="37" fillId="7" borderId="15" xfId="0" applyFont="1" applyFill="1" applyBorder="1" applyAlignment="1">
      <alignment horizontal="left" vertical="top" wrapText="1"/>
    </xf>
    <xf numFmtId="0" fontId="37" fillId="7" borderId="11" xfId="0" applyFont="1" applyFill="1" applyBorder="1" applyAlignment="1">
      <alignment horizontal="left" vertical="top" wrapText="1"/>
    </xf>
    <xf numFmtId="0" fontId="0" fillId="7" borderId="15" xfId="0" applyFill="1" applyBorder="1"/>
    <xf numFmtId="0" fontId="0" fillId="7" borderId="11" xfId="0" applyFill="1" applyBorder="1"/>
    <xf numFmtId="10" fontId="15" fillId="0" borderId="0" xfId="0" applyNumberFormat="1" applyFont="1" applyFill="1" applyProtection="1">
      <protection locked="0"/>
    </xf>
    <xf numFmtId="49" fontId="38" fillId="0" borderId="0" xfId="0" applyNumberFormat="1" applyFont="1" applyFill="1" applyBorder="1" applyAlignment="1" applyProtection="1">
      <alignment horizontal="left" vertical="center"/>
    </xf>
    <xf numFmtId="14" fontId="38" fillId="0" borderId="0" xfId="0" applyNumberFormat="1" applyFont="1" applyFill="1" applyBorder="1" applyAlignment="1" applyProtection="1">
      <alignment horizontal="left" vertical="center"/>
    </xf>
    <xf numFmtId="0" fontId="38" fillId="0" borderId="0" xfId="0" applyFont="1" applyFill="1" applyBorder="1" applyAlignment="1" applyProtection="1">
      <alignment horizontal="left" vertical="center"/>
    </xf>
    <xf numFmtId="0" fontId="38" fillId="0" borderId="0" xfId="0" applyFont="1" applyAlignment="1" applyProtection="1">
      <alignment horizontal="left"/>
    </xf>
    <xf numFmtId="44" fontId="38" fillId="6" borderId="0" xfId="1" applyFont="1" applyFill="1" applyAlignment="1" applyProtection="1">
      <alignment horizontal="left"/>
      <protection locked="0"/>
    </xf>
    <xf numFmtId="171" fontId="38" fillId="6" borderId="0" xfId="1" applyNumberFormat="1" applyFont="1" applyFill="1" applyAlignment="1" applyProtection="1">
      <alignment horizontal="center"/>
      <protection locked="0"/>
    </xf>
    <xf numFmtId="2" fontId="15" fillId="0" borderId="0" xfId="0" applyNumberFormat="1" applyFont="1" applyFill="1" applyBorder="1" applyProtection="1"/>
    <xf numFmtId="2" fontId="15" fillId="0" borderId="5" xfId="0" applyNumberFormat="1" applyFont="1" applyFill="1" applyBorder="1" applyProtection="1"/>
    <xf numFmtId="2" fontId="15" fillId="0" borderId="0" xfId="0" applyNumberFormat="1" applyFont="1" applyBorder="1" applyProtection="1"/>
    <xf numFmtId="44" fontId="34" fillId="0" borderId="0" xfId="0" applyNumberFormat="1" applyFont="1" applyProtection="1"/>
    <xf numFmtId="0" fontId="43" fillId="2" borderId="0" xfId="0" applyFont="1" applyFill="1" applyAlignment="1">
      <alignment wrapText="1"/>
    </xf>
    <xf numFmtId="0" fontId="36" fillId="7" borderId="0" xfId="0" applyFont="1" applyFill="1"/>
    <xf numFmtId="0" fontId="0" fillId="7" borderId="0" xfId="0" applyFill="1"/>
    <xf numFmtId="0" fontId="37" fillId="7" borderId="0" xfId="0" applyFont="1" applyFill="1"/>
    <xf numFmtId="0" fontId="37" fillId="7" borderId="0" xfId="0" applyFont="1" applyFill="1" applyAlignment="1">
      <alignment horizontal="left" vertical="top" wrapText="1"/>
    </xf>
    <xf numFmtId="0" fontId="44" fillId="7" borderId="0" xfId="0" applyFont="1" applyFill="1" applyAlignment="1">
      <alignment horizontal="right" vertical="top" wrapText="1"/>
    </xf>
    <xf numFmtId="14" fontId="44" fillId="7" borderId="0" xfId="0" applyNumberFormat="1" applyFont="1" applyFill="1" applyAlignment="1">
      <alignment horizontal="right" vertical="top" wrapText="1"/>
    </xf>
    <xf numFmtId="0" fontId="44" fillId="7" borderId="30" xfId="0" applyFont="1" applyFill="1" applyBorder="1" applyAlignment="1">
      <alignment horizontal="left" vertical="top" wrapText="1"/>
    </xf>
    <xf numFmtId="0" fontId="44" fillId="7" borderId="31" xfId="0" applyFont="1" applyFill="1" applyBorder="1" applyAlignment="1">
      <alignment horizontal="left" vertical="top" wrapText="1"/>
    </xf>
    <xf numFmtId="0" fontId="37" fillId="7" borderId="31" xfId="0" applyFont="1" applyFill="1" applyBorder="1" applyAlignment="1">
      <alignment horizontal="left" vertical="top" wrapText="1"/>
    </xf>
    <xf numFmtId="0" fontId="37" fillId="7" borderId="5" xfId="0" applyFont="1" applyFill="1" applyBorder="1" applyAlignment="1">
      <alignment horizontal="left" vertical="top" wrapText="1"/>
    </xf>
    <xf numFmtId="0" fontId="0" fillId="0" borderId="16" xfId="0" applyBorder="1"/>
    <xf numFmtId="44" fontId="2" fillId="0" borderId="0" xfId="1" applyFont="1" applyFill="1" applyAlignment="1" applyProtection="1">
      <alignment horizontal="left"/>
      <protection locked="0"/>
    </xf>
    <xf numFmtId="171" fontId="2" fillId="0" borderId="0" xfId="1" applyNumberFormat="1" applyFont="1" applyFill="1" applyAlignment="1" applyProtection="1">
      <alignment horizontal="center"/>
      <protection locked="0"/>
    </xf>
    <xf numFmtId="0" fontId="15" fillId="0" borderId="12" xfId="0" applyFont="1" applyBorder="1" applyAlignment="1" applyProtection="1">
      <alignment horizontal="center"/>
    </xf>
    <xf numFmtId="0" fontId="15" fillId="0" borderId="13" xfId="0" applyFont="1" applyBorder="1" applyAlignment="1" applyProtection="1">
      <alignment horizontal="center"/>
    </xf>
    <xf numFmtId="0" fontId="15" fillId="0" borderId="12" xfId="0" quotePrefix="1" applyFont="1" applyBorder="1" applyAlignment="1" applyProtection="1">
      <alignment horizontal="center"/>
    </xf>
    <xf numFmtId="0" fontId="15" fillId="0" borderId="14" xfId="0" quotePrefix="1" applyFont="1" applyBorder="1" applyAlignment="1" applyProtection="1">
      <alignment horizontal="center"/>
    </xf>
    <xf numFmtId="0" fontId="44" fillId="7" borderId="25" xfId="0" applyFont="1" applyFill="1" applyBorder="1" applyAlignment="1">
      <alignment horizontal="left" vertical="top" wrapText="1"/>
    </xf>
    <xf numFmtId="0" fontId="44" fillId="7" borderId="26" xfId="0" applyFont="1" applyFill="1" applyBorder="1" applyAlignment="1">
      <alignment horizontal="left" vertical="top" wrapText="1"/>
    </xf>
    <xf numFmtId="0" fontId="44" fillId="7" borderId="27" xfId="0" applyFont="1" applyFill="1" applyBorder="1" applyAlignment="1">
      <alignment horizontal="left" vertical="top" wrapText="1"/>
    </xf>
    <xf numFmtId="0" fontId="37" fillId="7" borderId="25" xfId="0" applyFont="1" applyFill="1" applyBorder="1" applyAlignment="1">
      <alignment horizontal="left" vertical="top" wrapText="1"/>
    </xf>
    <xf numFmtId="0" fontId="37" fillId="7" borderId="26" xfId="0" applyFont="1" applyFill="1" applyBorder="1" applyAlignment="1">
      <alignment horizontal="left" vertical="top" wrapText="1"/>
    </xf>
    <xf numFmtId="0" fontId="37" fillId="7" borderId="29" xfId="0" applyFont="1" applyFill="1" applyBorder="1" applyAlignment="1">
      <alignment horizontal="left" vertical="top" wrapText="1"/>
    </xf>
    <xf numFmtId="0" fontId="37" fillId="7" borderId="27" xfId="0" applyFont="1" applyFill="1" applyBorder="1" applyAlignment="1">
      <alignment horizontal="left" vertical="top" wrapText="1"/>
    </xf>
    <xf numFmtId="0" fontId="44" fillId="7" borderId="24" xfId="0" applyFont="1" applyFill="1" applyBorder="1" applyAlignment="1">
      <alignment horizontal="left" vertical="top" wrapText="1"/>
    </xf>
    <xf numFmtId="0" fontId="44" fillId="7" borderId="28" xfId="0" applyFont="1" applyFill="1" applyBorder="1" applyAlignment="1">
      <alignment horizontal="left" vertical="top" wrapText="1"/>
    </xf>
  </cellXfs>
  <cellStyles count="3">
    <cellStyle name="Hyperlink" xfId="2" builtinId="8"/>
    <cellStyle name="Standaard" xfId="0" builtinId="0"/>
    <cellStyle name="Valuta" xfId="1" builtinId="4"/>
  </cellStyles>
  <dxfs count="0"/>
  <tableStyles count="0" defaultTableStyle="TableStyleMedium2" defaultPivotStyle="PivotStyleLight16"/>
  <colors>
    <mruColors>
      <color rgb="FFFFCC99"/>
      <color rgb="FFFFFF99"/>
      <color rgb="FFF7FAD6"/>
      <color rgb="FFF6F8D8"/>
      <color rgb="FFFF3300"/>
      <color rgb="FFFF9933"/>
      <color rgb="FFFF99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Drop" dropStyle="combo" dx="16" fmlaLink="$C$1" fmlaRange="'SWV gegevens'!$B$2:$B$75" noThreeD="1" sel="35" val="33"/>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6200775</xdr:colOff>
      <xdr:row>8</xdr:row>
      <xdr:rowOff>28575</xdr:rowOff>
    </xdr:from>
    <xdr:to>
      <xdr:col>2</xdr:col>
      <xdr:colOff>7781169</xdr:colOff>
      <xdr:row>11</xdr:row>
      <xdr:rowOff>27921</xdr:rowOff>
    </xdr:to>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629400" y="1685925"/>
          <a:ext cx="1580394" cy="7708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345178</xdr:colOff>
      <xdr:row>3</xdr:row>
      <xdr:rowOff>10583</xdr:rowOff>
    </xdr:from>
    <xdr:to>
      <xdr:col>24</xdr:col>
      <xdr:colOff>670228</xdr:colOff>
      <xdr:row>7</xdr:row>
      <xdr:rowOff>33227</xdr:rowOff>
    </xdr:to>
    <xdr:pic>
      <xdr:nvPicPr>
        <xdr:cNvPr id="9" name="Afbeelding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stretch>
          <a:fillRect/>
        </a:stretch>
      </xdr:blipFill>
      <xdr:spPr>
        <a:xfrm>
          <a:off x="10007761" y="455083"/>
          <a:ext cx="2039550" cy="99483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123825</xdr:colOff>
          <xdr:row>8</xdr:row>
          <xdr:rowOff>0</xdr:rowOff>
        </xdr:from>
        <xdr:to>
          <xdr:col>8</xdr:col>
          <xdr:colOff>228600</xdr:colOff>
          <xdr:row>9</xdr:row>
          <xdr:rowOff>47625</xdr:rowOff>
        </xdr:to>
        <xdr:sp macro="" textlink="">
          <xdr:nvSpPr>
            <xdr:cNvPr id="10241" name="Drop Down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B.%20Keizer\Documents\Zorgbeleid\werkgroep%20bekostiging\groeiregeling_voor_swv_po_versie_met%20kijkglas%20en%20aangepa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
      <sheetName val="1 februari"/>
      <sheetName val="1 febr 2016"/>
      <sheetName val="1 febr 2017"/>
      <sheetName val="1 febr 2018"/>
      <sheetName val="1 febr 2019"/>
      <sheetName val="1 febr 2020"/>
      <sheetName val="Totaal weergave"/>
      <sheetName val="tab"/>
      <sheetName val="kijkglas 3"/>
      <sheetName val="SWV gegeve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nicovanzuylen@vo-raad.nl" TargetMode="External"/><Relationship Id="rId2" Type="http://schemas.openxmlformats.org/officeDocument/2006/relationships/hyperlink" Target="mailto:be.keizer@wxs.nl" TargetMode="External"/><Relationship Id="rId1" Type="http://schemas.openxmlformats.org/officeDocument/2006/relationships/hyperlink" Target="mailto:r.goedhart@poraad.n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steunpuntpassendonderwijs-povo.nl/themas/bedrijfsvoering-en-verantwoording/documenten/"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E42"/>
  <sheetViews>
    <sheetView zoomScaleNormal="100" workbookViewId="0">
      <selection activeCell="C2" sqref="C2"/>
    </sheetView>
  </sheetViews>
  <sheetFormatPr defaultRowHeight="15" x14ac:dyDescent="0.25"/>
  <cols>
    <col min="1" max="1" width="3.7109375" style="70" customWidth="1"/>
    <col min="2" max="2" width="2.7109375" style="70" customWidth="1"/>
    <col min="3" max="3" width="121.28515625" style="71" customWidth="1"/>
    <col min="4" max="4" width="3" style="70" customWidth="1"/>
    <col min="5" max="16384" width="9.140625" style="70"/>
  </cols>
  <sheetData>
    <row r="2" spans="3:5" s="68" customFormat="1" ht="21" customHeight="1" x14ac:dyDescent="0.25">
      <c r="C2" s="67" t="s">
        <v>1459</v>
      </c>
      <c r="E2" s="69"/>
    </row>
    <row r="3" spans="3:5" x14ac:dyDescent="0.25">
      <c r="C3" s="72"/>
    </row>
    <row r="4" spans="3:5" x14ac:dyDescent="0.25">
      <c r="C4" s="72" t="s">
        <v>54</v>
      </c>
    </row>
    <row r="5" spans="3:5" ht="30" x14ac:dyDescent="0.25">
      <c r="C5" s="141" t="s">
        <v>1451</v>
      </c>
    </row>
    <row r="6" spans="3:5" x14ac:dyDescent="0.25">
      <c r="C6" s="72"/>
    </row>
    <row r="7" spans="3:5" ht="15.75" customHeight="1" x14ac:dyDescent="0.25">
      <c r="C7" s="141" t="s">
        <v>1460</v>
      </c>
    </row>
    <row r="8" spans="3:5" ht="3.75" customHeight="1" x14ac:dyDescent="0.25">
      <c r="C8" s="141"/>
    </row>
    <row r="9" spans="3:5" ht="9.75" customHeight="1" x14ac:dyDescent="0.25">
      <c r="C9" s="72"/>
    </row>
    <row r="10" spans="3:5" x14ac:dyDescent="0.25">
      <c r="C10" s="71" t="s">
        <v>85</v>
      </c>
    </row>
    <row r="11" spans="3:5" ht="36" customHeight="1" x14ac:dyDescent="0.25">
      <c r="C11" s="71" t="s">
        <v>55</v>
      </c>
    </row>
    <row r="12" spans="3:5" ht="77.25" customHeight="1" x14ac:dyDescent="0.25">
      <c r="C12" s="71" t="s">
        <v>1458</v>
      </c>
    </row>
    <row r="13" spans="3:5" ht="21" customHeight="1" x14ac:dyDescent="0.25">
      <c r="C13" s="71" t="s">
        <v>1461</v>
      </c>
    </row>
    <row r="14" spans="3:5" ht="36.75" customHeight="1" x14ac:dyDescent="0.25">
      <c r="C14" s="71" t="s">
        <v>84</v>
      </c>
    </row>
    <row r="15" spans="3:5" ht="12" customHeight="1" x14ac:dyDescent="0.25"/>
    <row r="16" spans="3:5" ht="13.5" customHeight="1" x14ac:dyDescent="0.25">
      <c r="C16" s="71" t="s">
        <v>1334</v>
      </c>
    </row>
    <row r="17" spans="3:3" ht="27" customHeight="1" x14ac:dyDescent="0.25">
      <c r="C17" s="72" t="s">
        <v>66</v>
      </c>
    </row>
    <row r="18" spans="3:3" ht="66" customHeight="1" x14ac:dyDescent="0.25">
      <c r="C18" s="71" t="s">
        <v>1456</v>
      </c>
    </row>
    <row r="19" spans="3:3" ht="99" customHeight="1" x14ac:dyDescent="0.25">
      <c r="C19" s="71" t="s">
        <v>83</v>
      </c>
    </row>
    <row r="20" spans="3:3" ht="59.25" customHeight="1" x14ac:dyDescent="0.25">
      <c r="C20" s="71" t="s">
        <v>87</v>
      </c>
    </row>
    <row r="21" spans="3:3" ht="23.25" customHeight="1" x14ac:dyDescent="0.25">
      <c r="C21" s="200" t="s">
        <v>1329</v>
      </c>
    </row>
    <row r="22" spans="3:3" ht="79.5" customHeight="1" x14ac:dyDescent="0.25">
      <c r="C22" s="71" t="s">
        <v>88</v>
      </c>
    </row>
    <row r="23" spans="3:3" ht="69" customHeight="1" x14ac:dyDescent="0.25">
      <c r="C23" s="71" t="s">
        <v>1462</v>
      </c>
    </row>
    <row r="24" spans="3:3" ht="98.25" customHeight="1" x14ac:dyDescent="0.25">
      <c r="C24" s="71" t="s">
        <v>1339</v>
      </c>
    </row>
    <row r="25" spans="3:3" ht="10.5" customHeight="1" x14ac:dyDescent="0.25"/>
    <row r="26" spans="3:3" ht="21.75" customHeight="1" x14ac:dyDescent="0.25">
      <c r="C26" s="72" t="s">
        <v>64</v>
      </c>
    </row>
    <row r="27" spans="3:3" ht="63" customHeight="1" x14ac:dyDescent="0.25">
      <c r="C27" s="71" t="s">
        <v>1463</v>
      </c>
    </row>
    <row r="28" spans="3:3" ht="14.25" customHeight="1" x14ac:dyDescent="0.25"/>
    <row r="29" spans="3:3" ht="18" customHeight="1" x14ac:dyDescent="0.25">
      <c r="C29" s="72" t="s">
        <v>1330</v>
      </c>
    </row>
    <row r="30" spans="3:3" ht="31.5" customHeight="1" x14ac:dyDescent="0.25">
      <c r="C30" s="71" t="s">
        <v>1336</v>
      </c>
    </row>
    <row r="31" spans="3:3" ht="23.25" customHeight="1" x14ac:dyDescent="0.25">
      <c r="C31" s="72" t="s">
        <v>1331</v>
      </c>
    </row>
    <row r="32" spans="3:3" ht="19.5" customHeight="1" x14ac:dyDescent="0.25">
      <c r="C32" s="71" t="s">
        <v>1333</v>
      </c>
    </row>
    <row r="33" spans="3:3" ht="24.75" customHeight="1" x14ac:dyDescent="0.25">
      <c r="C33" s="72" t="s">
        <v>56</v>
      </c>
    </row>
    <row r="34" spans="3:3" ht="14.25" customHeight="1" x14ac:dyDescent="0.25">
      <c r="C34" s="71" t="s">
        <v>57</v>
      </c>
    </row>
    <row r="35" spans="3:3" ht="14.25" customHeight="1" x14ac:dyDescent="0.25">
      <c r="C35" s="71" t="s">
        <v>1338</v>
      </c>
    </row>
    <row r="36" spans="3:3" ht="14.25" customHeight="1" x14ac:dyDescent="0.25">
      <c r="C36" s="201" t="s">
        <v>1443</v>
      </c>
    </row>
    <row r="37" spans="3:3" ht="14.25" customHeight="1" x14ac:dyDescent="0.25">
      <c r="C37" s="201"/>
    </row>
    <row r="38" spans="3:3" x14ac:dyDescent="0.25">
      <c r="C38" s="72" t="s">
        <v>58</v>
      </c>
    </row>
    <row r="39" spans="3:3" x14ac:dyDescent="0.25">
      <c r="C39" s="71" t="s">
        <v>59</v>
      </c>
    </row>
    <row r="40" spans="3:3" x14ac:dyDescent="0.25">
      <c r="C40" s="74" t="s">
        <v>60</v>
      </c>
    </row>
    <row r="41" spans="3:3" x14ac:dyDescent="0.25">
      <c r="C41" s="74" t="s">
        <v>63</v>
      </c>
    </row>
    <row r="42" spans="3:3" x14ac:dyDescent="0.25">
      <c r="C42" s="201" t="s">
        <v>1335</v>
      </c>
    </row>
  </sheetData>
  <sheetProtection algorithmName="SHA-512" hashValue="LbzrNPKM3pFkxnZZS/nQW7ezBWL1RzIxavFYyOW0VIZaj2Msl5QJSsqP6ZKKNNG4ebCyvZ5agx2+Ke63RH2xBQ==" saltValue="B0hHe2OcAMCVwZNss3jIJA==" spinCount="100000" sheet="1" objects="1" scenarios="1"/>
  <hyperlinks>
    <hyperlink ref="C40" r:id="rId1" display="Reinier Goedhart, tel.: 06-25341033 of e-mail: r.goedhart@poraad.nl " xr:uid="{00000000-0004-0000-0000-000000000000}"/>
    <hyperlink ref="C41" r:id="rId2" display="be.keizer@wxs.nl " xr:uid="{00000000-0004-0000-0000-000001000000}"/>
    <hyperlink ref="C42" r:id="rId3" display="nicovanzuylen@vo-raad.nl " xr:uid="{00000000-0004-0000-0000-000002000000}"/>
    <hyperlink ref="C36" r:id="rId4" xr:uid="{00000000-0004-0000-0000-000003000000}"/>
  </hyperlinks>
  <pageMargins left="0.7" right="0.7" top="0.75" bottom="0.75" header="0.3" footer="0.3"/>
  <pageSetup paperSize="9" scale="57" orientation="portrait" r:id="rId5"/>
  <headerFooter>
    <oddHeader>&amp;L&amp;"Arial,Vet"&amp;F&amp;R&amp;"Arial,Vet"&amp;A</oddHeader>
    <oddFooter>&amp;L&amp;"Arial,Vet"keizer / goedhart&amp;C&amp;"Arial,Vet"pagina &amp;P&amp;R&amp;"Arial,Vet"&amp;D</oddFooter>
  </headerFooter>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28"/>
  <sheetViews>
    <sheetView tabSelected="1" zoomScale="86" zoomScaleNormal="86" zoomScaleSheetLayoutView="85" workbookViewId="0">
      <selection activeCell="B2" sqref="B2"/>
    </sheetView>
  </sheetViews>
  <sheetFormatPr defaultRowHeight="12" customHeight="1" x14ac:dyDescent="0.2"/>
  <cols>
    <col min="1" max="1" width="3.7109375" style="5" customWidth="1"/>
    <col min="2" max="2" width="2.7109375" style="5" customWidth="1"/>
    <col min="3" max="3" width="4.7109375" style="50" customWidth="1"/>
    <col min="4" max="4" width="28.5703125" style="5" bestFit="1" customWidth="1"/>
    <col min="5" max="5" width="9.140625" style="5" customWidth="1"/>
    <col min="6" max="6" width="2.140625" style="5" customWidth="1"/>
    <col min="7" max="7" width="6.42578125" style="6" customWidth="1"/>
    <col min="8" max="8" width="4.7109375" style="6" customWidth="1"/>
    <col min="9" max="9" width="5.5703125" style="6" customWidth="1"/>
    <col min="10" max="10" width="6.28515625" style="6" customWidth="1"/>
    <col min="11" max="11" width="1.7109375" style="6" customWidth="1"/>
    <col min="12" max="12" width="6" style="6" customWidth="1"/>
    <col min="13" max="13" width="4.7109375" style="6" customWidth="1"/>
    <col min="14" max="14" width="5.28515625" style="6" customWidth="1"/>
    <col min="15" max="15" width="4.5703125" style="6" customWidth="1"/>
    <col min="16" max="16" width="4" style="6" customWidth="1"/>
    <col min="17" max="17" width="2" style="6" customWidth="1"/>
    <col min="18" max="18" width="9.85546875" style="6" customWidth="1"/>
    <col min="19" max="20" width="13.85546875" style="6" customWidth="1"/>
    <col min="21" max="21" width="14.5703125" style="6" customWidth="1"/>
    <col min="22" max="22" width="2.28515625" style="6" customWidth="1"/>
    <col min="23" max="23" width="12.28515625" style="5" customWidth="1"/>
    <col min="24" max="24" width="13.42578125" style="5" customWidth="1"/>
    <col min="25" max="25" width="12.7109375" style="5" customWidth="1"/>
    <col min="26" max="26" width="2.7109375" style="5" customWidth="1"/>
    <col min="27" max="27" width="2.85546875" style="5" customWidth="1"/>
    <col min="28" max="16384" width="9.140625" style="5"/>
  </cols>
  <sheetData>
    <row r="1" spans="2:27" ht="12" customHeight="1" x14ac:dyDescent="0.2">
      <c r="C1" s="205">
        <v>35</v>
      </c>
    </row>
    <row r="2" spans="2:27" ht="12" customHeight="1" x14ac:dyDescent="0.2">
      <c r="B2" s="7"/>
      <c r="C2" s="51"/>
      <c r="D2" s="8"/>
      <c r="E2" s="8"/>
      <c r="F2" s="8"/>
      <c r="G2" s="9"/>
      <c r="H2" s="9"/>
      <c r="I2" s="9"/>
      <c r="J2" s="9"/>
      <c r="K2" s="9"/>
      <c r="L2" s="9"/>
      <c r="M2" s="9"/>
      <c r="N2" s="9"/>
      <c r="O2" s="9"/>
      <c r="P2" s="9"/>
      <c r="Q2" s="9"/>
      <c r="R2" s="9"/>
      <c r="S2" s="9"/>
      <c r="T2" s="9"/>
      <c r="U2" s="9"/>
      <c r="V2" s="9"/>
      <c r="W2" s="9"/>
      <c r="X2" s="9"/>
      <c r="Y2" s="9"/>
      <c r="Z2" s="8"/>
      <c r="AA2" s="10"/>
    </row>
    <row r="3" spans="2:27" s="11" customFormat="1" ht="12" customHeight="1" x14ac:dyDescent="0.2">
      <c r="B3" s="12"/>
      <c r="C3" s="52"/>
      <c r="D3" s="13"/>
      <c r="E3" s="13"/>
      <c r="F3" s="13"/>
      <c r="G3" s="14"/>
      <c r="H3" s="14"/>
      <c r="I3" s="14"/>
      <c r="J3" s="14"/>
      <c r="K3" s="14"/>
      <c r="L3" s="14"/>
      <c r="M3" s="14"/>
      <c r="N3" s="14"/>
      <c r="O3" s="14"/>
      <c r="P3" s="14"/>
      <c r="Q3" s="14"/>
      <c r="R3" s="14"/>
      <c r="S3" s="14"/>
      <c r="T3" s="14"/>
      <c r="U3" s="14"/>
      <c r="V3" s="14"/>
      <c r="W3" s="14"/>
      <c r="X3" s="14"/>
      <c r="Y3" s="14"/>
      <c r="Z3" s="13"/>
      <c r="AA3" s="15"/>
    </row>
    <row r="4" spans="2:27" s="11" customFormat="1" ht="18.75" customHeight="1" x14ac:dyDescent="0.3">
      <c r="B4" s="12"/>
      <c r="C4" s="142" t="s">
        <v>79</v>
      </c>
      <c r="D4" s="13"/>
      <c r="E4" s="13"/>
      <c r="F4" s="13"/>
      <c r="G4" s="14"/>
      <c r="H4" s="14"/>
      <c r="I4" s="16"/>
      <c r="J4" s="14"/>
      <c r="K4" s="14"/>
      <c r="L4" s="14"/>
      <c r="M4" s="14"/>
      <c r="N4" s="16"/>
      <c r="O4" s="14"/>
      <c r="P4" s="14"/>
      <c r="Q4" s="14"/>
      <c r="R4" s="14"/>
      <c r="S4" s="14"/>
      <c r="T4" s="14"/>
      <c r="U4" s="14"/>
      <c r="V4" s="14"/>
      <c r="W4" s="14"/>
      <c r="X4" s="14"/>
      <c r="Y4" s="14"/>
      <c r="Z4" s="13"/>
      <c r="AA4" s="15"/>
    </row>
    <row r="5" spans="2:27" s="11" customFormat="1" ht="18.75" customHeight="1" x14ac:dyDescent="0.25">
      <c r="B5" s="12"/>
      <c r="C5" s="55" t="str">
        <f>+G8</f>
        <v>Samenwerkingsverband Noord-Kennemerland VO/VSO</v>
      </c>
      <c r="D5" s="13"/>
      <c r="E5" s="13"/>
      <c r="F5" s="13"/>
      <c r="G5" s="14"/>
      <c r="H5" s="14"/>
      <c r="I5" s="16"/>
      <c r="J5" s="14"/>
      <c r="K5" s="14"/>
      <c r="L5" s="14"/>
      <c r="M5" s="14"/>
      <c r="N5" s="16"/>
      <c r="O5" s="14"/>
      <c r="P5" s="14"/>
      <c r="Q5" s="14"/>
      <c r="R5" s="14"/>
      <c r="S5" s="14"/>
      <c r="T5" s="14"/>
      <c r="U5" s="14"/>
      <c r="V5" s="14"/>
      <c r="W5" s="14"/>
      <c r="X5" s="14"/>
      <c r="Y5" s="14"/>
      <c r="Z5" s="13"/>
      <c r="AA5" s="15"/>
    </row>
    <row r="6" spans="2:27" s="11" customFormat="1" ht="28.5" customHeight="1" x14ac:dyDescent="0.25">
      <c r="B6" s="12"/>
      <c r="C6" s="55"/>
      <c r="D6" s="13"/>
      <c r="E6" s="13"/>
      <c r="F6" s="13"/>
      <c r="G6" s="14"/>
      <c r="H6" s="14"/>
      <c r="I6" s="16"/>
      <c r="J6" s="14"/>
      <c r="K6" s="14"/>
      <c r="L6" s="14"/>
      <c r="M6" s="14"/>
      <c r="N6" s="16"/>
      <c r="O6" s="14"/>
      <c r="P6" s="14"/>
      <c r="Q6" s="14"/>
      <c r="R6" s="14"/>
      <c r="S6" s="14"/>
      <c r="T6" s="14"/>
      <c r="U6" s="14"/>
      <c r="V6" s="14"/>
      <c r="W6" s="14"/>
      <c r="X6" s="14"/>
      <c r="Y6" s="14"/>
      <c r="Z6" s="13"/>
      <c r="AA6" s="15"/>
    </row>
    <row r="7" spans="2:27" s="11" customFormat="1" ht="10.5" customHeight="1" x14ac:dyDescent="0.2">
      <c r="B7" s="12"/>
      <c r="C7" s="65"/>
      <c r="D7" s="65"/>
      <c r="E7" s="65"/>
      <c r="F7" s="65"/>
      <c r="G7" s="170"/>
      <c r="H7" s="170"/>
      <c r="I7" s="170"/>
      <c r="J7" s="170"/>
      <c r="K7" s="170"/>
      <c r="L7" s="170"/>
      <c r="M7" s="66"/>
      <c r="N7" s="65"/>
      <c r="O7" s="14"/>
      <c r="P7" s="14"/>
      <c r="Q7" s="14"/>
      <c r="R7" s="14"/>
      <c r="S7" s="14"/>
      <c r="T7" s="14"/>
      <c r="U7" s="14"/>
      <c r="V7" s="14"/>
      <c r="W7" s="14"/>
      <c r="X7" s="14"/>
      <c r="Y7" s="14"/>
      <c r="Z7" s="13"/>
      <c r="AA7" s="15"/>
    </row>
    <row r="8" spans="2:27" s="11" customFormat="1" ht="14.25" customHeight="1" x14ac:dyDescent="0.25">
      <c r="B8" s="12"/>
      <c r="C8" s="65"/>
      <c r="D8" s="162" t="s">
        <v>80</v>
      </c>
      <c r="E8" s="162"/>
      <c r="F8" s="168"/>
      <c r="G8" s="194" t="str">
        <f>IF(VLOOKUP(G9,'SWV gegevens'!$B$2:$C$75,1)=G9,VLOOKUP(G9,'SWV gegevens'!$B$2:$C$77,2),"bestaat niet")</f>
        <v>Samenwerkingsverband Noord-Kennemerland VO/VSO</v>
      </c>
      <c r="H8" s="88"/>
      <c r="I8" s="88"/>
      <c r="J8" s="88"/>
      <c r="K8" s="88"/>
      <c r="L8" s="88"/>
      <c r="M8" s="169"/>
      <c r="N8" s="65"/>
      <c r="O8" s="14"/>
      <c r="P8" s="14"/>
      <c r="Q8" s="14"/>
      <c r="R8" s="14"/>
      <c r="S8" s="14"/>
      <c r="T8" s="14"/>
      <c r="U8" s="14"/>
      <c r="V8" s="14"/>
      <c r="W8" s="14"/>
      <c r="X8" s="14"/>
      <c r="Y8" s="14"/>
      <c r="Z8" s="13"/>
      <c r="AA8" s="15"/>
    </row>
    <row r="9" spans="2:27" s="11" customFormat="1" ht="12.75" customHeight="1" x14ac:dyDescent="0.25">
      <c r="B9" s="12"/>
      <c r="C9" s="65"/>
      <c r="D9" s="162" t="s">
        <v>38</v>
      </c>
      <c r="E9" s="162"/>
      <c r="F9" s="168"/>
      <c r="G9" s="195" t="str">
        <f>VLOOKUP($C$1,'SWV gegevens'!$A$2:$C$76,2)</f>
        <v>VO2703</v>
      </c>
      <c r="H9" s="88"/>
      <c r="I9" s="172"/>
      <c r="J9" s="171"/>
      <c r="K9" s="171"/>
      <c r="L9" s="171"/>
      <c r="M9" s="66"/>
      <c r="N9" s="65"/>
      <c r="O9" s="14"/>
      <c r="P9" s="14"/>
      <c r="Q9" s="14"/>
      <c r="R9" s="14"/>
      <c r="S9" s="14"/>
      <c r="T9" s="14"/>
      <c r="U9" s="14"/>
      <c r="V9" s="14"/>
      <c r="W9" s="14"/>
      <c r="X9" s="14"/>
      <c r="Y9" s="14"/>
      <c r="Z9" s="13"/>
      <c r="AA9" s="15"/>
    </row>
    <row r="10" spans="2:27" s="11" customFormat="1" ht="12.75" customHeight="1" x14ac:dyDescent="0.2">
      <c r="B10" s="12"/>
      <c r="C10" s="65"/>
      <c r="D10" s="65"/>
      <c r="E10" s="65"/>
      <c r="F10" s="65"/>
      <c r="G10" s="171"/>
      <c r="H10" s="171"/>
      <c r="I10" s="66"/>
      <c r="J10" s="66"/>
      <c r="K10" s="66"/>
      <c r="L10" s="66"/>
      <c r="M10" s="66"/>
      <c r="N10" s="65"/>
      <c r="O10" s="14"/>
      <c r="P10" s="14"/>
      <c r="Q10" s="14"/>
      <c r="R10" s="14"/>
      <c r="S10" s="14"/>
      <c r="T10" s="14"/>
      <c r="U10" s="14"/>
      <c r="V10" s="14"/>
      <c r="W10" s="14"/>
      <c r="X10" s="14"/>
      <c r="Y10" s="14"/>
      <c r="Z10" s="13"/>
      <c r="AA10" s="15"/>
    </row>
    <row r="11" spans="2:27" s="11" customFormat="1" ht="18.75" customHeight="1" x14ac:dyDescent="0.25">
      <c r="B11" s="12"/>
      <c r="C11" s="152" t="s">
        <v>74</v>
      </c>
      <c r="D11" s="159"/>
      <c r="E11" s="159"/>
      <c r="F11" s="159"/>
      <c r="G11" s="157" t="s">
        <v>75</v>
      </c>
      <c r="H11" s="160"/>
      <c r="I11" s="160"/>
      <c r="J11" s="158"/>
      <c r="K11" s="160"/>
      <c r="L11" s="14"/>
      <c r="M11" s="14"/>
      <c r="N11" s="14"/>
      <c r="O11" s="16"/>
      <c r="P11" s="14"/>
      <c r="Q11" s="14"/>
      <c r="R11" s="14"/>
      <c r="S11" s="14"/>
      <c r="T11" s="14"/>
      <c r="U11" s="14"/>
      <c r="V11" s="14"/>
      <c r="W11" s="14"/>
      <c r="X11" s="14"/>
      <c r="Y11" s="14"/>
      <c r="Z11" s="13"/>
      <c r="AA11" s="15"/>
    </row>
    <row r="12" spans="2:27" s="149" customFormat="1" ht="12" customHeight="1" x14ac:dyDescent="0.25">
      <c r="B12" s="61"/>
      <c r="C12" s="153" t="s">
        <v>72</v>
      </c>
      <c r="D12" s="154"/>
      <c r="E12" s="155" t="s">
        <v>1450</v>
      </c>
      <c r="F12" s="155"/>
      <c r="G12" s="154" t="s">
        <v>73</v>
      </c>
      <c r="H12" s="156"/>
      <c r="I12" s="156"/>
      <c r="J12" s="204">
        <f>tab!E4</f>
        <v>2020</v>
      </c>
      <c r="K12" s="156"/>
      <c r="L12" s="150"/>
      <c r="M12" s="150"/>
      <c r="N12" s="150"/>
      <c r="O12" s="20"/>
      <c r="P12" s="150"/>
      <c r="Q12" s="150"/>
      <c r="R12" s="150"/>
      <c r="S12" s="150"/>
      <c r="T12" s="150"/>
      <c r="U12" s="150"/>
      <c r="V12" s="150"/>
      <c r="W12" s="151"/>
      <c r="X12" s="151"/>
      <c r="Y12" s="151"/>
      <c r="Z12" s="54"/>
      <c r="AA12" s="36"/>
    </row>
    <row r="13" spans="2:27" ht="12" customHeight="1" x14ac:dyDescent="0.25">
      <c r="B13" s="17"/>
      <c r="C13" s="75"/>
      <c r="D13" s="18"/>
      <c r="E13" s="18"/>
      <c r="F13" s="18"/>
      <c r="G13" s="177"/>
      <c r="H13" s="19"/>
      <c r="I13" s="20"/>
      <c r="J13" s="19"/>
      <c r="K13" s="19"/>
      <c r="L13" s="19"/>
      <c r="M13" s="19"/>
      <c r="N13" s="20"/>
      <c r="O13" s="19"/>
      <c r="P13" s="19"/>
      <c r="Q13" s="19"/>
      <c r="R13" s="19"/>
      <c r="S13" s="19"/>
      <c r="T13" s="146"/>
      <c r="U13" s="145"/>
      <c r="V13" s="145"/>
      <c r="W13" s="19"/>
      <c r="X13" s="19"/>
      <c r="Y13" s="19"/>
      <c r="Z13" s="18"/>
      <c r="AA13" s="21"/>
    </row>
    <row r="14" spans="2:27" ht="12" customHeight="1" x14ac:dyDescent="0.2">
      <c r="B14" s="17"/>
      <c r="C14" s="1"/>
      <c r="D14" s="2"/>
      <c r="E14" s="2"/>
      <c r="F14" s="2"/>
      <c r="G14" s="41"/>
      <c r="H14" s="41"/>
      <c r="I14" s="41"/>
      <c r="J14" s="41"/>
      <c r="K14" s="41"/>
      <c r="L14" s="41"/>
      <c r="M14" s="41"/>
      <c r="N14" s="41"/>
      <c r="O14" s="41"/>
      <c r="P14" s="41"/>
      <c r="Q14" s="41"/>
      <c r="R14" s="41"/>
      <c r="S14" s="41"/>
      <c r="T14" s="41"/>
      <c r="U14" s="22"/>
      <c r="V14" s="22"/>
      <c r="W14" s="22"/>
      <c r="X14" s="22"/>
      <c r="Y14" s="22"/>
      <c r="Z14" s="23"/>
      <c r="AA14" s="21"/>
    </row>
    <row r="15" spans="2:27" s="24" customFormat="1" ht="12" customHeight="1" x14ac:dyDescent="0.2">
      <c r="B15" s="25"/>
      <c r="C15" s="143"/>
      <c r="D15" s="143" t="s">
        <v>0</v>
      </c>
      <c r="E15" s="26"/>
      <c r="F15" s="26"/>
      <c r="G15" s="202" t="s">
        <v>76</v>
      </c>
      <c r="H15" s="28"/>
      <c r="I15" s="28"/>
      <c r="J15" s="29"/>
      <c r="K15" s="29"/>
      <c r="L15" s="27"/>
      <c r="M15" s="28"/>
      <c r="N15" s="89"/>
      <c r="O15" s="29"/>
      <c r="P15" s="29"/>
      <c r="Q15" s="29"/>
      <c r="R15" s="143"/>
      <c r="S15" s="29"/>
      <c r="T15" s="29"/>
      <c r="U15" s="29"/>
      <c r="V15" s="29"/>
      <c r="W15" s="29"/>
      <c r="X15" s="29"/>
      <c r="Y15" s="29"/>
      <c r="Z15" s="30"/>
      <c r="AA15" s="31"/>
    </row>
    <row r="16" spans="2:27" s="82" customFormat="1" ht="12" customHeight="1" x14ac:dyDescent="0.2">
      <c r="B16" s="58"/>
      <c r="C16" s="78"/>
      <c r="D16" s="59"/>
      <c r="E16" s="80"/>
      <c r="F16" s="81"/>
      <c r="G16" s="144"/>
      <c r="H16" s="83"/>
      <c r="I16" s="90"/>
      <c r="J16" s="84"/>
      <c r="K16" s="84"/>
      <c r="L16" s="85"/>
      <c r="M16" s="83"/>
      <c r="N16" s="91"/>
      <c r="O16" s="84"/>
      <c r="P16" s="84"/>
      <c r="Q16" s="84"/>
      <c r="R16" s="63" t="s">
        <v>61</v>
      </c>
      <c r="S16" s="147" t="s">
        <v>53</v>
      </c>
      <c r="T16" s="84"/>
      <c r="U16" s="84"/>
      <c r="V16" s="84"/>
      <c r="W16" s="63" t="s">
        <v>51</v>
      </c>
      <c r="X16" s="34"/>
      <c r="Y16" s="34"/>
      <c r="Z16" s="35"/>
      <c r="AA16" s="36"/>
    </row>
    <row r="17" spans="2:27" s="82" customFormat="1" ht="12" customHeight="1" x14ac:dyDescent="0.2">
      <c r="B17" s="58"/>
      <c r="C17" s="78"/>
      <c r="D17" s="64" t="s">
        <v>81</v>
      </c>
      <c r="E17" s="79"/>
      <c r="F17" s="80"/>
      <c r="G17" s="59" t="s">
        <v>67</v>
      </c>
      <c r="H17" s="38"/>
      <c r="I17" s="38"/>
      <c r="J17" s="38"/>
      <c r="K17" s="38"/>
      <c r="L17" s="59" t="s">
        <v>68</v>
      </c>
      <c r="M17" s="38"/>
      <c r="N17" s="38"/>
      <c r="O17" s="38"/>
      <c r="P17" s="38"/>
      <c r="Q17" s="211"/>
      <c r="R17" s="214" t="s">
        <v>1332</v>
      </c>
      <c r="S17" s="59" t="s">
        <v>69</v>
      </c>
      <c r="T17" s="63"/>
      <c r="U17" s="39" t="s">
        <v>43</v>
      </c>
      <c r="V17" s="39"/>
      <c r="W17" s="59" t="s">
        <v>77</v>
      </c>
      <c r="X17" s="39"/>
      <c r="Y17" s="39" t="s">
        <v>43</v>
      </c>
      <c r="Z17" s="40"/>
      <c r="AA17" s="15"/>
    </row>
    <row r="18" spans="2:27" s="77" customFormat="1" ht="12" customHeight="1" x14ac:dyDescent="0.2">
      <c r="B18" s="62"/>
      <c r="C18" s="56"/>
      <c r="D18" s="185" t="s">
        <v>44</v>
      </c>
      <c r="E18" s="186" t="s">
        <v>86</v>
      </c>
      <c r="F18" s="60"/>
      <c r="G18" s="186" t="s">
        <v>15</v>
      </c>
      <c r="H18" s="186" t="s">
        <v>16</v>
      </c>
      <c r="I18" s="186" t="s">
        <v>17</v>
      </c>
      <c r="J18" s="57" t="s">
        <v>45</v>
      </c>
      <c r="K18" s="57"/>
      <c r="L18" s="186" t="s">
        <v>15</v>
      </c>
      <c r="M18" s="186" t="s">
        <v>16</v>
      </c>
      <c r="N18" s="186" t="s">
        <v>17</v>
      </c>
      <c r="O18" s="56" t="s">
        <v>45</v>
      </c>
      <c r="P18" s="57" t="s">
        <v>1328</v>
      </c>
      <c r="Q18" s="57"/>
      <c r="R18" s="63" t="s">
        <v>62</v>
      </c>
      <c r="S18" s="57" t="s">
        <v>46</v>
      </c>
      <c r="T18" s="57" t="s">
        <v>47</v>
      </c>
      <c r="U18" s="39" t="s">
        <v>70</v>
      </c>
      <c r="V18" s="39"/>
      <c r="W18" s="41" t="s">
        <v>46</v>
      </c>
      <c r="X18" s="41" t="s">
        <v>47</v>
      </c>
      <c r="Y18" s="33" t="s">
        <v>82</v>
      </c>
      <c r="Z18" s="4"/>
      <c r="AA18" s="21"/>
    </row>
    <row r="19" spans="2:27" ht="12" customHeight="1" x14ac:dyDescent="0.2">
      <c r="B19" s="17"/>
      <c r="C19" s="182">
        <v>1</v>
      </c>
      <c r="D19" s="196" t="str">
        <f>IF(E19&lt;&gt;"",VLOOKUP(E19,'SWV gegevens'!$E$2:$J$267,2),"")</f>
        <v>De Ruimte</v>
      </c>
      <c r="E19" s="197" t="str">
        <f>IF(VLOOKUP($G$9&amp;"0"&amp;$C19,'kijkglas 3'!$A$11:$L$842,1)=$G$9&amp;"0"&amp;$C19,VLOOKUP($G$9&amp;"0"&amp;$C19,'kijkglas 3'!$A$11:$L$842,4),"")</f>
        <v>01LB</v>
      </c>
      <c r="F19" s="193"/>
      <c r="G19" s="197">
        <f>IF(VLOOKUP($G$9&amp;"0"&amp;$C19,'kijkglas 3'!$A$11:$M$864,1)=$G$9&amp;"0"&amp;$C19,VLOOKUP($G$9&amp;"0"&amp;$C19,'kijkglas 3'!$A$11:$M$864,5),0)</f>
        <v>0</v>
      </c>
      <c r="H19" s="197">
        <f>IF(VLOOKUP($G$9&amp;"0"&amp;$C19,'kijkglas 3'!$A$11:$M$864,1)=$G$9&amp;"0"&amp;$C19,VLOOKUP($G$9&amp;"0"&amp;$C19,'kijkglas 3'!$A$11:$M$864,6),0)</f>
        <v>0</v>
      </c>
      <c r="I19" s="197">
        <f>IF(VLOOKUP($G$9&amp;"0"&amp;$C19,'kijkglas 3'!$A$11:$M$864,1)=$G$9&amp;"0"&amp;$C19,VLOOKUP($G$9&amp;"0"&amp;$C19,'kijkglas 3'!$A$11:$M$864,7),0)</f>
        <v>0</v>
      </c>
      <c r="J19" s="198">
        <f t="shared" ref="J19:J48" si="0">SUM(G19:I19)</f>
        <v>0</v>
      </c>
      <c r="K19" s="66"/>
      <c r="L19" s="197">
        <f>IF(VLOOKUP($G$9&amp;"0"&amp;$C19,'kijkglas 3'!$A$11:$M$864,1)=$G$9&amp;"0"&amp;$C19,VLOOKUP($G$9&amp;"0"&amp;$C19,'kijkglas 3'!$A$11:$M$864,9),0)</f>
        <v>0</v>
      </c>
      <c r="M19" s="197">
        <f>IF(VLOOKUP($G$9&amp;"0"&amp;$C19,'kijkglas 3'!$A$11:$M$864,1)=$G$9&amp;"0"&amp;$C19,VLOOKUP($G$9&amp;"0"&amp;$C19,'kijkglas 3'!$A$11:$M$864,10),0)</f>
        <v>0</v>
      </c>
      <c r="N19" s="197">
        <f>IF(VLOOKUP($G$9&amp;"0"&amp;$C19,'kijkglas 3'!$A$11:$M$864,1)=$G$9&amp;"0"&amp;$C19,VLOOKUP($G$9&amp;"0"&amp;$C19,'kijkglas 3'!$A$11:$M$864,11),0)</f>
        <v>1</v>
      </c>
      <c r="O19" s="198">
        <f t="shared" ref="O19:O48" si="1">SUM(L19:N19)</f>
        <v>1</v>
      </c>
      <c r="P19" s="210" t="str">
        <f>IF(J19-O19&gt;0,"ja","nee")</f>
        <v>nee</v>
      </c>
      <c r="Q19" s="41"/>
      <c r="R19" s="73" t="s">
        <v>42</v>
      </c>
      <c r="S19" s="199">
        <f>(J19-O19)*(tab!$C$21*tab!$E$8+tab!$D$23)</f>
        <v>-6987.8686099999995</v>
      </c>
      <c r="T19" s="199">
        <f>(G19-L19)*tab!$E$31+(H19-M19)*tab!$F$31+(I19-N19)*tab!$G$31</f>
        <v>-23876.15</v>
      </c>
      <c r="U19" s="199">
        <f t="shared" ref="U19:U53" si="2">IF(SUM(S19:T19)&lt;0,0,SUM(S19:T19))*IF(P19="ja",1,0)</f>
        <v>0</v>
      </c>
      <c r="V19" s="148"/>
      <c r="W19" s="199">
        <f>IF(R19="nee",0,(J19-O19)*tab!$C$59)</f>
        <v>-1273.07</v>
      </c>
      <c r="X19" s="199">
        <f>IF(R19="nee",0,(G19-L19)*tab!$G$59+(H19-M19)*tab!$H$59+(I19-N19)*tab!$I$59)</f>
        <v>-1167.81</v>
      </c>
      <c r="Y19" s="199">
        <f t="shared" ref="Y19:Y53" si="3">IF(SUM(W19:X19)&lt;=0,0,SUM(W19:X19))*IF(P19="ja",1,0)</f>
        <v>0</v>
      </c>
      <c r="Z19" s="4"/>
      <c r="AA19" s="21"/>
    </row>
    <row r="20" spans="2:27" ht="12" customHeight="1" x14ac:dyDescent="0.2">
      <c r="B20" s="17"/>
      <c r="C20" s="182">
        <v>2</v>
      </c>
      <c r="D20" s="196" t="str">
        <f>IF(E20&lt;&gt;"",VLOOKUP(E20,'SWV gegevens'!$E$2:$J$267,2),"")</f>
        <v>Heliomare Onderwijs</v>
      </c>
      <c r="E20" s="197" t="str">
        <f>IF(VLOOKUP($G$9&amp;"0"&amp;$C20,'kijkglas 3'!$A$11:$L$842,1)=$G$9&amp;"0"&amp;$C20,VLOOKUP($G$9&amp;"0"&amp;$C20,'kijkglas 3'!$A$11:$L$842,4),"")</f>
        <v>01MI</v>
      </c>
      <c r="F20" s="184"/>
      <c r="G20" s="197">
        <f>IF(VLOOKUP($G$9&amp;"0"&amp;$C20,'kijkglas 3'!$A$11:$M$864,1)=$G$9&amp;"0"&amp;$C20,VLOOKUP($G$9&amp;"0"&amp;$C20,'kijkglas 3'!$A$11:$M$864,5),0)</f>
        <v>2</v>
      </c>
      <c r="H20" s="197">
        <f>IF(VLOOKUP($G$9&amp;"0"&amp;$C20,'kijkglas 3'!$A$11:$M$864,1)=$G$9&amp;"0"&amp;$C20,VLOOKUP($G$9&amp;"0"&amp;$C20,'kijkglas 3'!$A$11:$M$864,6),0)</f>
        <v>0</v>
      </c>
      <c r="I20" s="197">
        <f>IF(VLOOKUP($G$9&amp;"0"&amp;$C20,'kijkglas 3'!$A$11:$M$864,1)=$G$9&amp;"0"&amp;$C20,VLOOKUP($G$9&amp;"0"&amp;$C20,'kijkglas 3'!$A$11:$M$864,7),0)</f>
        <v>0</v>
      </c>
      <c r="J20" s="198">
        <f t="shared" si="0"/>
        <v>2</v>
      </c>
      <c r="K20" s="183"/>
      <c r="L20" s="197">
        <f>IF(VLOOKUP($G$9&amp;"0"&amp;$C20,'kijkglas 3'!$A$11:$M$864,1)=$G$9&amp;"0"&amp;$C20,VLOOKUP($G$9&amp;"0"&amp;$C20,'kijkglas 3'!$A$11:$M$864,9),0)</f>
        <v>1</v>
      </c>
      <c r="M20" s="197">
        <f>IF(VLOOKUP($G$9&amp;"0"&amp;$C20,'kijkglas 3'!$A$11:$M$864,1)=$G$9&amp;"0"&amp;$C20,VLOOKUP($G$9&amp;"0"&amp;$C20,'kijkglas 3'!$A$11:$M$864,10),0)</f>
        <v>0</v>
      </c>
      <c r="N20" s="197">
        <f>IF(VLOOKUP($G$9&amp;"0"&amp;$C20,'kijkglas 3'!$A$11:$M$864,1)=$G$9&amp;"0"&amp;$C20,VLOOKUP($G$9&amp;"0"&amp;$C20,'kijkglas 3'!$A$11:$M$864,11),0)</f>
        <v>0</v>
      </c>
      <c r="O20" s="198">
        <f t="shared" si="1"/>
        <v>1</v>
      </c>
      <c r="P20" s="210" t="str">
        <f t="shared" ref="P20:P53" si="4">IF(J20-O20&gt;0,"ja","nee")</f>
        <v>ja</v>
      </c>
      <c r="Q20" s="41"/>
      <c r="R20" s="199" t="str">
        <f>+R19</f>
        <v>ja</v>
      </c>
      <c r="S20" s="199">
        <f>(J20-O20)*(tab!$C$21*tab!$E$8+tab!$D$23)</f>
        <v>6987.8686099999995</v>
      </c>
      <c r="T20" s="199">
        <f>(G20-L20)*tab!$E$31+(H20-M20)*tab!$F$31+(I20-N20)*tab!$G$31</f>
        <v>10974.61</v>
      </c>
      <c r="U20" s="199">
        <f t="shared" si="2"/>
        <v>17962.478609999998</v>
      </c>
      <c r="V20" s="148"/>
      <c r="W20" s="199">
        <f>IF(R20="nee",0,(J20-O20)*tab!$C$59)</f>
        <v>1273.07</v>
      </c>
      <c r="X20" s="199">
        <f>IF(R20="nee",0,(G20-L20)*tab!$G$59+(H20-M20)*tab!$H$59+(I20-N20)*tab!$I$59)</f>
        <v>647.53</v>
      </c>
      <c r="Y20" s="199">
        <f t="shared" si="3"/>
        <v>1920.6</v>
      </c>
      <c r="Z20" s="4"/>
      <c r="AA20" s="21"/>
    </row>
    <row r="21" spans="2:27" ht="12" customHeight="1" x14ac:dyDescent="0.2">
      <c r="B21" s="17"/>
      <c r="C21" s="182">
        <v>3</v>
      </c>
      <c r="D21" s="196" t="str">
        <f>IF(E21&lt;&gt;"",VLOOKUP(E21,'SWV gegevens'!$E$2:$J$267,2),"")</f>
        <v>De Alk</v>
      </c>
      <c r="E21" s="197" t="str">
        <f>IF(VLOOKUP($G$9&amp;"0"&amp;$C21,'kijkglas 3'!$A$11:$L$842,1)=$G$9&amp;"0"&amp;$C21,VLOOKUP($G$9&amp;"0"&amp;$C21,'kijkglas 3'!$A$11:$L$842,4),"")</f>
        <v>01WX</v>
      </c>
      <c r="F21" s="184"/>
      <c r="G21" s="197">
        <f>IF(VLOOKUP($G$9&amp;"0"&amp;$C21,'kijkglas 3'!$A$11:$M$864,1)=$G$9&amp;"0"&amp;$C21,VLOOKUP($G$9&amp;"0"&amp;$C21,'kijkglas 3'!$A$11:$M$864,5),0)</f>
        <v>1</v>
      </c>
      <c r="H21" s="197">
        <f>IF(VLOOKUP($G$9&amp;"0"&amp;$C21,'kijkglas 3'!$A$11:$M$864,1)=$G$9&amp;"0"&amp;$C21,VLOOKUP($G$9&amp;"0"&amp;$C21,'kijkglas 3'!$A$11:$M$864,6),0)</f>
        <v>0</v>
      </c>
      <c r="I21" s="197">
        <f>IF(VLOOKUP($G$9&amp;"0"&amp;$C21,'kijkglas 3'!$A$11:$M$864,1)=$G$9&amp;"0"&amp;$C21,VLOOKUP($G$9&amp;"0"&amp;$C21,'kijkglas 3'!$A$11:$M$864,7),0)</f>
        <v>0</v>
      </c>
      <c r="J21" s="198">
        <f t="shared" si="0"/>
        <v>1</v>
      </c>
      <c r="K21" s="183"/>
      <c r="L21" s="197">
        <f>IF(VLOOKUP($G$9&amp;"0"&amp;$C21,'kijkglas 3'!$A$11:$M$864,1)=$G$9&amp;"0"&amp;$C21,VLOOKUP($G$9&amp;"0"&amp;$C21,'kijkglas 3'!$A$11:$M$864,9),0)</f>
        <v>4</v>
      </c>
      <c r="M21" s="197">
        <f>IF(VLOOKUP($G$9&amp;"0"&amp;$C21,'kijkglas 3'!$A$11:$M$864,1)=$G$9&amp;"0"&amp;$C21,VLOOKUP($G$9&amp;"0"&amp;$C21,'kijkglas 3'!$A$11:$M$864,10),0)</f>
        <v>1</v>
      </c>
      <c r="N21" s="197">
        <f>IF(VLOOKUP($G$9&amp;"0"&amp;$C21,'kijkglas 3'!$A$11:$M$864,1)=$G$9&amp;"0"&amp;$C21,VLOOKUP($G$9&amp;"0"&amp;$C21,'kijkglas 3'!$A$11:$M$864,11),0)</f>
        <v>0</v>
      </c>
      <c r="O21" s="198">
        <f t="shared" si="1"/>
        <v>5</v>
      </c>
      <c r="P21" s="210" t="str">
        <f t="shared" si="4"/>
        <v>nee</v>
      </c>
      <c r="Q21" s="41"/>
      <c r="R21" s="199" t="str">
        <f t="shared" ref="R21:R53" si="5">+R20</f>
        <v>ja</v>
      </c>
      <c r="S21" s="199">
        <f>(J21-O21)*(tab!$C$21*tab!$E$8+tab!$D$23)</f>
        <v>-27951.474439999998</v>
      </c>
      <c r="T21" s="199">
        <f>(G21-L21)*tab!$E$31+(H21-M21)*tab!$F$31+(I21-N21)*tab!$G$31</f>
        <v>-52193.29</v>
      </c>
      <c r="U21" s="199">
        <f t="shared" si="2"/>
        <v>0</v>
      </c>
      <c r="V21" s="148"/>
      <c r="W21" s="199">
        <f>IF(R21="nee",0,(J21-O21)*tab!$C$59)</f>
        <v>-5092.28</v>
      </c>
      <c r="X21" s="199">
        <f>IF(R21="nee",0,(G21-L21)*tab!$G$59+(H21-M21)*tab!$H$59+(I21-N21)*tab!$I$59)</f>
        <v>-2949.7799999999997</v>
      </c>
      <c r="Y21" s="199">
        <f t="shared" si="3"/>
        <v>0</v>
      </c>
      <c r="Z21" s="4"/>
      <c r="AA21" s="21"/>
    </row>
    <row r="22" spans="2:27" ht="12" customHeight="1" x14ac:dyDescent="0.2">
      <c r="B22" s="17"/>
      <c r="C22" s="182">
        <v>4</v>
      </c>
      <c r="D22" s="196" t="str">
        <f>IF(E22&lt;&gt;"",VLOOKUP(E22,'SWV gegevens'!$E$2:$J$267,2),"")</f>
        <v>Hoenderloo College voor VSO-ZMOK</v>
      </c>
      <c r="E22" s="197" t="str">
        <f>IF(VLOOKUP($G$9&amp;"0"&amp;$C22,'kijkglas 3'!$A$11:$L$842,1)=$G$9&amp;"0"&amp;$C22,VLOOKUP($G$9&amp;"0"&amp;$C22,'kijkglas 3'!$A$11:$L$842,4),"")</f>
        <v>02EY</v>
      </c>
      <c r="F22" s="184"/>
      <c r="G22" s="197">
        <f>IF(VLOOKUP($G$9&amp;"0"&amp;$C22,'kijkglas 3'!$A$11:$M$864,1)=$G$9&amp;"0"&amp;$C22,VLOOKUP($G$9&amp;"0"&amp;$C22,'kijkglas 3'!$A$11:$M$864,5),0)</f>
        <v>0</v>
      </c>
      <c r="H22" s="197">
        <f>IF(VLOOKUP($G$9&amp;"0"&amp;$C22,'kijkglas 3'!$A$11:$M$864,1)=$G$9&amp;"0"&amp;$C22,VLOOKUP($G$9&amp;"0"&amp;$C22,'kijkglas 3'!$A$11:$M$864,6),0)</f>
        <v>0</v>
      </c>
      <c r="I22" s="197">
        <f>IF(VLOOKUP($G$9&amp;"0"&amp;$C22,'kijkglas 3'!$A$11:$M$864,1)=$G$9&amp;"0"&amp;$C22,VLOOKUP($G$9&amp;"0"&amp;$C22,'kijkglas 3'!$A$11:$M$864,7),0)</f>
        <v>0</v>
      </c>
      <c r="J22" s="198">
        <f t="shared" si="0"/>
        <v>0</v>
      </c>
      <c r="K22" s="183"/>
      <c r="L22" s="197">
        <f>IF(VLOOKUP($G$9&amp;"0"&amp;$C22,'kijkglas 3'!$A$11:$M$864,1)=$G$9&amp;"0"&amp;$C22,VLOOKUP($G$9&amp;"0"&amp;$C22,'kijkglas 3'!$A$11:$M$864,9),0)</f>
        <v>2</v>
      </c>
      <c r="M22" s="197">
        <f>IF(VLOOKUP($G$9&amp;"0"&amp;$C22,'kijkglas 3'!$A$11:$M$864,1)=$G$9&amp;"0"&amp;$C22,VLOOKUP($G$9&amp;"0"&amp;$C22,'kijkglas 3'!$A$11:$M$864,10),0)</f>
        <v>0</v>
      </c>
      <c r="N22" s="197">
        <f>IF(VLOOKUP($G$9&amp;"0"&amp;$C22,'kijkglas 3'!$A$11:$M$864,1)=$G$9&amp;"0"&amp;$C22,VLOOKUP($G$9&amp;"0"&amp;$C22,'kijkglas 3'!$A$11:$M$864,11),0)</f>
        <v>0</v>
      </c>
      <c r="O22" s="198">
        <f t="shared" si="1"/>
        <v>2</v>
      </c>
      <c r="P22" s="210" t="str">
        <f t="shared" si="4"/>
        <v>nee</v>
      </c>
      <c r="Q22" s="41"/>
      <c r="R22" s="199" t="str">
        <f t="shared" si="5"/>
        <v>ja</v>
      </c>
      <c r="S22" s="199">
        <f>(J22-O22)*(tab!$C$21*tab!$E$8+tab!$D$23)</f>
        <v>-13975.737219999999</v>
      </c>
      <c r="T22" s="199">
        <f>(G22-L22)*tab!$E$31+(H22-M22)*tab!$F$31+(I22-N22)*tab!$G$31</f>
        <v>-21949.22</v>
      </c>
      <c r="U22" s="199">
        <f t="shared" si="2"/>
        <v>0</v>
      </c>
      <c r="V22" s="148"/>
      <c r="W22" s="199">
        <f>IF(R22="nee",0,(J22-O22)*tab!$C$59)</f>
        <v>-2546.14</v>
      </c>
      <c r="X22" s="199">
        <f>IF(R22="nee",0,(G22-L22)*tab!$G$59+(H22-M22)*tab!$H$59+(I22-N22)*tab!$I$59)</f>
        <v>-1295.06</v>
      </c>
      <c r="Y22" s="199">
        <f t="shared" si="3"/>
        <v>0</v>
      </c>
      <c r="Z22" s="4"/>
      <c r="AA22" s="21"/>
    </row>
    <row r="23" spans="2:27" ht="12" customHeight="1" x14ac:dyDescent="0.2">
      <c r="B23" s="17"/>
      <c r="C23" s="182">
        <v>5</v>
      </c>
      <c r="D23" s="196" t="str">
        <f>IF(E23&lt;&gt;"",VLOOKUP(E23,'SWV gegevens'!$E$2:$J$267,2),"")</f>
        <v>Altra College</v>
      </c>
      <c r="E23" s="197" t="str">
        <f>IF(VLOOKUP($G$9&amp;"0"&amp;$C23,'kijkglas 3'!$A$11:$L$842,1)=$G$9&amp;"0"&amp;$C23,VLOOKUP($G$9&amp;"0"&amp;$C23,'kijkglas 3'!$A$11:$L$842,4),"")</f>
        <v>07IQ</v>
      </c>
      <c r="F23" s="184"/>
      <c r="G23" s="197">
        <f>IF(VLOOKUP($G$9&amp;"0"&amp;$C23,'kijkglas 3'!$A$11:$M$864,1)=$G$9&amp;"0"&amp;$C23,VLOOKUP($G$9&amp;"0"&amp;$C23,'kijkglas 3'!$A$11:$M$864,5),0)</f>
        <v>1</v>
      </c>
      <c r="H23" s="197">
        <f>IF(VLOOKUP($G$9&amp;"0"&amp;$C23,'kijkglas 3'!$A$11:$M$864,1)=$G$9&amp;"0"&amp;$C23,VLOOKUP($G$9&amp;"0"&amp;$C23,'kijkglas 3'!$A$11:$M$864,6),0)</f>
        <v>0</v>
      </c>
      <c r="I23" s="197">
        <f>IF(VLOOKUP($G$9&amp;"0"&amp;$C23,'kijkglas 3'!$A$11:$M$864,1)=$G$9&amp;"0"&amp;$C23,VLOOKUP($G$9&amp;"0"&amp;$C23,'kijkglas 3'!$A$11:$M$864,7),0)</f>
        <v>0</v>
      </c>
      <c r="J23" s="198">
        <f t="shared" si="0"/>
        <v>1</v>
      </c>
      <c r="K23" s="183"/>
      <c r="L23" s="197">
        <f>IF(VLOOKUP($G$9&amp;"0"&amp;$C23,'kijkglas 3'!$A$11:$M$864,1)=$G$9&amp;"0"&amp;$C23,VLOOKUP($G$9&amp;"0"&amp;$C23,'kijkglas 3'!$A$11:$M$864,9),0)</f>
        <v>0</v>
      </c>
      <c r="M23" s="197">
        <f>IF(VLOOKUP($G$9&amp;"0"&amp;$C23,'kijkglas 3'!$A$11:$M$864,1)=$G$9&amp;"0"&amp;$C23,VLOOKUP($G$9&amp;"0"&amp;$C23,'kijkglas 3'!$A$11:$M$864,10),0)</f>
        <v>0</v>
      </c>
      <c r="N23" s="197">
        <f>IF(VLOOKUP($G$9&amp;"0"&amp;$C23,'kijkglas 3'!$A$11:$M$864,1)=$G$9&amp;"0"&amp;$C23,VLOOKUP($G$9&amp;"0"&amp;$C23,'kijkglas 3'!$A$11:$M$864,11),0)</f>
        <v>0</v>
      </c>
      <c r="O23" s="198">
        <f t="shared" si="1"/>
        <v>0</v>
      </c>
      <c r="P23" s="210" t="str">
        <f t="shared" si="4"/>
        <v>ja</v>
      </c>
      <c r="Q23" s="41"/>
      <c r="R23" s="199" t="str">
        <f t="shared" si="5"/>
        <v>ja</v>
      </c>
      <c r="S23" s="199">
        <f>(J23-O23)*(tab!$C$21*tab!$E$8+tab!$D$23)</f>
        <v>6987.8686099999995</v>
      </c>
      <c r="T23" s="199">
        <f>(G23-L23)*tab!$E$31+(H23-M23)*tab!$F$31+(I23-N23)*tab!$G$31</f>
        <v>10974.61</v>
      </c>
      <c r="U23" s="199">
        <f t="shared" si="2"/>
        <v>17962.478609999998</v>
      </c>
      <c r="V23" s="148"/>
      <c r="W23" s="199">
        <f>IF(R23="nee",0,(J23-O23)*tab!$C$59)</f>
        <v>1273.07</v>
      </c>
      <c r="X23" s="199">
        <f>IF(R23="nee",0,(G23-L23)*tab!$G$59+(H23-M23)*tab!$H$59+(I23-N23)*tab!$I$59)</f>
        <v>647.53</v>
      </c>
      <c r="Y23" s="199">
        <f t="shared" si="3"/>
        <v>1920.6</v>
      </c>
      <c r="Z23" s="4"/>
      <c r="AA23" s="21"/>
    </row>
    <row r="24" spans="2:27" ht="12" customHeight="1" x14ac:dyDescent="0.2">
      <c r="B24" s="17"/>
      <c r="C24" s="182">
        <v>6</v>
      </c>
      <c r="D24" s="196" t="str">
        <f>IF(E24&lt;&gt;"",VLOOKUP(E24,'SWV gegevens'!$E$2:$J$267,2),"")</f>
        <v>Het Emaus College</v>
      </c>
      <c r="E24" s="197" t="str">
        <f>IF(VLOOKUP($G$9&amp;"0"&amp;$C24,'kijkglas 3'!$A$11:$L$842,1)=$G$9&amp;"0"&amp;$C24,VLOOKUP($G$9&amp;"0"&amp;$C24,'kijkglas 3'!$A$11:$L$842,4),"")</f>
        <v>17JJ</v>
      </c>
      <c r="F24" s="184"/>
      <c r="G24" s="197">
        <f>IF(VLOOKUP($G$9&amp;"0"&amp;$C24,'kijkglas 3'!$A$11:$M$864,1)=$G$9&amp;"0"&amp;$C24,VLOOKUP($G$9&amp;"0"&amp;$C24,'kijkglas 3'!$A$11:$M$864,5),0)</f>
        <v>0</v>
      </c>
      <c r="H24" s="197">
        <f>IF(VLOOKUP($G$9&amp;"0"&amp;$C24,'kijkglas 3'!$A$11:$M$864,1)=$G$9&amp;"0"&amp;$C24,VLOOKUP($G$9&amp;"0"&amp;$C24,'kijkglas 3'!$A$11:$M$864,6),0)</f>
        <v>0</v>
      </c>
      <c r="I24" s="197">
        <f>IF(VLOOKUP($G$9&amp;"0"&amp;$C24,'kijkglas 3'!$A$11:$M$864,1)=$G$9&amp;"0"&amp;$C24,VLOOKUP($G$9&amp;"0"&amp;$C24,'kijkglas 3'!$A$11:$M$864,7),0)</f>
        <v>0</v>
      </c>
      <c r="J24" s="198">
        <f t="shared" si="0"/>
        <v>0</v>
      </c>
      <c r="K24" s="183"/>
      <c r="L24" s="197">
        <f>IF(VLOOKUP($G$9&amp;"0"&amp;$C24,'kijkglas 3'!$A$11:$M$864,1)=$G$9&amp;"0"&amp;$C24,VLOOKUP($G$9&amp;"0"&amp;$C24,'kijkglas 3'!$A$11:$M$864,9),0)</f>
        <v>1</v>
      </c>
      <c r="M24" s="197">
        <f>IF(VLOOKUP($G$9&amp;"0"&amp;$C24,'kijkglas 3'!$A$11:$M$864,1)=$G$9&amp;"0"&amp;$C24,VLOOKUP($G$9&amp;"0"&amp;$C24,'kijkglas 3'!$A$11:$M$864,10),0)</f>
        <v>0</v>
      </c>
      <c r="N24" s="197">
        <f>IF(VLOOKUP($G$9&amp;"0"&amp;$C24,'kijkglas 3'!$A$11:$M$864,1)=$G$9&amp;"0"&amp;$C24,VLOOKUP($G$9&amp;"0"&amp;$C24,'kijkglas 3'!$A$11:$M$864,11),0)</f>
        <v>0</v>
      </c>
      <c r="O24" s="198">
        <f t="shared" si="1"/>
        <v>1</v>
      </c>
      <c r="P24" s="210" t="str">
        <f t="shared" si="4"/>
        <v>nee</v>
      </c>
      <c r="Q24" s="41"/>
      <c r="R24" s="199" t="str">
        <f t="shared" si="5"/>
        <v>ja</v>
      </c>
      <c r="S24" s="199">
        <f>(J24-O24)*(tab!$C$21*tab!$E$8+tab!$D$23)</f>
        <v>-6987.8686099999995</v>
      </c>
      <c r="T24" s="199">
        <f>(G24-L24)*tab!$E$31+(H24-M24)*tab!$F$31+(I24-N24)*tab!$G$31</f>
        <v>-10974.61</v>
      </c>
      <c r="U24" s="199">
        <f t="shared" si="2"/>
        <v>0</v>
      </c>
      <c r="V24" s="148"/>
      <c r="W24" s="199">
        <f>IF(R24="nee",0,(J24-O24)*tab!$C$59)</f>
        <v>-1273.07</v>
      </c>
      <c r="X24" s="199">
        <f>IF(R24="nee",0,(G24-L24)*tab!$G$59+(H24-M24)*tab!$H$59+(I24-N24)*tab!$I$59)</f>
        <v>-647.53</v>
      </c>
      <c r="Y24" s="199">
        <f t="shared" si="3"/>
        <v>0</v>
      </c>
      <c r="Z24" s="4"/>
      <c r="AA24" s="21"/>
    </row>
    <row r="25" spans="2:27" ht="12" customHeight="1" x14ac:dyDescent="0.2">
      <c r="B25" s="17"/>
      <c r="C25" s="182">
        <v>7</v>
      </c>
      <c r="D25" s="196" t="str">
        <f>IF(E25&lt;&gt;"",VLOOKUP(E25,'SWV gegevens'!$E$2:$J$267,2),"")</f>
        <v>Het Molenduin</v>
      </c>
      <c r="E25" s="197" t="str">
        <f>IF(VLOOKUP($G$9&amp;"0"&amp;$C25,'kijkglas 3'!$A$11:$L$842,1)=$G$9&amp;"0"&amp;$C25,VLOOKUP($G$9&amp;"0"&amp;$C25,'kijkglas 3'!$A$11:$L$842,4),"")</f>
        <v>18XY</v>
      </c>
      <c r="F25" s="184"/>
      <c r="G25" s="197">
        <f>IF(VLOOKUP($G$9&amp;"0"&amp;$C25,'kijkglas 3'!$A$11:$M$864,1)=$G$9&amp;"0"&amp;$C25,VLOOKUP($G$9&amp;"0"&amp;$C25,'kijkglas 3'!$A$11:$M$864,5),0)</f>
        <v>1</v>
      </c>
      <c r="H25" s="197">
        <f>IF(VLOOKUP($G$9&amp;"0"&amp;$C25,'kijkglas 3'!$A$11:$M$864,1)=$G$9&amp;"0"&amp;$C25,VLOOKUP($G$9&amp;"0"&amp;$C25,'kijkglas 3'!$A$11:$M$864,6),0)</f>
        <v>0</v>
      </c>
      <c r="I25" s="197">
        <f>IF(VLOOKUP($G$9&amp;"0"&amp;$C25,'kijkglas 3'!$A$11:$M$864,1)=$G$9&amp;"0"&amp;$C25,VLOOKUP($G$9&amp;"0"&amp;$C25,'kijkglas 3'!$A$11:$M$864,7),0)</f>
        <v>0</v>
      </c>
      <c r="J25" s="198">
        <f t="shared" si="0"/>
        <v>1</v>
      </c>
      <c r="K25" s="183"/>
      <c r="L25" s="197">
        <f>IF(VLOOKUP($G$9&amp;"0"&amp;$C25,'kijkglas 3'!$A$11:$M$864,1)=$G$9&amp;"0"&amp;$C25,VLOOKUP($G$9&amp;"0"&amp;$C25,'kijkglas 3'!$A$11:$M$864,9),0)</f>
        <v>0</v>
      </c>
      <c r="M25" s="197">
        <f>IF(VLOOKUP($G$9&amp;"0"&amp;$C25,'kijkglas 3'!$A$11:$M$864,1)=$G$9&amp;"0"&amp;$C25,VLOOKUP($G$9&amp;"0"&amp;$C25,'kijkglas 3'!$A$11:$M$864,10),0)</f>
        <v>0</v>
      </c>
      <c r="N25" s="197">
        <f>IF(VLOOKUP($G$9&amp;"0"&amp;$C25,'kijkglas 3'!$A$11:$M$864,1)=$G$9&amp;"0"&amp;$C25,VLOOKUP($G$9&amp;"0"&amp;$C25,'kijkglas 3'!$A$11:$M$864,11),0)</f>
        <v>0</v>
      </c>
      <c r="O25" s="198">
        <f t="shared" si="1"/>
        <v>0</v>
      </c>
      <c r="P25" s="210" t="str">
        <f t="shared" si="4"/>
        <v>ja</v>
      </c>
      <c r="Q25" s="41"/>
      <c r="R25" s="199" t="str">
        <f t="shared" si="5"/>
        <v>ja</v>
      </c>
      <c r="S25" s="199">
        <f>(J25-O25)*(tab!$C$21*tab!$E$8+tab!$D$23)</f>
        <v>6987.8686099999995</v>
      </c>
      <c r="T25" s="199">
        <f>(G25-L25)*tab!$E$31+(H25-M25)*tab!$F$31+(I25-N25)*tab!$G$31</f>
        <v>10974.61</v>
      </c>
      <c r="U25" s="199">
        <f t="shared" si="2"/>
        <v>17962.478609999998</v>
      </c>
      <c r="V25" s="148"/>
      <c r="W25" s="199">
        <f>IF(R25="nee",0,(J25-O25)*tab!$C$59)</f>
        <v>1273.07</v>
      </c>
      <c r="X25" s="199">
        <f>IF(R25="nee",0,(G25-L25)*tab!$G$59+(H25-M25)*tab!$H$59+(I25-N25)*tab!$I$59)</f>
        <v>647.53</v>
      </c>
      <c r="Y25" s="199">
        <f t="shared" si="3"/>
        <v>1920.6</v>
      </c>
      <c r="Z25" s="4"/>
      <c r="AA25" s="21"/>
    </row>
    <row r="26" spans="2:27" ht="12" customHeight="1" x14ac:dyDescent="0.2">
      <c r="B26" s="17"/>
      <c r="C26" s="182">
        <v>8</v>
      </c>
      <c r="D26" s="196" t="str">
        <f>IF(E26&lt;&gt;"",VLOOKUP(E26,'SWV gegevens'!$E$2:$J$267,2),"")</f>
        <v>Opb sch zmok De Spinaker</v>
      </c>
      <c r="E26" s="197" t="str">
        <f>IF(VLOOKUP($G$9&amp;"0"&amp;$C26,'kijkglas 3'!$A$11:$L$842,1)=$G$9&amp;"0"&amp;$C26,VLOOKUP($G$9&amp;"0"&amp;$C26,'kijkglas 3'!$A$11:$L$842,4),"")</f>
        <v>18ZJ</v>
      </c>
      <c r="F26" s="184"/>
      <c r="G26" s="197">
        <f>IF(VLOOKUP($G$9&amp;"0"&amp;$C26,'kijkglas 3'!$A$11:$M$864,1)=$G$9&amp;"0"&amp;$C26,VLOOKUP($G$9&amp;"0"&amp;$C26,'kijkglas 3'!$A$11:$M$864,5),0)</f>
        <v>30</v>
      </c>
      <c r="H26" s="197">
        <f>IF(VLOOKUP($G$9&amp;"0"&amp;$C26,'kijkglas 3'!$A$11:$M$864,1)=$G$9&amp;"0"&amp;$C26,VLOOKUP($G$9&amp;"0"&amp;$C26,'kijkglas 3'!$A$11:$M$864,6),0)</f>
        <v>0</v>
      </c>
      <c r="I26" s="197">
        <f>IF(VLOOKUP($G$9&amp;"0"&amp;$C26,'kijkglas 3'!$A$11:$M$864,1)=$G$9&amp;"0"&amp;$C26,VLOOKUP($G$9&amp;"0"&amp;$C26,'kijkglas 3'!$A$11:$M$864,7),0)</f>
        <v>0</v>
      </c>
      <c r="J26" s="198">
        <f t="shared" si="0"/>
        <v>30</v>
      </c>
      <c r="K26" s="183"/>
      <c r="L26" s="197">
        <f>IF(VLOOKUP($G$9&amp;"0"&amp;$C26,'kijkglas 3'!$A$11:$M$864,1)=$G$9&amp;"0"&amp;$C26,VLOOKUP($G$9&amp;"0"&amp;$C26,'kijkglas 3'!$A$11:$M$864,9),0)</f>
        <v>2</v>
      </c>
      <c r="M26" s="197">
        <f>IF(VLOOKUP($G$9&amp;"0"&amp;$C26,'kijkglas 3'!$A$11:$M$864,1)=$G$9&amp;"0"&amp;$C26,VLOOKUP($G$9&amp;"0"&amp;$C26,'kijkglas 3'!$A$11:$M$864,10),0)</f>
        <v>0</v>
      </c>
      <c r="N26" s="197">
        <f>IF(VLOOKUP($G$9&amp;"0"&amp;$C26,'kijkglas 3'!$A$11:$M$864,1)=$G$9&amp;"0"&amp;$C26,VLOOKUP($G$9&amp;"0"&amp;$C26,'kijkglas 3'!$A$11:$M$864,11),0)</f>
        <v>0</v>
      </c>
      <c r="O26" s="198">
        <f t="shared" si="1"/>
        <v>2</v>
      </c>
      <c r="P26" s="210" t="str">
        <f t="shared" si="4"/>
        <v>ja</v>
      </c>
      <c r="Q26" s="41"/>
      <c r="R26" s="199" t="str">
        <f t="shared" si="5"/>
        <v>ja</v>
      </c>
      <c r="S26" s="199">
        <f>(J26-O26)*(tab!$C$21*tab!$E$8+tab!$D$23)</f>
        <v>195660.32107999999</v>
      </c>
      <c r="T26" s="199">
        <f>(G26-L26)*tab!$E$31+(H26-M26)*tab!$F$31+(I26-N26)*tab!$G$31</f>
        <v>307289.08</v>
      </c>
      <c r="U26" s="199">
        <f t="shared" si="2"/>
        <v>502949.40107999998</v>
      </c>
      <c r="V26" s="148"/>
      <c r="W26" s="199">
        <f>IF(R26="nee",0,(J26-O26)*tab!$C$59)</f>
        <v>35645.96</v>
      </c>
      <c r="X26" s="199">
        <f>IF(R26="nee",0,(G26-L26)*tab!$G$59+(H26-M26)*tab!$H$59+(I26-N26)*tab!$I$59)</f>
        <v>18130.84</v>
      </c>
      <c r="Y26" s="199">
        <f t="shared" si="3"/>
        <v>53776.800000000003</v>
      </c>
      <c r="Z26" s="4"/>
      <c r="AA26" s="21"/>
    </row>
    <row r="27" spans="2:27" ht="12" customHeight="1" x14ac:dyDescent="0.2">
      <c r="B27" s="17"/>
      <c r="C27" s="182">
        <v>9</v>
      </c>
      <c r="D27" s="196" t="str">
        <f>IF(E27&lt;&gt;"",VLOOKUP(E27,'SWV gegevens'!$E$2:$J$267,2),"")</f>
        <v/>
      </c>
      <c r="E27" s="197" t="str">
        <f>IF(VLOOKUP($G$9&amp;"0"&amp;$C27,'kijkglas 3'!$A$11:$L$842,1)=$G$9&amp;"0"&amp;$C27,VLOOKUP($G$9&amp;"0"&amp;$C27,'kijkglas 3'!$A$11:$L$842,4),"")</f>
        <v/>
      </c>
      <c r="F27" s="184"/>
      <c r="G27" s="197">
        <f>IF(VLOOKUP($G$9&amp;"0"&amp;$C27,'kijkglas 3'!$A$11:$M$864,1)=$G$9&amp;"0"&amp;$C27,VLOOKUP($G$9&amp;"0"&amp;$C27,'kijkglas 3'!$A$11:$M$864,5),0)</f>
        <v>0</v>
      </c>
      <c r="H27" s="197">
        <f>IF(VLOOKUP($G$9&amp;"0"&amp;$C27,'kijkglas 3'!$A$11:$M$864,1)=$G$9&amp;"0"&amp;$C27,VLOOKUP($G$9&amp;"0"&amp;$C27,'kijkglas 3'!$A$11:$M$864,6),0)</f>
        <v>0</v>
      </c>
      <c r="I27" s="197">
        <f>IF(VLOOKUP($G$9&amp;"0"&amp;$C27,'kijkglas 3'!$A$11:$M$864,1)=$G$9&amp;"0"&amp;$C27,VLOOKUP($G$9&amp;"0"&amp;$C27,'kijkglas 3'!$A$11:$M$864,7),0)</f>
        <v>0</v>
      </c>
      <c r="J27" s="198">
        <f t="shared" si="0"/>
        <v>0</v>
      </c>
      <c r="K27" s="183"/>
      <c r="L27" s="197">
        <f>IF(VLOOKUP($G$9&amp;"0"&amp;$C27,'kijkglas 3'!$A$11:$M$864,1)=$G$9&amp;"0"&amp;$C27,VLOOKUP($G$9&amp;"0"&amp;$C27,'kijkglas 3'!$A$11:$M$864,9),0)</f>
        <v>0</v>
      </c>
      <c r="M27" s="197">
        <f>IF(VLOOKUP($G$9&amp;"0"&amp;$C27,'kijkglas 3'!$A$11:$M$864,1)=$G$9&amp;"0"&amp;$C27,VLOOKUP($G$9&amp;"0"&amp;$C27,'kijkglas 3'!$A$11:$M$864,10),0)</f>
        <v>0</v>
      </c>
      <c r="N27" s="197">
        <f>IF(VLOOKUP($G$9&amp;"0"&amp;$C27,'kijkglas 3'!$A$11:$M$864,1)=$G$9&amp;"0"&amp;$C27,VLOOKUP($G$9&amp;"0"&amp;$C27,'kijkglas 3'!$A$11:$M$864,11),0)</f>
        <v>0</v>
      </c>
      <c r="O27" s="198">
        <f t="shared" si="1"/>
        <v>0</v>
      </c>
      <c r="P27" s="210" t="str">
        <f t="shared" si="4"/>
        <v>nee</v>
      </c>
      <c r="Q27" s="41"/>
      <c r="R27" s="199" t="str">
        <f t="shared" si="5"/>
        <v>ja</v>
      </c>
      <c r="S27" s="199">
        <f>(J27-O27)*(tab!$C$21*tab!$E$8+tab!$D$23)</f>
        <v>0</v>
      </c>
      <c r="T27" s="199">
        <f>(G27-L27)*tab!$E$31+(H27-M27)*tab!$F$31+(I27-N27)*tab!$G$31</f>
        <v>0</v>
      </c>
      <c r="U27" s="199">
        <f t="shared" si="2"/>
        <v>0</v>
      </c>
      <c r="V27" s="148"/>
      <c r="W27" s="199">
        <f>IF(R27="nee",0,(J27-O27)*tab!$C$59)</f>
        <v>0</v>
      </c>
      <c r="X27" s="199">
        <f>IF(R27="nee",0,(G27-L27)*tab!$G$59+(H27-M27)*tab!$H$59+(I27-N27)*tab!$I$59)</f>
        <v>0</v>
      </c>
      <c r="Y27" s="199">
        <f t="shared" si="3"/>
        <v>0</v>
      </c>
      <c r="Z27" s="4"/>
      <c r="AA27" s="21"/>
    </row>
    <row r="28" spans="2:27" ht="12" customHeight="1" x14ac:dyDescent="0.2">
      <c r="B28" s="17"/>
      <c r="C28" s="182">
        <v>10</v>
      </c>
      <c r="D28" s="196" t="str">
        <f>IF(E28&lt;&gt;"",VLOOKUP(E28,'SWV gegevens'!$E$2:$J$267,2),"")</f>
        <v/>
      </c>
      <c r="E28" s="197" t="str">
        <f>IF(VLOOKUP($G$9&amp;$C28,'kijkglas 3'!$A$11:$L$842,1)=$G$9&amp;$C28,VLOOKUP($G$9&amp;$C28,'kijkglas 3'!$A$11:$L$842,4),"")</f>
        <v/>
      </c>
      <c r="F28" s="184"/>
      <c r="G28" s="197">
        <f>IF(VLOOKUP($G$9&amp;$C28,'kijkglas 3'!$A$11:$M$864,1)=$G$9&amp;$C28,VLOOKUP($G$9&amp;$C28,'kijkglas 3'!$A$11:$M$864,5),0)</f>
        <v>0</v>
      </c>
      <c r="H28" s="197">
        <f>IF(VLOOKUP($G$9&amp;$C28,'kijkglas 3'!$A$11:$M$864,1)=$G$9&amp;$C28,VLOOKUP($G$9&amp;$C28,'kijkglas 3'!$A$11:$M$864,6),0)</f>
        <v>0</v>
      </c>
      <c r="I28" s="197">
        <f>IF(VLOOKUP($G$9&amp;$C28,'kijkglas 3'!$A$11:$M$864,1)=$G$9&amp;$C28,VLOOKUP($G$9&amp;$C28,'kijkglas 3'!$A$11:$M$864,7),0)</f>
        <v>0</v>
      </c>
      <c r="J28" s="198">
        <f t="shared" si="0"/>
        <v>0</v>
      </c>
      <c r="K28" s="183"/>
      <c r="L28" s="197">
        <f>IF(VLOOKUP($G$9&amp;$C28,'kijkglas 3'!$A$11:$M$864,1)=$G$9&amp;$C28,VLOOKUP($G$9&amp;$C28,'kijkglas 3'!$A$11:$M$864,9),0)</f>
        <v>0</v>
      </c>
      <c r="M28" s="197">
        <f>IF(VLOOKUP($G$9&amp;$C28,'kijkglas 3'!$A$11:$M$864,1)=$G$9&amp;$C28,VLOOKUP($G$9&amp;$C28,'kijkglas 3'!$A$11:$M$864,10),0)</f>
        <v>0</v>
      </c>
      <c r="N28" s="197">
        <f>IF(VLOOKUP($G$9&amp;$C28,'kijkglas 3'!$A$11:$M$864,1)=$G$9&amp;$C28,VLOOKUP($G$9&amp;$C28,'kijkglas 3'!$A$11:$M$864,11),0)</f>
        <v>0</v>
      </c>
      <c r="O28" s="198">
        <f t="shared" si="1"/>
        <v>0</v>
      </c>
      <c r="P28" s="210" t="str">
        <f t="shared" si="4"/>
        <v>nee</v>
      </c>
      <c r="Q28" s="41"/>
      <c r="R28" s="199" t="str">
        <f t="shared" si="5"/>
        <v>ja</v>
      </c>
      <c r="S28" s="199">
        <f>(J28-O28)*(tab!$C$21*tab!$E$8+tab!$D$23)</f>
        <v>0</v>
      </c>
      <c r="T28" s="199">
        <f>(G28-L28)*tab!$E$31+(H28-M28)*tab!$F$31+(I28-N28)*tab!$G$31</f>
        <v>0</v>
      </c>
      <c r="U28" s="199">
        <f t="shared" si="2"/>
        <v>0</v>
      </c>
      <c r="V28" s="148"/>
      <c r="W28" s="199">
        <f>IF(R28="nee",0,(J28-O28)*tab!$C$59)</f>
        <v>0</v>
      </c>
      <c r="X28" s="199">
        <f>IF(R28="nee",0,(G28-L28)*tab!$G$59+(H28-M28)*tab!$H$59+(I28-N28)*tab!$I$59)</f>
        <v>0</v>
      </c>
      <c r="Y28" s="199">
        <f t="shared" si="3"/>
        <v>0</v>
      </c>
      <c r="Z28" s="4"/>
      <c r="AA28" s="21"/>
    </row>
    <row r="29" spans="2:27" ht="12" customHeight="1" x14ac:dyDescent="0.2">
      <c r="B29" s="17"/>
      <c r="C29" s="182">
        <v>11</v>
      </c>
      <c r="D29" s="196" t="str">
        <f>IF(E29&lt;&gt;"",VLOOKUP(E29,'SWV gegevens'!$E$2:$J$267,2),"")</f>
        <v/>
      </c>
      <c r="E29" s="197" t="str">
        <f>IF(VLOOKUP($G$9&amp;$C29,'kijkglas 3'!$A$11:$L$842,1)=$G$9&amp;$C29,VLOOKUP($G$9&amp;$C29,'kijkglas 3'!$A$11:$L$842,4),"")</f>
        <v/>
      </c>
      <c r="F29" s="184"/>
      <c r="G29" s="197">
        <f>IF(VLOOKUP($G$9&amp;$C29,'kijkglas 3'!$A$11:$M$864,1)=$G$9&amp;$C29,VLOOKUP($G$9&amp;$C29,'kijkglas 3'!$A$11:$M$864,5),0)</f>
        <v>0</v>
      </c>
      <c r="H29" s="197">
        <f>IF(VLOOKUP($G$9&amp;$C29,'kijkglas 3'!$A$11:$M$864,1)=$G$9&amp;$C29,VLOOKUP($G$9&amp;$C29,'kijkglas 3'!$A$11:$M$864,6),0)</f>
        <v>0</v>
      </c>
      <c r="I29" s="197">
        <f>IF(VLOOKUP($G$9&amp;$C29,'kijkglas 3'!$A$11:$M$864,1)=$G$9&amp;$C29,VLOOKUP($G$9&amp;$C29,'kijkglas 3'!$A$11:$M$864,7),0)</f>
        <v>0</v>
      </c>
      <c r="J29" s="198">
        <f t="shared" si="0"/>
        <v>0</v>
      </c>
      <c r="K29" s="183"/>
      <c r="L29" s="197">
        <f>IF(VLOOKUP($G$9&amp;$C29,'kijkglas 3'!$A$11:$M$864,1)=$G$9&amp;$C29,VLOOKUP($G$9&amp;$C29,'kijkglas 3'!$A$11:$M$864,9),0)</f>
        <v>0</v>
      </c>
      <c r="M29" s="197">
        <f>IF(VLOOKUP($G$9&amp;$C29,'kijkglas 3'!$A$11:$M$864,1)=$G$9&amp;$C29,VLOOKUP($G$9&amp;$C29,'kijkglas 3'!$A$11:$M$864,10),0)</f>
        <v>0</v>
      </c>
      <c r="N29" s="197">
        <f>IF(VLOOKUP($G$9&amp;$C29,'kijkglas 3'!$A$11:$M$864,1)=$G$9&amp;$C29,VLOOKUP($G$9&amp;$C29,'kijkglas 3'!$A$11:$M$864,11),0)</f>
        <v>0</v>
      </c>
      <c r="O29" s="198">
        <f t="shared" si="1"/>
        <v>0</v>
      </c>
      <c r="P29" s="210" t="str">
        <f t="shared" si="4"/>
        <v>nee</v>
      </c>
      <c r="Q29" s="41"/>
      <c r="R29" s="199" t="str">
        <f t="shared" si="5"/>
        <v>ja</v>
      </c>
      <c r="S29" s="199">
        <f>(J29-O29)*(tab!$C$21*tab!$E$8+tab!$D$23)</f>
        <v>0</v>
      </c>
      <c r="T29" s="199">
        <f>(G29-L29)*tab!$E$31+(H29-M29)*tab!$F$31+(I29-N29)*tab!$G$31</f>
        <v>0</v>
      </c>
      <c r="U29" s="199">
        <f t="shared" si="2"/>
        <v>0</v>
      </c>
      <c r="V29" s="148"/>
      <c r="W29" s="199">
        <f>IF(R29="nee",0,(J29-O29)*tab!$C$59)</f>
        <v>0</v>
      </c>
      <c r="X29" s="199">
        <f>IF(R29="nee",0,(G29-L29)*tab!$G$59+(H29-M29)*tab!$H$59+(I29-N29)*tab!$I$59)</f>
        <v>0</v>
      </c>
      <c r="Y29" s="199">
        <f t="shared" si="3"/>
        <v>0</v>
      </c>
      <c r="Z29" s="4"/>
      <c r="AA29" s="21"/>
    </row>
    <row r="30" spans="2:27" ht="12" customHeight="1" x14ac:dyDescent="0.2">
      <c r="B30" s="17"/>
      <c r="C30" s="182">
        <v>12</v>
      </c>
      <c r="D30" s="196" t="str">
        <f>IF(E30&lt;&gt;"",VLOOKUP(E30,'SWV gegevens'!$E$2:$J$267,2),"")</f>
        <v/>
      </c>
      <c r="E30" s="197" t="str">
        <f>IF(VLOOKUP($G$9&amp;$C30,'kijkglas 3'!$A$11:$L$842,1)=$G$9&amp;$C30,VLOOKUP($G$9&amp;$C30,'kijkglas 3'!$A$11:$L$842,4),"")</f>
        <v/>
      </c>
      <c r="F30" s="184"/>
      <c r="G30" s="197">
        <f>IF(VLOOKUP($G$9&amp;$C30,'kijkglas 3'!$A$11:$M$864,1)=$G$9&amp;$C30,VLOOKUP($G$9&amp;$C30,'kijkglas 3'!$A$11:$M$864,5),0)</f>
        <v>0</v>
      </c>
      <c r="H30" s="197">
        <f>IF(VLOOKUP($G$9&amp;$C30,'kijkglas 3'!$A$11:$M$864,1)=$G$9&amp;$C30,VLOOKUP($G$9&amp;$C30,'kijkglas 3'!$A$11:$M$864,6),0)</f>
        <v>0</v>
      </c>
      <c r="I30" s="197">
        <f>IF(VLOOKUP($G$9&amp;$C30,'kijkglas 3'!$A$11:$M$864,1)=$G$9&amp;$C30,VLOOKUP($G$9&amp;$C30,'kijkglas 3'!$A$11:$M$864,7),0)</f>
        <v>0</v>
      </c>
      <c r="J30" s="198">
        <f t="shared" si="0"/>
        <v>0</v>
      </c>
      <c r="K30" s="183"/>
      <c r="L30" s="197">
        <f>IF(VLOOKUP($G$9&amp;$C30,'kijkglas 3'!$A$11:$M$864,1)=$G$9&amp;$C30,VLOOKUP($G$9&amp;$C30,'kijkglas 3'!$A$11:$M$864,9),0)</f>
        <v>0</v>
      </c>
      <c r="M30" s="197">
        <f>IF(VLOOKUP($G$9&amp;$C30,'kijkglas 3'!$A$11:$M$864,1)=$G$9&amp;$C30,VLOOKUP($G$9&amp;$C30,'kijkglas 3'!$A$11:$M$864,10),0)</f>
        <v>0</v>
      </c>
      <c r="N30" s="197">
        <f>IF(VLOOKUP($G$9&amp;$C30,'kijkglas 3'!$A$11:$M$864,1)=$G$9&amp;$C30,VLOOKUP($G$9&amp;$C30,'kijkglas 3'!$A$11:$M$864,11),0)</f>
        <v>0</v>
      </c>
      <c r="O30" s="198">
        <f t="shared" si="1"/>
        <v>0</v>
      </c>
      <c r="P30" s="210" t="str">
        <f t="shared" si="4"/>
        <v>nee</v>
      </c>
      <c r="Q30" s="41"/>
      <c r="R30" s="199" t="str">
        <f t="shared" si="5"/>
        <v>ja</v>
      </c>
      <c r="S30" s="199">
        <f>(J30-O30)*(tab!$C$21*tab!$E$8+tab!$D$23)</f>
        <v>0</v>
      </c>
      <c r="T30" s="199">
        <f>(G30-L30)*tab!$E$31+(H30-M30)*tab!$F$31+(I30-N30)*tab!$G$31</f>
        <v>0</v>
      </c>
      <c r="U30" s="199">
        <f t="shared" si="2"/>
        <v>0</v>
      </c>
      <c r="V30" s="148"/>
      <c r="W30" s="199">
        <f>IF(R30="nee",0,(J30-O30)*tab!$C$59)</f>
        <v>0</v>
      </c>
      <c r="X30" s="199">
        <f>IF(R30="nee",0,(G30-L30)*tab!$G$59+(H30-M30)*tab!$H$59+(I30-N30)*tab!$I$59)</f>
        <v>0</v>
      </c>
      <c r="Y30" s="199">
        <f t="shared" si="3"/>
        <v>0</v>
      </c>
      <c r="Z30" s="4"/>
      <c r="AA30" s="21"/>
    </row>
    <row r="31" spans="2:27" ht="12" customHeight="1" x14ac:dyDescent="0.2">
      <c r="B31" s="17"/>
      <c r="C31" s="182">
        <v>13</v>
      </c>
      <c r="D31" s="196" t="str">
        <f>IF(E31&lt;&gt;"",VLOOKUP(E31,'SWV gegevens'!$E$2:$J$267,2),"")</f>
        <v/>
      </c>
      <c r="E31" s="197" t="str">
        <f>IF(VLOOKUP($G$9&amp;$C31,'kijkglas 3'!$A$11:$L$842,1)=$G$9&amp;$C31,VLOOKUP($G$9&amp;$C31,'kijkglas 3'!$A$11:$L$842,4),"")</f>
        <v/>
      </c>
      <c r="F31" s="184"/>
      <c r="G31" s="197">
        <f>IF(VLOOKUP($G$9&amp;$C31,'kijkglas 3'!$A$11:$M$864,1)=$G$9&amp;$C31,VLOOKUP($G$9&amp;$C31,'kijkglas 3'!$A$11:$M$864,5),0)</f>
        <v>0</v>
      </c>
      <c r="H31" s="197">
        <f>IF(VLOOKUP($G$9&amp;$C31,'kijkglas 3'!$A$11:$M$864,1)=$G$9&amp;$C31,VLOOKUP($G$9&amp;$C31,'kijkglas 3'!$A$11:$M$864,6),0)</f>
        <v>0</v>
      </c>
      <c r="I31" s="197">
        <f>IF(VLOOKUP($G$9&amp;$C31,'kijkglas 3'!$A$11:$M$864,1)=$G$9&amp;$C31,VLOOKUP($G$9&amp;$C31,'kijkglas 3'!$A$11:$M$864,7),0)</f>
        <v>0</v>
      </c>
      <c r="J31" s="198">
        <f t="shared" si="0"/>
        <v>0</v>
      </c>
      <c r="K31" s="183"/>
      <c r="L31" s="197">
        <f>IF(VLOOKUP($G$9&amp;$C31,'kijkglas 3'!$A$11:$M$864,1)=$G$9&amp;$C31,VLOOKUP($G$9&amp;$C31,'kijkglas 3'!$A$11:$M$864,9),0)</f>
        <v>0</v>
      </c>
      <c r="M31" s="197">
        <f>IF(VLOOKUP($G$9&amp;$C31,'kijkglas 3'!$A$11:$M$864,1)=$G$9&amp;$C31,VLOOKUP($G$9&amp;$C31,'kijkglas 3'!$A$11:$M$864,10),0)</f>
        <v>0</v>
      </c>
      <c r="N31" s="197">
        <f>IF(VLOOKUP($G$9&amp;$C31,'kijkglas 3'!$A$11:$M$864,1)=$G$9&amp;$C31,VLOOKUP($G$9&amp;$C31,'kijkglas 3'!$A$11:$M$864,11),0)</f>
        <v>0</v>
      </c>
      <c r="O31" s="198">
        <f t="shared" si="1"/>
        <v>0</v>
      </c>
      <c r="P31" s="210" t="str">
        <f t="shared" si="4"/>
        <v>nee</v>
      </c>
      <c r="Q31" s="41"/>
      <c r="R31" s="199" t="str">
        <f t="shared" si="5"/>
        <v>ja</v>
      </c>
      <c r="S31" s="199">
        <f>(J31-O31)*(tab!$C$21*tab!$E$8+tab!$D$23)</f>
        <v>0</v>
      </c>
      <c r="T31" s="199">
        <f>(G31-L31)*tab!$E$31+(H31-M31)*tab!$F$31+(I31-N31)*tab!$G$31</f>
        <v>0</v>
      </c>
      <c r="U31" s="199">
        <f t="shared" si="2"/>
        <v>0</v>
      </c>
      <c r="V31" s="148"/>
      <c r="W31" s="199">
        <f>IF(R31="nee",0,(J31-O31)*tab!$C$59)</f>
        <v>0</v>
      </c>
      <c r="X31" s="199">
        <f>IF(R31="nee",0,(G31-L31)*tab!$G$59+(H31-M31)*tab!$H$59+(I31-N31)*tab!$I$59)</f>
        <v>0</v>
      </c>
      <c r="Y31" s="199">
        <f t="shared" si="3"/>
        <v>0</v>
      </c>
      <c r="Z31" s="4"/>
      <c r="AA31" s="21"/>
    </row>
    <row r="32" spans="2:27" ht="12" customHeight="1" x14ac:dyDescent="0.2">
      <c r="B32" s="17"/>
      <c r="C32" s="182">
        <v>14</v>
      </c>
      <c r="D32" s="196" t="str">
        <f>IF(E32&lt;&gt;"",VLOOKUP(E32,'SWV gegevens'!$E$2:$J$267,2),"")</f>
        <v/>
      </c>
      <c r="E32" s="197" t="str">
        <f>IF(VLOOKUP($G$9&amp;$C32,'kijkglas 3'!$A$11:$L$842,1)=$G$9&amp;$C32,VLOOKUP($G$9&amp;$C32,'kijkglas 3'!$A$11:$L$842,4),"")</f>
        <v/>
      </c>
      <c r="F32" s="184"/>
      <c r="G32" s="197">
        <f>IF(VLOOKUP($G$9&amp;$C32,'kijkglas 3'!$A$11:$M$864,1)=$G$9&amp;$C32,VLOOKUP($G$9&amp;$C32,'kijkglas 3'!$A$11:$M$864,5),0)</f>
        <v>0</v>
      </c>
      <c r="H32" s="197">
        <f>IF(VLOOKUP($G$9&amp;$C32,'kijkglas 3'!$A$11:$M$864,1)=$G$9&amp;$C32,VLOOKUP($G$9&amp;$C32,'kijkglas 3'!$A$11:$M$864,6),0)</f>
        <v>0</v>
      </c>
      <c r="I32" s="197">
        <f>IF(VLOOKUP($G$9&amp;$C32,'kijkglas 3'!$A$11:$M$864,1)=$G$9&amp;$C32,VLOOKUP($G$9&amp;$C32,'kijkglas 3'!$A$11:$M$864,7),0)</f>
        <v>0</v>
      </c>
      <c r="J32" s="198">
        <f t="shared" si="0"/>
        <v>0</v>
      </c>
      <c r="K32" s="183"/>
      <c r="L32" s="197">
        <f>IF(VLOOKUP($G$9&amp;$C32,'kijkglas 3'!$A$11:$M$864,1)=$G$9&amp;$C32,VLOOKUP($G$9&amp;$C32,'kijkglas 3'!$A$11:$M$864,9),0)</f>
        <v>0</v>
      </c>
      <c r="M32" s="197">
        <f>IF(VLOOKUP($G$9&amp;$C32,'kijkglas 3'!$A$11:$M$864,1)=$G$9&amp;$C32,VLOOKUP($G$9&amp;$C32,'kijkglas 3'!$A$11:$M$864,10),0)</f>
        <v>0</v>
      </c>
      <c r="N32" s="197">
        <f>IF(VLOOKUP($G$9&amp;$C32,'kijkglas 3'!$A$11:$M$864,1)=$G$9&amp;$C32,VLOOKUP($G$9&amp;$C32,'kijkglas 3'!$A$11:$M$864,11),0)</f>
        <v>0</v>
      </c>
      <c r="O32" s="198">
        <f t="shared" si="1"/>
        <v>0</v>
      </c>
      <c r="P32" s="210" t="str">
        <f t="shared" si="4"/>
        <v>nee</v>
      </c>
      <c r="Q32" s="41"/>
      <c r="R32" s="199" t="str">
        <f t="shared" si="5"/>
        <v>ja</v>
      </c>
      <c r="S32" s="199">
        <f>(J32-O32)*(tab!$C$21*tab!$E$8+tab!$D$23)</f>
        <v>0</v>
      </c>
      <c r="T32" s="199">
        <f>(G32-L32)*tab!$E$31+(H32-M32)*tab!$F$31+(I32-N32)*tab!$G$31</f>
        <v>0</v>
      </c>
      <c r="U32" s="199">
        <f t="shared" si="2"/>
        <v>0</v>
      </c>
      <c r="V32" s="148"/>
      <c r="W32" s="199">
        <f>IF(R32="nee",0,(J32-O32)*tab!$C$59)</f>
        <v>0</v>
      </c>
      <c r="X32" s="199">
        <f>IF(R32="nee",0,(G32-L32)*tab!$G$59+(H32-M32)*tab!$H$59+(I32-N32)*tab!$I$59)</f>
        <v>0</v>
      </c>
      <c r="Y32" s="199">
        <f t="shared" si="3"/>
        <v>0</v>
      </c>
      <c r="Z32" s="4"/>
      <c r="AA32" s="21"/>
    </row>
    <row r="33" spans="2:27" ht="12" customHeight="1" x14ac:dyDescent="0.2">
      <c r="B33" s="17"/>
      <c r="C33" s="182">
        <v>15</v>
      </c>
      <c r="D33" s="196" t="str">
        <f>IF(E33&lt;&gt;"",VLOOKUP(E33,'SWV gegevens'!$E$2:$J$267,2),"")</f>
        <v/>
      </c>
      <c r="E33" s="197" t="str">
        <f>IF(VLOOKUP($G$9&amp;$C33,'kijkglas 3'!$A$11:$L$842,1)=$G$9&amp;$C33,VLOOKUP($G$9&amp;$C33,'kijkglas 3'!$A$11:$L$842,4),"")</f>
        <v/>
      </c>
      <c r="F33" s="184"/>
      <c r="G33" s="197">
        <f>IF(VLOOKUP($G$9&amp;$C33,'kijkglas 3'!$A$11:$M$864,1)=$G$9&amp;$C33,VLOOKUP($G$9&amp;$C33,'kijkglas 3'!$A$11:$M$864,5),0)</f>
        <v>0</v>
      </c>
      <c r="H33" s="197">
        <f>IF(VLOOKUP($G$9&amp;$C33,'kijkglas 3'!$A$11:$M$864,1)=$G$9&amp;$C33,VLOOKUP($G$9&amp;$C33,'kijkglas 3'!$A$11:$M$864,6),0)</f>
        <v>0</v>
      </c>
      <c r="I33" s="197">
        <f>IF(VLOOKUP($G$9&amp;$C33,'kijkglas 3'!$A$11:$M$864,1)=$G$9&amp;$C33,VLOOKUP($G$9&amp;$C33,'kijkglas 3'!$A$11:$M$864,7),0)</f>
        <v>0</v>
      </c>
      <c r="J33" s="198">
        <f t="shared" si="0"/>
        <v>0</v>
      </c>
      <c r="K33" s="183"/>
      <c r="L33" s="197">
        <f>IF(VLOOKUP($G$9&amp;$C33,'kijkglas 3'!$A$11:$M$864,1)=$G$9&amp;$C33,VLOOKUP($G$9&amp;$C33,'kijkglas 3'!$A$11:$M$864,9),0)</f>
        <v>0</v>
      </c>
      <c r="M33" s="197">
        <f>IF(VLOOKUP($G$9&amp;$C33,'kijkglas 3'!$A$11:$M$864,1)=$G$9&amp;$C33,VLOOKUP($G$9&amp;$C33,'kijkglas 3'!$A$11:$M$864,10),0)</f>
        <v>0</v>
      </c>
      <c r="N33" s="197">
        <f>IF(VLOOKUP($G$9&amp;$C33,'kijkglas 3'!$A$11:$M$864,1)=$G$9&amp;$C33,VLOOKUP($G$9&amp;$C33,'kijkglas 3'!$A$11:$M$864,11),0)</f>
        <v>0</v>
      </c>
      <c r="O33" s="198">
        <f t="shared" si="1"/>
        <v>0</v>
      </c>
      <c r="P33" s="210" t="str">
        <f t="shared" si="4"/>
        <v>nee</v>
      </c>
      <c r="Q33" s="41"/>
      <c r="R33" s="199" t="str">
        <f t="shared" si="5"/>
        <v>ja</v>
      </c>
      <c r="S33" s="199">
        <f>(J33-O33)*(tab!$C$21*tab!$E$8+tab!$D$23)</f>
        <v>0</v>
      </c>
      <c r="T33" s="199">
        <f>(G33-L33)*tab!$E$31+(H33-M33)*tab!$F$31+(I33-N33)*tab!$G$31</f>
        <v>0</v>
      </c>
      <c r="U33" s="199">
        <f t="shared" si="2"/>
        <v>0</v>
      </c>
      <c r="V33" s="148"/>
      <c r="W33" s="199">
        <f>IF(R33="nee",0,(J33-O33)*tab!$C$59)</f>
        <v>0</v>
      </c>
      <c r="X33" s="199">
        <f>IF(R33="nee",0,(G33-L33)*tab!$G$59+(H33-M33)*tab!$H$59+(I33-N33)*tab!$I$59)</f>
        <v>0</v>
      </c>
      <c r="Y33" s="199">
        <f t="shared" si="3"/>
        <v>0</v>
      </c>
      <c r="Z33" s="4"/>
      <c r="AA33" s="21"/>
    </row>
    <row r="34" spans="2:27" ht="12" customHeight="1" x14ac:dyDescent="0.2">
      <c r="B34" s="17"/>
      <c r="C34" s="182">
        <v>16</v>
      </c>
      <c r="D34" s="196" t="str">
        <f>IF(E34&lt;&gt;"",VLOOKUP(E34,'SWV gegevens'!$E$2:$J$267,2),"")</f>
        <v/>
      </c>
      <c r="E34" s="197" t="str">
        <f>IF(VLOOKUP($G$9&amp;$C34,'kijkglas 3'!$A$11:$L$842,1)=$G$9&amp;$C34,VLOOKUP($G$9&amp;$C34,'kijkglas 3'!$A$11:$L$842,4),"")</f>
        <v/>
      </c>
      <c r="F34" s="184"/>
      <c r="G34" s="197">
        <f>IF(VLOOKUP($G$9&amp;$C34,'kijkglas 3'!$A$11:$M$864,1)=$G$9&amp;$C34,VLOOKUP($G$9&amp;$C34,'kijkglas 3'!$A$11:$M$864,5),0)</f>
        <v>0</v>
      </c>
      <c r="H34" s="197">
        <f>IF(VLOOKUP($G$9&amp;$C34,'kijkglas 3'!$A$11:$M$864,1)=$G$9&amp;$C34,VLOOKUP($G$9&amp;$C34,'kijkglas 3'!$A$11:$M$864,6),0)</f>
        <v>0</v>
      </c>
      <c r="I34" s="197">
        <f>IF(VLOOKUP($G$9&amp;$C34,'kijkglas 3'!$A$11:$M$864,1)=$G$9&amp;$C34,VLOOKUP($G$9&amp;$C34,'kijkglas 3'!$A$11:$M$864,7),0)</f>
        <v>0</v>
      </c>
      <c r="J34" s="198">
        <f t="shared" si="0"/>
        <v>0</v>
      </c>
      <c r="K34" s="183"/>
      <c r="L34" s="197">
        <f>IF(VLOOKUP($G$9&amp;$C34,'kijkglas 3'!$A$11:$M$864,1)=$G$9&amp;$C34,VLOOKUP($G$9&amp;$C34,'kijkglas 3'!$A$11:$M$864,9),0)</f>
        <v>0</v>
      </c>
      <c r="M34" s="197">
        <f>IF(VLOOKUP($G$9&amp;$C34,'kijkglas 3'!$A$11:$M$864,1)=$G$9&amp;$C34,VLOOKUP($G$9&amp;$C34,'kijkglas 3'!$A$11:$M$864,10),0)</f>
        <v>0</v>
      </c>
      <c r="N34" s="197">
        <f>IF(VLOOKUP($G$9&amp;$C34,'kijkglas 3'!$A$11:$M$864,1)=$G$9&amp;$C34,VLOOKUP($G$9&amp;$C34,'kijkglas 3'!$A$11:$M$864,11),0)</f>
        <v>0</v>
      </c>
      <c r="O34" s="198">
        <f t="shared" si="1"/>
        <v>0</v>
      </c>
      <c r="P34" s="210" t="str">
        <f t="shared" si="4"/>
        <v>nee</v>
      </c>
      <c r="Q34" s="41"/>
      <c r="R34" s="199" t="str">
        <f t="shared" si="5"/>
        <v>ja</v>
      </c>
      <c r="S34" s="199">
        <f>(J34-O34)*(tab!$C$21*tab!$E$8+tab!$D$23)</f>
        <v>0</v>
      </c>
      <c r="T34" s="199">
        <f>(G34-L34)*tab!$E$31+(H34-M34)*tab!$F$31+(I34-N34)*tab!$G$31</f>
        <v>0</v>
      </c>
      <c r="U34" s="199">
        <f t="shared" si="2"/>
        <v>0</v>
      </c>
      <c r="V34" s="148"/>
      <c r="W34" s="199">
        <f>IF(R34="nee",0,(J34-O34)*tab!$C$59)</f>
        <v>0</v>
      </c>
      <c r="X34" s="199">
        <f>IF(R34="nee",0,(G34-L34)*tab!$G$59+(H34-M34)*tab!$H$59+(I34-N34)*tab!$I$59)</f>
        <v>0</v>
      </c>
      <c r="Y34" s="199">
        <f t="shared" si="3"/>
        <v>0</v>
      </c>
      <c r="Z34" s="4"/>
      <c r="AA34" s="21"/>
    </row>
    <row r="35" spans="2:27" ht="12" customHeight="1" x14ac:dyDescent="0.2">
      <c r="B35" s="17"/>
      <c r="C35" s="182">
        <v>17</v>
      </c>
      <c r="D35" s="196" t="str">
        <f>IF(E35&lt;&gt;"",VLOOKUP(E35,'SWV gegevens'!$E$2:$J$267,2),"")</f>
        <v/>
      </c>
      <c r="E35" s="197" t="str">
        <f>IF(VLOOKUP($G$9&amp;$C35,'kijkglas 3'!$A$11:$L$842,1)=$G$9&amp;$C35,VLOOKUP($G$9&amp;$C35,'kijkglas 3'!$A$11:$L$842,4),"")</f>
        <v/>
      </c>
      <c r="F35" s="184"/>
      <c r="G35" s="197">
        <f>IF(VLOOKUP($G$9&amp;$C35,'kijkglas 3'!$A$11:$M$864,1)=$G$9&amp;$C35,VLOOKUP($G$9&amp;$C35,'kijkglas 3'!$A$11:$M$864,5),0)</f>
        <v>0</v>
      </c>
      <c r="H35" s="197">
        <f>IF(VLOOKUP($G$9&amp;$C35,'kijkglas 3'!$A$11:$M$864,1)=$G$9&amp;$C35,VLOOKUP($G$9&amp;$C35,'kijkglas 3'!$A$11:$M$864,6),0)</f>
        <v>0</v>
      </c>
      <c r="I35" s="197">
        <f>IF(VLOOKUP($G$9&amp;$C35,'kijkglas 3'!$A$11:$M$864,1)=$G$9&amp;$C35,VLOOKUP($G$9&amp;$C35,'kijkglas 3'!$A$11:$M$864,7),0)</f>
        <v>0</v>
      </c>
      <c r="J35" s="198">
        <f t="shared" si="0"/>
        <v>0</v>
      </c>
      <c r="K35" s="183"/>
      <c r="L35" s="197">
        <f>IF(VLOOKUP($G$9&amp;$C35,'kijkglas 3'!$A$11:$M$864,1)=$G$9&amp;$C35,VLOOKUP($G$9&amp;$C35,'kijkglas 3'!$A$11:$M$864,9),0)</f>
        <v>0</v>
      </c>
      <c r="M35" s="197">
        <f>IF(VLOOKUP($G$9&amp;$C35,'kijkglas 3'!$A$11:$M$864,1)=$G$9&amp;$C35,VLOOKUP($G$9&amp;$C35,'kijkglas 3'!$A$11:$M$864,10),0)</f>
        <v>0</v>
      </c>
      <c r="N35" s="197">
        <f>IF(VLOOKUP($G$9&amp;$C35,'kijkglas 3'!$A$11:$M$864,1)=$G$9&amp;$C35,VLOOKUP($G$9&amp;$C35,'kijkglas 3'!$A$11:$M$864,11),0)</f>
        <v>0</v>
      </c>
      <c r="O35" s="198">
        <f t="shared" si="1"/>
        <v>0</v>
      </c>
      <c r="P35" s="210" t="str">
        <f t="shared" si="4"/>
        <v>nee</v>
      </c>
      <c r="Q35" s="41"/>
      <c r="R35" s="199" t="str">
        <f t="shared" si="5"/>
        <v>ja</v>
      </c>
      <c r="S35" s="199">
        <f>(J35-O35)*(tab!$C$21*tab!$E$8+tab!$D$23)</f>
        <v>0</v>
      </c>
      <c r="T35" s="199">
        <f>(G35-L35)*tab!$E$31+(H35-M35)*tab!$F$31+(I35-N35)*tab!$G$31</f>
        <v>0</v>
      </c>
      <c r="U35" s="199">
        <f t="shared" si="2"/>
        <v>0</v>
      </c>
      <c r="V35" s="148"/>
      <c r="W35" s="199">
        <f>IF(R35="nee",0,(J35-O35)*tab!$C$59)</f>
        <v>0</v>
      </c>
      <c r="X35" s="199">
        <f>IF(R35="nee",0,(G35-L35)*tab!$G$59+(H35-M35)*tab!$H$59+(I35-N35)*tab!$I$59)</f>
        <v>0</v>
      </c>
      <c r="Y35" s="199">
        <f t="shared" si="3"/>
        <v>0</v>
      </c>
      <c r="Z35" s="4"/>
      <c r="AA35" s="21"/>
    </row>
    <row r="36" spans="2:27" ht="12" customHeight="1" x14ac:dyDescent="0.2">
      <c r="B36" s="17"/>
      <c r="C36" s="182">
        <v>18</v>
      </c>
      <c r="D36" s="196" t="str">
        <f>IF(E36&lt;&gt;"",VLOOKUP(E36,'SWV gegevens'!$E$2:$J$267,2),"")</f>
        <v/>
      </c>
      <c r="E36" s="197" t="str">
        <f>IF(VLOOKUP($G$9&amp;$C36,'kijkglas 3'!$A$11:$L$842,1)=$G$9&amp;$C36,VLOOKUP($G$9&amp;$C36,'kijkglas 3'!$A$11:$L$842,4),"")</f>
        <v/>
      </c>
      <c r="F36" s="184"/>
      <c r="G36" s="197">
        <f>IF(VLOOKUP($G$9&amp;$C36,'kijkglas 3'!$A$11:$M$864,1)=$G$9&amp;$C36,VLOOKUP($G$9&amp;$C36,'kijkglas 3'!$A$11:$M$864,5),0)</f>
        <v>0</v>
      </c>
      <c r="H36" s="197">
        <f>IF(VLOOKUP($G$9&amp;$C36,'kijkglas 3'!$A$11:$M$864,1)=$G$9&amp;$C36,VLOOKUP($G$9&amp;$C36,'kijkglas 3'!$A$11:$M$864,6),0)</f>
        <v>0</v>
      </c>
      <c r="I36" s="197">
        <f>IF(VLOOKUP($G$9&amp;$C36,'kijkglas 3'!$A$11:$M$864,1)=$G$9&amp;$C36,VLOOKUP($G$9&amp;$C36,'kijkglas 3'!$A$11:$M$864,7),0)</f>
        <v>0</v>
      </c>
      <c r="J36" s="198">
        <f t="shared" si="0"/>
        <v>0</v>
      </c>
      <c r="K36" s="183"/>
      <c r="L36" s="197">
        <f>IF(VLOOKUP($G$9&amp;$C36,'kijkglas 3'!$A$11:$M$864,1)=$G$9&amp;$C36,VLOOKUP($G$9&amp;$C36,'kijkglas 3'!$A$11:$M$864,9),0)</f>
        <v>0</v>
      </c>
      <c r="M36" s="197">
        <f>IF(VLOOKUP($G$9&amp;$C36,'kijkglas 3'!$A$11:$M$864,1)=$G$9&amp;$C36,VLOOKUP($G$9&amp;$C36,'kijkglas 3'!$A$11:$M$864,10),0)</f>
        <v>0</v>
      </c>
      <c r="N36" s="197">
        <f>IF(VLOOKUP($G$9&amp;$C36,'kijkglas 3'!$A$11:$M$864,1)=$G$9&amp;$C36,VLOOKUP($G$9&amp;$C36,'kijkglas 3'!$A$11:$M$864,11),0)</f>
        <v>0</v>
      </c>
      <c r="O36" s="198">
        <f t="shared" si="1"/>
        <v>0</v>
      </c>
      <c r="P36" s="210" t="str">
        <f t="shared" si="4"/>
        <v>nee</v>
      </c>
      <c r="Q36" s="41"/>
      <c r="R36" s="199" t="str">
        <f t="shared" si="5"/>
        <v>ja</v>
      </c>
      <c r="S36" s="199">
        <f>(J36-O36)*(tab!$C$21*tab!$E$8+tab!$D$23)</f>
        <v>0</v>
      </c>
      <c r="T36" s="199">
        <f>(G36-L36)*tab!$E$31+(H36-M36)*tab!$F$31+(I36-N36)*tab!$G$31</f>
        <v>0</v>
      </c>
      <c r="U36" s="199">
        <f t="shared" si="2"/>
        <v>0</v>
      </c>
      <c r="V36" s="148"/>
      <c r="W36" s="199">
        <f>IF(R36="nee",0,(J36-O36)*tab!$C$59)</f>
        <v>0</v>
      </c>
      <c r="X36" s="199">
        <f>IF(R36="nee",0,(G36-L36)*tab!$G$59+(H36-M36)*tab!$H$59+(I36-N36)*tab!$I$59)</f>
        <v>0</v>
      </c>
      <c r="Y36" s="199">
        <f t="shared" si="3"/>
        <v>0</v>
      </c>
      <c r="Z36" s="4"/>
      <c r="AA36" s="21"/>
    </row>
    <row r="37" spans="2:27" ht="12" customHeight="1" x14ac:dyDescent="0.2">
      <c r="B37" s="17"/>
      <c r="C37" s="182">
        <v>19</v>
      </c>
      <c r="D37" s="196" t="str">
        <f>IF(E37&lt;&gt;"",VLOOKUP(E37,'SWV gegevens'!$E$2:$J$267,2),"")</f>
        <v/>
      </c>
      <c r="E37" s="197" t="str">
        <f>IF(VLOOKUP($G$9&amp;$C37,'kijkglas 3'!$A$11:$L$842,1)=$G$9&amp;$C37,VLOOKUP($G$9&amp;$C37,'kijkglas 3'!$A$11:$L$842,4),"")</f>
        <v/>
      </c>
      <c r="F37" s="184"/>
      <c r="G37" s="197">
        <f>IF(VLOOKUP($G$9&amp;$C37,'kijkglas 3'!$A$11:$M$864,1)=$G$9&amp;$C37,VLOOKUP($G$9&amp;$C37,'kijkglas 3'!$A$11:$M$864,5),0)</f>
        <v>0</v>
      </c>
      <c r="H37" s="197">
        <f>IF(VLOOKUP($G$9&amp;$C37,'kijkglas 3'!$A$11:$M$864,1)=$G$9&amp;$C37,VLOOKUP($G$9&amp;$C37,'kijkglas 3'!$A$11:$M$864,6),0)</f>
        <v>0</v>
      </c>
      <c r="I37" s="197">
        <f>IF(VLOOKUP($G$9&amp;$C37,'kijkglas 3'!$A$11:$M$864,1)=$G$9&amp;$C37,VLOOKUP($G$9&amp;$C37,'kijkglas 3'!$A$11:$M$864,7),0)</f>
        <v>0</v>
      </c>
      <c r="J37" s="198">
        <f t="shared" si="0"/>
        <v>0</v>
      </c>
      <c r="K37" s="183"/>
      <c r="L37" s="197">
        <f>IF(VLOOKUP($G$9&amp;$C37,'kijkglas 3'!$A$11:$M$864,1)=$G$9&amp;$C37,VLOOKUP($G$9&amp;$C37,'kijkglas 3'!$A$11:$M$864,9),0)</f>
        <v>0</v>
      </c>
      <c r="M37" s="197">
        <f>IF(VLOOKUP($G$9&amp;$C37,'kijkglas 3'!$A$11:$M$864,1)=$G$9&amp;$C37,VLOOKUP($G$9&amp;$C37,'kijkglas 3'!$A$11:$M$864,10),0)</f>
        <v>0</v>
      </c>
      <c r="N37" s="197">
        <f>IF(VLOOKUP($G$9&amp;$C37,'kijkglas 3'!$A$11:$M$864,1)=$G$9&amp;$C37,VLOOKUP($G$9&amp;$C37,'kijkglas 3'!$A$11:$M$864,11),0)</f>
        <v>0</v>
      </c>
      <c r="O37" s="198">
        <f t="shared" si="1"/>
        <v>0</v>
      </c>
      <c r="P37" s="210" t="str">
        <f t="shared" si="4"/>
        <v>nee</v>
      </c>
      <c r="Q37" s="41"/>
      <c r="R37" s="199" t="str">
        <f t="shared" si="5"/>
        <v>ja</v>
      </c>
      <c r="S37" s="199">
        <f>(J37-O37)*(tab!$C$21*tab!$E$8+tab!$D$23)</f>
        <v>0</v>
      </c>
      <c r="T37" s="199">
        <f>(G37-L37)*tab!$E$31+(H37-M37)*tab!$F$31+(I37-N37)*tab!$G$31</f>
        <v>0</v>
      </c>
      <c r="U37" s="199">
        <f t="shared" si="2"/>
        <v>0</v>
      </c>
      <c r="V37" s="148"/>
      <c r="W37" s="199">
        <f>IF(R37="nee",0,(J37-O37)*tab!$C$59)</f>
        <v>0</v>
      </c>
      <c r="X37" s="199">
        <f>IF(R37="nee",0,(G37-L37)*tab!$G$59+(H37-M37)*tab!$H$59+(I37-N37)*tab!$I$59)</f>
        <v>0</v>
      </c>
      <c r="Y37" s="199">
        <f t="shared" si="3"/>
        <v>0</v>
      </c>
      <c r="Z37" s="4"/>
      <c r="AA37" s="21"/>
    </row>
    <row r="38" spans="2:27" ht="12" customHeight="1" x14ac:dyDescent="0.2">
      <c r="B38" s="17"/>
      <c r="C38" s="182">
        <v>20</v>
      </c>
      <c r="D38" s="196" t="str">
        <f>IF(E38&lt;&gt;"",VLOOKUP(E38,'SWV gegevens'!$E$2:$J$267,2),"")</f>
        <v/>
      </c>
      <c r="E38" s="197" t="str">
        <f>IF(VLOOKUP($G$9&amp;$C38,'kijkglas 3'!$A$11:$L$842,1)=$G$9&amp;$C38,VLOOKUP($G$9&amp;$C38,'kijkglas 3'!$A$11:$L$842,4),"")</f>
        <v/>
      </c>
      <c r="F38" s="184"/>
      <c r="G38" s="197">
        <f>IF(VLOOKUP($G$9&amp;$C38,'kijkglas 3'!$A$11:$M$864,1)=$G$9&amp;$C38,VLOOKUP($G$9&amp;$C38,'kijkglas 3'!$A$11:$M$864,5),0)</f>
        <v>0</v>
      </c>
      <c r="H38" s="197">
        <f>IF(VLOOKUP($G$9&amp;$C38,'kijkglas 3'!$A$11:$M$864,1)=$G$9&amp;$C38,VLOOKUP($G$9&amp;$C38,'kijkglas 3'!$A$11:$M$864,6),0)</f>
        <v>0</v>
      </c>
      <c r="I38" s="197">
        <f>IF(VLOOKUP($G$9&amp;$C38,'kijkglas 3'!$A$11:$M$864,1)=$G$9&amp;$C38,VLOOKUP($G$9&amp;$C38,'kijkglas 3'!$A$11:$M$864,7),0)</f>
        <v>0</v>
      </c>
      <c r="J38" s="198">
        <f t="shared" si="0"/>
        <v>0</v>
      </c>
      <c r="K38" s="183"/>
      <c r="L38" s="197">
        <f>IF(VLOOKUP($G$9&amp;$C38,'kijkglas 3'!$A$11:$M$864,1)=$G$9&amp;$C38,VLOOKUP($G$9&amp;$C38,'kijkglas 3'!$A$11:$M$864,9),0)</f>
        <v>0</v>
      </c>
      <c r="M38" s="197">
        <f>IF(VLOOKUP($G$9&amp;$C38,'kijkglas 3'!$A$11:$M$864,1)=$G$9&amp;$C38,VLOOKUP($G$9&amp;$C38,'kijkglas 3'!$A$11:$M$864,10),0)</f>
        <v>0</v>
      </c>
      <c r="N38" s="197">
        <f>IF(VLOOKUP($G$9&amp;$C38,'kijkglas 3'!$A$11:$M$864,1)=$G$9&amp;$C38,VLOOKUP($G$9&amp;$C38,'kijkglas 3'!$A$11:$M$864,11),0)</f>
        <v>0</v>
      </c>
      <c r="O38" s="198">
        <f t="shared" si="1"/>
        <v>0</v>
      </c>
      <c r="P38" s="210" t="str">
        <f t="shared" si="4"/>
        <v>nee</v>
      </c>
      <c r="Q38" s="41"/>
      <c r="R38" s="199" t="str">
        <f t="shared" si="5"/>
        <v>ja</v>
      </c>
      <c r="S38" s="199">
        <f>(J38-O38)*(tab!$C$21*tab!$E$8+tab!$D$23)</f>
        <v>0</v>
      </c>
      <c r="T38" s="199">
        <f>(G38-L38)*tab!$E$31+(H38-M38)*tab!$F$31+(I38-N38)*tab!$G$31</f>
        <v>0</v>
      </c>
      <c r="U38" s="199">
        <f t="shared" si="2"/>
        <v>0</v>
      </c>
      <c r="V38" s="148"/>
      <c r="W38" s="199">
        <f>IF(R38="nee",0,(J38-O38)*tab!$C$59)</f>
        <v>0</v>
      </c>
      <c r="X38" s="199">
        <f>IF(R38="nee",0,(G38-L38)*tab!$G$59+(H38-M38)*tab!$H$59+(I38-N38)*tab!$I$59)</f>
        <v>0</v>
      </c>
      <c r="Y38" s="199">
        <f t="shared" si="3"/>
        <v>0</v>
      </c>
      <c r="Z38" s="4"/>
      <c r="AA38" s="21"/>
    </row>
    <row r="39" spans="2:27" ht="12" customHeight="1" x14ac:dyDescent="0.2">
      <c r="B39" s="17"/>
      <c r="C39" s="182">
        <v>21</v>
      </c>
      <c r="D39" s="196" t="str">
        <f>IF(E39&lt;&gt;"",VLOOKUP(E39,'SWV gegevens'!$E$2:$J$267,2),"")</f>
        <v/>
      </c>
      <c r="E39" s="197" t="str">
        <f>IF(VLOOKUP($G$9&amp;$C39,'kijkglas 3'!$A$11:$L$842,1)=$G$9&amp;$C39,VLOOKUP($G$9&amp;$C39,'kijkglas 3'!$A$11:$L$842,4),"")</f>
        <v/>
      </c>
      <c r="F39" s="184"/>
      <c r="G39" s="197">
        <f>IF(VLOOKUP($G$9&amp;$C39,'kijkglas 3'!$A$11:$M$864,1)=$G$9&amp;$C39,VLOOKUP($G$9&amp;$C39,'kijkglas 3'!$A$11:$M$864,5),0)</f>
        <v>0</v>
      </c>
      <c r="H39" s="197">
        <f>IF(VLOOKUP($G$9&amp;$C39,'kijkglas 3'!$A$11:$M$864,1)=$G$9&amp;$C39,VLOOKUP($G$9&amp;$C39,'kijkglas 3'!$A$11:$M$864,6),0)</f>
        <v>0</v>
      </c>
      <c r="I39" s="197">
        <f>IF(VLOOKUP($G$9&amp;$C39,'kijkglas 3'!$A$11:$M$864,1)=$G$9&amp;$C39,VLOOKUP($G$9&amp;$C39,'kijkglas 3'!$A$11:$M$864,7),0)</f>
        <v>0</v>
      </c>
      <c r="J39" s="198">
        <f t="shared" si="0"/>
        <v>0</v>
      </c>
      <c r="K39" s="183"/>
      <c r="L39" s="197">
        <f>IF(VLOOKUP($G$9&amp;$C39,'kijkglas 3'!$A$11:$M$864,1)=$G$9&amp;$C39,VLOOKUP($G$9&amp;$C39,'kijkglas 3'!$A$11:$M$864,9),0)</f>
        <v>0</v>
      </c>
      <c r="M39" s="197">
        <f>IF(VLOOKUP($G$9&amp;$C39,'kijkglas 3'!$A$11:$M$864,1)=$G$9&amp;$C39,VLOOKUP($G$9&amp;$C39,'kijkglas 3'!$A$11:$M$864,10),0)</f>
        <v>0</v>
      </c>
      <c r="N39" s="197">
        <f>IF(VLOOKUP($G$9&amp;$C39,'kijkglas 3'!$A$11:$M$864,1)=$G$9&amp;$C39,VLOOKUP($G$9&amp;$C39,'kijkglas 3'!$A$11:$M$864,11),0)</f>
        <v>0</v>
      </c>
      <c r="O39" s="198">
        <f t="shared" si="1"/>
        <v>0</v>
      </c>
      <c r="P39" s="210" t="str">
        <f t="shared" si="4"/>
        <v>nee</v>
      </c>
      <c r="Q39" s="41"/>
      <c r="R39" s="199" t="str">
        <f t="shared" si="5"/>
        <v>ja</v>
      </c>
      <c r="S39" s="199">
        <f>(J39-O39)*(tab!$C$21*tab!$E$8+tab!$D$23)</f>
        <v>0</v>
      </c>
      <c r="T39" s="199">
        <f>(G39-L39)*tab!$E$31+(H39-M39)*tab!$F$31+(I39-N39)*tab!$G$31</f>
        <v>0</v>
      </c>
      <c r="U39" s="199">
        <f t="shared" si="2"/>
        <v>0</v>
      </c>
      <c r="V39" s="148"/>
      <c r="W39" s="199">
        <f>IF(R39="nee",0,(J39-O39)*tab!$C$59)</f>
        <v>0</v>
      </c>
      <c r="X39" s="199">
        <f>IF(R39="nee",0,(G39-L39)*tab!$G$59+(H39-M39)*tab!$H$59+(I39-N39)*tab!$I$59)</f>
        <v>0</v>
      </c>
      <c r="Y39" s="199">
        <f t="shared" si="3"/>
        <v>0</v>
      </c>
      <c r="Z39" s="4"/>
      <c r="AA39" s="21"/>
    </row>
    <row r="40" spans="2:27" ht="12" customHeight="1" x14ac:dyDescent="0.2">
      <c r="B40" s="17"/>
      <c r="C40" s="182">
        <v>22</v>
      </c>
      <c r="D40" s="196" t="str">
        <f>IF(E40&lt;&gt;"",VLOOKUP(E40,'SWV gegevens'!$E$2:$J$267,2),"")</f>
        <v/>
      </c>
      <c r="E40" s="197" t="str">
        <f>IF(VLOOKUP($G$9&amp;$C40,'kijkglas 3'!$A$11:$L$842,1)=$G$9&amp;$C40,VLOOKUP($G$9&amp;$C40,'kijkglas 3'!$A$11:$L$842,4),"")</f>
        <v/>
      </c>
      <c r="F40" s="184"/>
      <c r="G40" s="197">
        <f>IF(VLOOKUP($G$9&amp;$C40,'kijkglas 3'!$A$11:$M$864,1)=$G$9&amp;$C40,VLOOKUP($G$9&amp;$C40,'kijkglas 3'!$A$11:$M$864,5),0)</f>
        <v>0</v>
      </c>
      <c r="H40" s="197">
        <f>IF(VLOOKUP($G$9&amp;$C40,'kijkglas 3'!$A$11:$M$864,1)=$G$9&amp;$C40,VLOOKUP($G$9&amp;$C40,'kijkglas 3'!$A$11:$M$864,6),0)</f>
        <v>0</v>
      </c>
      <c r="I40" s="197">
        <f>IF(VLOOKUP($G$9&amp;$C40,'kijkglas 3'!$A$11:$M$864,1)=$G$9&amp;$C40,VLOOKUP($G$9&amp;$C40,'kijkglas 3'!$A$11:$M$864,7),0)</f>
        <v>0</v>
      </c>
      <c r="J40" s="198">
        <f t="shared" si="0"/>
        <v>0</v>
      </c>
      <c r="K40" s="183"/>
      <c r="L40" s="197">
        <f>IF(VLOOKUP($G$9&amp;$C40,'kijkglas 3'!$A$11:$M$864,1)=$G$9&amp;$C40,VLOOKUP($G$9&amp;$C40,'kijkglas 3'!$A$11:$M$864,9),0)</f>
        <v>0</v>
      </c>
      <c r="M40" s="197">
        <f>IF(VLOOKUP($G$9&amp;$C40,'kijkglas 3'!$A$11:$M$864,1)=$G$9&amp;$C40,VLOOKUP($G$9&amp;$C40,'kijkglas 3'!$A$11:$M$864,10),0)</f>
        <v>0</v>
      </c>
      <c r="N40" s="197">
        <f>IF(VLOOKUP($G$9&amp;$C40,'kijkglas 3'!$A$11:$M$864,1)=$G$9&amp;$C40,VLOOKUP($G$9&amp;$C40,'kijkglas 3'!$A$11:$M$864,11),0)</f>
        <v>0</v>
      </c>
      <c r="O40" s="198">
        <f t="shared" si="1"/>
        <v>0</v>
      </c>
      <c r="P40" s="210" t="str">
        <f t="shared" si="4"/>
        <v>nee</v>
      </c>
      <c r="Q40" s="41"/>
      <c r="R40" s="199" t="str">
        <f t="shared" si="5"/>
        <v>ja</v>
      </c>
      <c r="S40" s="199">
        <f>(J40-O40)*(tab!$C$21*tab!$E$8+tab!$D$23)</f>
        <v>0</v>
      </c>
      <c r="T40" s="199">
        <f>(G40-L40)*tab!$E$31+(H40-M40)*tab!$F$31+(I40-N40)*tab!$G$31</f>
        <v>0</v>
      </c>
      <c r="U40" s="199">
        <f t="shared" si="2"/>
        <v>0</v>
      </c>
      <c r="V40" s="148"/>
      <c r="W40" s="199">
        <f>IF(R40="nee",0,(J40-O40)*tab!$C$59)</f>
        <v>0</v>
      </c>
      <c r="X40" s="199">
        <f>IF(R40="nee",0,(G40-L40)*tab!$G$59+(H40-M40)*tab!$H$59+(I40-N40)*tab!$I$59)</f>
        <v>0</v>
      </c>
      <c r="Y40" s="199">
        <f t="shared" si="3"/>
        <v>0</v>
      </c>
      <c r="Z40" s="4"/>
      <c r="AA40" s="21"/>
    </row>
    <row r="41" spans="2:27" ht="12" customHeight="1" x14ac:dyDescent="0.2">
      <c r="B41" s="17"/>
      <c r="C41" s="182">
        <v>23</v>
      </c>
      <c r="D41" s="196" t="str">
        <f>IF(E41&lt;&gt;"",VLOOKUP(E41,'SWV gegevens'!$E$2:$J$267,2),"")</f>
        <v/>
      </c>
      <c r="E41" s="197" t="str">
        <f>IF(VLOOKUP($G$9&amp;$C41,'kijkglas 3'!$A$11:$L$842,1)=$G$9&amp;$C41,VLOOKUP($G$9&amp;$C41,'kijkglas 3'!$A$11:$L$842,4),"")</f>
        <v/>
      </c>
      <c r="F41" s="184"/>
      <c r="G41" s="197">
        <f>IF(VLOOKUP($G$9&amp;$C41,'kijkglas 3'!$A$11:$M$864,1)=$G$9&amp;$C41,VLOOKUP($G$9&amp;$C41,'kijkglas 3'!$A$11:$M$864,5),0)</f>
        <v>0</v>
      </c>
      <c r="H41" s="197">
        <f>IF(VLOOKUP($G$9&amp;$C41,'kijkglas 3'!$A$11:$M$864,1)=$G$9&amp;$C41,VLOOKUP($G$9&amp;$C41,'kijkglas 3'!$A$11:$M$864,6),0)</f>
        <v>0</v>
      </c>
      <c r="I41" s="197">
        <f>IF(VLOOKUP($G$9&amp;$C41,'kijkglas 3'!$A$11:$M$864,1)=$G$9&amp;$C41,VLOOKUP($G$9&amp;$C41,'kijkglas 3'!$A$11:$M$864,7),0)</f>
        <v>0</v>
      </c>
      <c r="J41" s="198">
        <f t="shared" si="0"/>
        <v>0</v>
      </c>
      <c r="K41" s="183"/>
      <c r="L41" s="197">
        <f>IF(VLOOKUP($G$9&amp;$C41,'kijkglas 3'!$A$11:$M$864,1)=$G$9&amp;$C41,VLOOKUP($G$9&amp;$C41,'kijkglas 3'!$A$11:$M$864,9),0)</f>
        <v>0</v>
      </c>
      <c r="M41" s="197">
        <f>IF(VLOOKUP($G$9&amp;$C41,'kijkglas 3'!$A$11:$M$864,1)=$G$9&amp;$C41,VLOOKUP($G$9&amp;$C41,'kijkglas 3'!$A$11:$M$864,10),0)</f>
        <v>0</v>
      </c>
      <c r="N41" s="197">
        <f>IF(VLOOKUP($G$9&amp;$C41,'kijkglas 3'!$A$11:$M$864,1)=$G$9&amp;$C41,VLOOKUP($G$9&amp;$C41,'kijkglas 3'!$A$11:$M$864,11),0)</f>
        <v>0</v>
      </c>
      <c r="O41" s="198">
        <f t="shared" si="1"/>
        <v>0</v>
      </c>
      <c r="P41" s="210" t="str">
        <f t="shared" si="4"/>
        <v>nee</v>
      </c>
      <c r="Q41" s="41"/>
      <c r="R41" s="199" t="str">
        <f t="shared" si="5"/>
        <v>ja</v>
      </c>
      <c r="S41" s="199">
        <f>(J41-O41)*(tab!$C$21*tab!$E$8+tab!$D$23)</f>
        <v>0</v>
      </c>
      <c r="T41" s="199">
        <f>(G41-L41)*tab!$E$31+(H41-M41)*tab!$F$31+(I41-N41)*tab!$G$31</f>
        <v>0</v>
      </c>
      <c r="U41" s="199">
        <f t="shared" si="2"/>
        <v>0</v>
      </c>
      <c r="V41" s="148"/>
      <c r="W41" s="199">
        <f>IF(R41="nee",0,(J41-O41)*tab!$C$59)</f>
        <v>0</v>
      </c>
      <c r="X41" s="199">
        <f>IF(R41="nee",0,(G41-L41)*tab!$G$59+(H41-M41)*tab!$H$59+(I41-N41)*tab!$I$59)</f>
        <v>0</v>
      </c>
      <c r="Y41" s="199">
        <f t="shared" si="3"/>
        <v>0</v>
      </c>
      <c r="Z41" s="4"/>
      <c r="AA41" s="21"/>
    </row>
    <row r="42" spans="2:27" ht="12" customHeight="1" x14ac:dyDescent="0.2">
      <c r="B42" s="17"/>
      <c r="C42" s="182">
        <v>24</v>
      </c>
      <c r="D42" s="196" t="str">
        <f>IF(E42&lt;&gt;"",VLOOKUP(E42,'SWV gegevens'!$E$2:$J$267,2),"")</f>
        <v/>
      </c>
      <c r="E42" s="197" t="str">
        <f>IF(VLOOKUP($G$9&amp;$C42,'kijkglas 3'!$A$11:$L$842,1)=$G$9&amp;$C42,VLOOKUP($G$9&amp;$C42,'kijkglas 3'!$A$11:$L$842,4),"")</f>
        <v/>
      </c>
      <c r="F42" s="184"/>
      <c r="G42" s="197">
        <f>IF(VLOOKUP($G$9&amp;$C42,'kijkglas 3'!$A$11:$M$864,1)=$G$9&amp;$C42,VLOOKUP($G$9&amp;$C42,'kijkglas 3'!$A$11:$M$864,5),0)</f>
        <v>0</v>
      </c>
      <c r="H42" s="197">
        <f>IF(VLOOKUP($G$9&amp;$C42,'kijkglas 3'!$A$11:$M$864,1)=$G$9&amp;$C42,VLOOKUP($G$9&amp;$C42,'kijkglas 3'!$A$11:$M$864,6),0)</f>
        <v>0</v>
      </c>
      <c r="I42" s="197">
        <f>IF(VLOOKUP($G$9&amp;$C42,'kijkglas 3'!$A$11:$M$864,1)=$G$9&amp;$C42,VLOOKUP($G$9&amp;$C42,'kijkglas 3'!$A$11:$M$864,7),0)</f>
        <v>0</v>
      </c>
      <c r="J42" s="198">
        <f t="shared" si="0"/>
        <v>0</v>
      </c>
      <c r="K42" s="183"/>
      <c r="L42" s="197">
        <f>IF(VLOOKUP($G$9&amp;$C42,'kijkglas 3'!$A$11:$M$864,1)=$G$9&amp;$C42,VLOOKUP($G$9&amp;$C42,'kijkglas 3'!$A$11:$M$864,9),0)</f>
        <v>0</v>
      </c>
      <c r="M42" s="197">
        <f>IF(VLOOKUP($G$9&amp;$C42,'kijkglas 3'!$A$11:$M$864,1)=$G$9&amp;$C42,VLOOKUP($G$9&amp;$C42,'kijkglas 3'!$A$11:$M$864,10),0)</f>
        <v>0</v>
      </c>
      <c r="N42" s="197">
        <f>IF(VLOOKUP($G$9&amp;$C42,'kijkglas 3'!$A$11:$M$864,1)=$G$9&amp;$C42,VLOOKUP($G$9&amp;$C42,'kijkglas 3'!$A$11:$M$864,11),0)</f>
        <v>0</v>
      </c>
      <c r="O42" s="198">
        <f t="shared" si="1"/>
        <v>0</v>
      </c>
      <c r="P42" s="210" t="str">
        <f t="shared" si="4"/>
        <v>nee</v>
      </c>
      <c r="Q42" s="41"/>
      <c r="R42" s="199" t="str">
        <f t="shared" si="5"/>
        <v>ja</v>
      </c>
      <c r="S42" s="199">
        <f>(J42-O42)*(tab!$C$21*tab!$E$8+tab!$D$23)</f>
        <v>0</v>
      </c>
      <c r="T42" s="199">
        <f>(G42-L42)*tab!$E$31+(H42-M42)*tab!$F$31+(I42-N42)*tab!$G$31</f>
        <v>0</v>
      </c>
      <c r="U42" s="199">
        <f t="shared" si="2"/>
        <v>0</v>
      </c>
      <c r="V42" s="148"/>
      <c r="W42" s="199">
        <f>IF(R42="nee",0,(J42-O42)*tab!$C$59)</f>
        <v>0</v>
      </c>
      <c r="X42" s="199">
        <f>IF(R42="nee",0,(G42-L42)*tab!$G$59+(H42-M42)*tab!$H$59+(I42-N42)*tab!$I$59)</f>
        <v>0</v>
      </c>
      <c r="Y42" s="199">
        <f t="shared" si="3"/>
        <v>0</v>
      </c>
      <c r="Z42" s="4"/>
      <c r="AA42" s="21"/>
    </row>
    <row r="43" spans="2:27" ht="12" customHeight="1" x14ac:dyDescent="0.2">
      <c r="B43" s="17"/>
      <c r="C43" s="182">
        <v>25</v>
      </c>
      <c r="D43" s="196" t="str">
        <f>IF(E43&lt;&gt;"",VLOOKUP(E43,'SWV gegevens'!$E$2:$J$267,2),"")</f>
        <v/>
      </c>
      <c r="E43" s="197" t="str">
        <f>IF(VLOOKUP($G$9&amp;$C43,'kijkglas 3'!$A$11:$L$842,1)=$G$9&amp;$C43,VLOOKUP($G$9&amp;$C43,'kijkglas 3'!$A$11:$L$842,4),"")</f>
        <v/>
      </c>
      <c r="F43" s="184"/>
      <c r="G43" s="197">
        <f>IF(VLOOKUP($G$9&amp;$C43,'kijkglas 3'!$A$11:$M$864,1)=$G$9&amp;$C43,VLOOKUP($G$9&amp;$C43,'kijkglas 3'!$A$11:$M$864,5),0)</f>
        <v>0</v>
      </c>
      <c r="H43" s="197">
        <f>IF(VLOOKUP($G$9&amp;$C43,'kijkglas 3'!$A$11:$M$864,1)=$G$9&amp;$C43,VLOOKUP($G$9&amp;$C43,'kijkglas 3'!$A$11:$M$864,6),0)</f>
        <v>0</v>
      </c>
      <c r="I43" s="197">
        <f>IF(VLOOKUP($G$9&amp;$C43,'kijkglas 3'!$A$11:$M$864,1)=$G$9&amp;$C43,VLOOKUP($G$9&amp;$C43,'kijkglas 3'!$A$11:$M$864,7),0)</f>
        <v>0</v>
      </c>
      <c r="J43" s="198">
        <f t="shared" si="0"/>
        <v>0</v>
      </c>
      <c r="K43" s="183"/>
      <c r="L43" s="197">
        <f>IF(VLOOKUP($G$9&amp;$C43,'kijkglas 3'!$A$11:$M$864,1)=$G$9&amp;$C43,VLOOKUP($G$9&amp;$C43,'kijkglas 3'!$A$11:$M$864,9),0)</f>
        <v>0</v>
      </c>
      <c r="M43" s="197">
        <f>IF(VLOOKUP($G$9&amp;$C43,'kijkglas 3'!$A$11:$M$864,1)=$G$9&amp;$C43,VLOOKUP($G$9&amp;$C43,'kijkglas 3'!$A$11:$M$864,10),0)</f>
        <v>0</v>
      </c>
      <c r="N43" s="197">
        <f>IF(VLOOKUP($G$9&amp;$C43,'kijkglas 3'!$A$11:$M$864,1)=$G$9&amp;$C43,VLOOKUP($G$9&amp;$C43,'kijkglas 3'!$A$11:$M$864,11),0)</f>
        <v>0</v>
      </c>
      <c r="O43" s="198">
        <f t="shared" si="1"/>
        <v>0</v>
      </c>
      <c r="P43" s="210" t="str">
        <f t="shared" si="4"/>
        <v>nee</v>
      </c>
      <c r="Q43" s="41"/>
      <c r="R43" s="199" t="str">
        <f t="shared" si="5"/>
        <v>ja</v>
      </c>
      <c r="S43" s="199">
        <f>(J43-O43)*(tab!$C$21*tab!$E$8+tab!$D$23)</f>
        <v>0</v>
      </c>
      <c r="T43" s="199">
        <f>(G43-L43)*tab!$E$31+(H43-M43)*tab!$F$31+(I43-N43)*tab!$G$31</f>
        <v>0</v>
      </c>
      <c r="U43" s="199">
        <f t="shared" si="2"/>
        <v>0</v>
      </c>
      <c r="V43" s="148"/>
      <c r="W43" s="199">
        <f>IF(R43="nee",0,(J43-O43)*tab!$C$59)</f>
        <v>0</v>
      </c>
      <c r="X43" s="199">
        <f>IF(R43="nee",0,(G43-L43)*tab!$G$59+(H43-M43)*tab!$H$59+(I43-N43)*tab!$I$59)</f>
        <v>0</v>
      </c>
      <c r="Y43" s="199">
        <f t="shared" si="3"/>
        <v>0</v>
      </c>
      <c r="Z43" s="4"/>
      <c r="AA43" s="21"/>
    </row>
    <row r="44" spans="2:27" ht="12" customHeight="1" x14ac:dyDescent="0.2">
      <c r="B44" s="17"/>
      <c r="C44" s="182">
        <v>26</v>
      </c>
      <c r="D44" s="196" t="str">
        <f>IF(E44&lt;&gt;"",VLOOKUP(E44,'SWV gegevens'!$E$2:$J$267,2),"")</f>
        <v/>
      </c>
      <c r="E44" s="197" t="str">
        <f>IF(VLOOKUP($G$9&amp;$C44,'kijkglas 3'!$A$11:$L$842,1)=$G$9&amp;$C44,VLOOKUP($G$9&amp;$C44,'kijkglas 3'!$A$11:$L$842,4),"")</f>
        <v/>
      </c>
      <c r="F44" s="184"/>
      <c r="G44" s="197">
        <f>IF(VLOOKUP($G$9&amp;$C44,'kijkglas 3'!$A$11:$M$864,1)=$G$9&amp;$C44,VLOOKUP($G$9&amp;$C44,'kijkglas 3'!$A$11:$M$864,5),0)</f>
        <v>0</v>
      </c>
      <c r="H44" s="197">
        <f>IF(VLOOKUP($G$9&amp;$C44,'kijkglas 3'!$A$11:$M$864,1)=$G$9&amp;$C44,VLOOKUP($G$9&amp;$C44,'kijkglas 3'!$A$11:$M$864,6),0)</f>
        <v>0</v>
      </c>
      <c r="I44" s="197">
        <f>IF(VLOOKUP($G$9&amp;$C44,'kijkglas 3'!$A$11:$M$864,1)=$G$9&amp;$C44,VLOOKUP($G$9&amp;$C44,'kijkglas 3'!$A$11:$M$864,7),0)</f>
        <v>0</v>
      </c>
      <c r="J44" s="198">
        <f t="shared" si="0"/>
        <v>0</v>
      </c>
      <c r="K44" s="183"/>
      <c r="L44" s="197">
        <f>IF(VLOOKUP($G$9&amp;$C44,'kijkglas 3'!$A$11:$M$864,1)=$G$9&amp;$C44,VLOOKUP($G$9&amp;$C44,'kijkglas 3'!$A$11:$M$864,9),0)</f>
        <v>0</v>
      </c>
      <c r="M44" s="197">
        <f>IF(VLOOKUP($G$9&amp;$C44,'kijkglas 3'!$A$11:$M$864,1)=$G$9&amp;$C44,VLOOKUP($G$9&amp;$C44,'kijkglas 3'!$A$11:$M$864,10),0)</f>
        <v>0</v>
      </c>
      <c r="N44" s="197">
        <f>IF(VLOOKUP($G$9&amp;$C44,'kijkglas 3'!$A$11:$M$864,1)=$G$9&amp;$C44,VLOOKUP($G$9&amp;$C44,'kijkglas 3'!$A$11:$M$864,11),0)</f>
        <v>0</v>
      </c>
      <c r="O44" s="198">
        <f t="shared" si="1"/>
        <v>0</v>
      </c>
      <c r="P44" s="210" t="str">
        <f t="shared" si="4"/>
        <v>nee</v>
      </c>
      <c r="Q44" s="41"/>
      <c r="R44" s="199" t="str">
        <f t="shared" si="5"/>
        <v>ja</v>
      </c>
      <c r="S44" s="199">
        <f>(J44-O44)*(tab!$C$21*tab!$E$8+tab!$D$23)</f>
        <v>0</v>
      </c>
      <c r="T44" s="199">
        <f>(G44-L44)*tab!$E$31+(H44-M44)*tab!$F$31+(I44-N44)*tab!$G$31</f>
        <v>0</v>
      </c>
      <c r="U44" s="199">
        <f t="shared" si="2"/>
        <v>0</v>
      </c>
      <c r="V44" s="148"/>
      <c r="W44" s="199">
        <f>IF(R44="nee",0,(J44-O44)*tab!$C$59)</f>
        <v>0</v>
      </c>
      <c r="X44" s="199">
        <f>IF(R44="nee",0,(G44-L44)*tab!$G$59+(H44-M44)*tab!$H$59+(I44-N44)*tab!$I$59)</f>
        <v>0</v>
      </c>
      <c r="Y44" s="199">
        <f t="shared" si="3"/>
        <v>0</v>
      </c>
      <c r="Z44" s="4"/>
      <c r="AA44" s="21"/>
    </row>
    <row r="45" spans="2:27" ht="12" customHeight="1" x14ac:dyDescent="0.2">
      <c r="B45" s="17"/>
      <c r="C45" s="182">
        <v>27</v>
      </c>
      <c r="D45" s="196" t="str">
        <f>IF(E45&lt;&gt;"",VLOOKUP(E45,'SWV gegevens'!$E$2:$J$267,2),"")</f>
        <v/>
      </c>
      <c r="E45" s="197" t="str">
        <f>IF(VLOOKUP($G$9&amp;$C45,'kijkglas 3'!$A$11:$L$842,1)=$G$9&amp;$C45,VLOOKUP($G$9&amp;$C45,'kijkglas 3'!$A$11:$L$842,4),"")</f>
        <v/>
      </c>
      <c r="F45" s="184"/>
      <c r="G45" s="197">
        <f>IF(VLOOKUP($G$9&amp;$C45,'kijkglas 3'!$A$11:$M$864,1)=$G$9&amp;$C45,VLOOKUP($G$9&amp;$C45,'kijkglas 3'!$A$11:$M$864,5),0)</f>
        <v>0</v>
      </c>
      <c r="H45" s="197">
        <f>IF(VLOOKUP($G$9&amp;$C45,'kijkglas 3'!$A$11:$M$864,1)=$G$9&amp;$C45,VLOOKUP($G$9&amp;$C45,'kijkglas 3'!$A$11:$M$864,6),0)</f>
        <v>0</v>
      </c>
      <c r="I45" s="197">
        <f>IF(VLOOKUP($G$9&amp;$C45,'kijkglas 3'!$A$11:$M$864,1)=$G$9&amp;$C45,VLOOKUP($G$9&amp;$C45,'kijkglas 3'!$A$11:$M$864,7),0)</f>
        <v>0</v>
      </c>
      <c r="J45" s="198">
        <f t="shared" si="0"/>
        <v>0</v>
      </c>
      <c r="K45" s="183"/>
      <c r="L45" s="197">
        <f>IF(VLOOKUP($G$9&amp;$C45,'kijkglas 3'!$A$11:$M$864,1)=$G$9&amp;$C45,VLOOKUP($G$9&amp;$C45,'kijkglas 3'!$A$11:$M$864,9),0)</f>
        <v>0</v>
      </c>
      <c r="M45" s="197">
        <f>IF(VLOOKUP($G$9&amp;$C45,'kijkglas 3'!$A$11:$M$864,1)=$G$9&amp;$C45,VLOOKUP($G$9&amp;$C45,'kijkglas 3'!$A$11:$M$864,10),0)</f>
        <v>0</v>
      </c>
      <c r="N45" s="197">
        <f>IF(VLOOKUP($G$9&amp;$C45,'kijkglas 3'!$A$11:$M$864,1)=$G$9&amp;$C45,VLOOKUP($G$9&amp;$C45,'kijkglas 3'!$A$11:$M$864,11),0)</f>
        <v>0</v>
      </c>
      <c r="O45" s="198">
        <f t="shared" si="1"/>
        <v>0</v>
      </c>
      <c r="P45" s="210" t="str">
        <f t="shared" si="4"/>
        <v>nee</v>
      </c>
      <c r="Q45" s="41"/>
      <c r="R45" s="199" t="str">
        <f t="shared" si="5"/>
        <v>ja</v>
      </c>
      <c r="S45" s="199">
        <f>(J45-O45)*(tab!$C$21*tab!$E$8+tab!$D$23)</f>
        <v>0</v>
      </c>
      <c r="T45" s="199">
        <f>(G45-L45)*tab!$E$31+(H45-M45)*tab!$F$31+(I45-N45)*tab!$G$31</f>
        <v>0</v>
      </c>
      <c r="U45" s="199">
        <f t="shared" si="2"/>
        <v>0</v>
      </c>
      <c r="V45" s="148"/>
      <c r="W45" s="199">
        <f>IF(R45="nee",0,(J45-O45)*tab!$C$59)</f>
        <v>0</v>
      </c>
      <c r="X45" s="199">
        <f>IF(R45="nee",0,(G45-L45)*tab!$G$59+(H45-M45)*tab!$H$59+(I45-N45)*tab!$I$59)</f>
        <v>0</v>
      </c>
      <c r="Y45" s="199">
        <f t="shared" si="3"/>
        <v>0</v>
      </c>
      <c r="Z45" s="4"/>
      <c r="AA45" s="21"/>
    </row>
    <row r="46" spans="2:27" ht="12" customHeight="1" x14ac:dyDescent="0.2">
      <c r="B46" s="17"/>
      <c r="C46" s="182">
        <v>28</v>
      </c>
      <c r="D46" s="196" t="str">
        <f>IF(E46&lt;&gt;"",VLOOKUP(E46,'SWV gegevens'!$E$2:$J$267,2),"")</f>
        <v/>
      </c>
      <c r="E46" s="197" t="str">
        <f>IF(VLOOKUP($G$9&amp;$C46,'kijkglas 3'!$A$11:$L$842,1)=$G$9&amp;$C46,VLOOKUP($G$9&amp;$C46,'kijkglas 3'!$A$11:$L$842,4),"")</f>
        <v/>
      </c>
      <c r="F46" s="184"/>
      <c r="G46" s="197">
        <f>IF(VLOOKUP($G$9&amp;$C46,'kijkglas 3'!$A$11:$M$864,1)=$G$9&amp;$C46,VLOOKUP($G$9&amp;$C46,'kijkglas 3'!$A$11:$M$864,5),0)</f>
        <v>0</v>
      </c>
      <c r="H46" s="197">
        <f>IF(VLOOKUP($G$9&amp;$C46,'kijkglas 3'!$A$11:$M$864,1)=$G$9&amp;$C46,VLOOKUP($G$9&amp;$C46,'kijkglas 3'!$A$11:$M$864,6),0)</f>
        <v>0</v>
      </c>
      <c r="I46" s="197">
        <f>IF(VLOOKUP($G$9&amp;$C46,'kijkglas 3'!$A$11:$M$864,1)=$G$9&amp;$C46,VLOOKUP($G$9&amp;$C46,'kijkglas 3'!$A$11:$M$864,7),0)</f>
        <v>0</v>
      </c>
      <c r="J46" s="198">
        <f t="shared" si="0"/>
        <v>0</v>
      </c>
      <c r="K46" s="183"/>
      <c r="L46" s="197">
        <f>IF(VLOOKUP($G$9&amp;$C46,'kijkglas 3'!$A$11:$M$864,1)=$G$9&amp;$C46,VLOOKUP($G$9&amp;$C46,'kijkglas 3'!$A$11:$M$864,9),0)</f>
        <v>0</v>
      </c>
      <c r="M46" s="197">
        <f>IF(VLOOKUP($G$9&amp;$C46,'kijkglas 3'!$A$11:$M$864,1)=$G$9&amp;$C46,VLOOKUP($G$9&amp;$C46,'kijkglas 3'!$A$11:$M$864,10),0)</f>
        <v>0</v>
      </c>
      <c r="N46" s="197">
        <f>IF(VLOOKUP($G$9&amp;$C46,'kijkglas 3'!$A$11:$M$864,1)=$G$9&amp;$C46,VLOOKUP($G$9&amp;$C46,'kijkglas 3'!$A$11:$M$864,11),0)</f>
        <v>0</v>
      </c>
      <c r="O46" s="198">
        <f t="shared" si="1"/>
        <v>0</v>
      </c>
      <c r="P46" s="210" t="str">
        <f t="shared" si="4"/>
        <v>nee</v>
      </c>
      <c r="Q46" s="41"/>
      <c r="R46" s="199" t="str">
        <f t="shared" si="5"/>
        <v>ja</v>
      </c>
      <c r="S46" s="199">
        <f>(J46-O46)*(tab!$C$21*tab!$E$8+tab!$D$23)</f>
        <v>0</v>
      </c>
      <c r="T46" s="199">
        <f>(G46-L46)*tab!$E$31+(H46-M46)*tab!$F$31+(I46-N46)*tab!$G$31</f>
        <v>0</v>
      </c>
      <c r="U46" s="199">
        <f t="shared" si="2"/>
        <v>0</v>
      </c>
      <c r="V46" s="148"/>
      <c r="W46" s="199">
        <f>IF(R46="nee",0,(J46-O46)*tab!$C$59)</f>
        <v>0</v>
      </c>
      <c r="X46" s="199">
        <f>IF(R46="nee",0,(G46-L46)*tab!$G$59+(H46-M46)*tab!$H$59+(I46-N46)*tab!$I$59)</f>
        <v>0</v>
      </c>
      <c r="Y46" s="199">
        <f t="shared" si="3"/>
        <v>0</v>
      </c>
      <c r="Z46" s="4"/>
      <c r="AA46" s="21"/>
    </row>
    <row r="47" spans="2:27" ht="12" customHeight="1" x14ac:dyDescent="0.2">
      <c r="B47" s="17"/>
      <c r="C47" s="182">
        <v>29</v>
      </c>
      <c r="D47" s="196" t="str">
        <f>IF(E47&lt;&gt;"",VLOOKUP(E47,'SWV gegevens'!$E$2:$J$267,2),"")</f>
        <v/>
      </c>
      <c r="E47" s="197" t="str">
        <f>IF(VLOOKUP($G$9&amp;$C47,'kijkglas 3'!$A$11:$L$842,1)=$G$9&amp;$C47,VLOOKUP($G$9&amp;$C47,'kijkglas 3'!$A$11:$L$842,4),"")</f>
        <v/>
      </c>
      <c r="F47" s="184"/>
      <c r="G47" s="197">
        <f>IF(VLOOKUP($G$9&amp;$C47,'kijkglas 3'!$A$11:$M$864,1)=$G$9&amp;$C47,VLOOKUP($G$9&amp;$C47,'kijkglas 3'!$A$11:$M$864,5),0)</f>
        <v>0</v>
      </c>
      <c r="H47" s="197">
        <f>IF(VLOOKUP($G$9&amp;$C47,'kijkglas 3'!$A$11:$M$864,1)=$G$9&amp;$C47,VLOOKUP($G$9&amp;$C47,'kijkglas 3'!$A$11:$M$864,6),0)</f>
        <v>0</v>
      </c>
      <c r="I47" s="197">
        <f>IF(VLOOKUP($G$9&amp;$C47,'kijkglas 3'!$A$11:$M$864,1)=$G$9&amp;$C47,VLOOKUP($G$9&amp;$C47,'kijkglas 3'!$A$11:$M$864,7),0)</f>
        <v>0</v>
      </c>
      <c r="J47" s="198">
        <f t="shared" si="0"/>
        <v>0</v>
      </c>
      <c r="K47" s="183"/>
      <c r="L47" s="197">
        <f>IF(VLOOKUP($G$9&amp;$C47,'kijkglas 3'!$A$11:$M$864,1)=$G$9&amp;$C47,VLOOKUP($G$9&amp;$C47,'kijkglas 3'!$A$11:$M$864,9),0)</f>
        <v>0</v>
      </c>
      <c r="M47" s="197">
        <f>IF(VLOOKUP($G$9&amp;$C47,'kijkglas 3'!$A$11:$M$864,1)=$G$9&amp;$C47,VLOOKUP($G$9&amp;$C47,'kijkglas 3'!$A$11:$M$864,10),0)</f>
        <v>0</v>
      </c>
      <c r="N47" s="197">
        <f>IF(VLOOKUP($G$9&amp;$C47,'kijkglas 3'!$A$11:$M$864,1)=$G$9&amp;$C47,VLOOKUP($G$9&amp;$C47,'kijkglas 3'!$A$11:$M$864,11),0)</f>
        <v>0</v>
      </c>
      <c r="O47" s="198">
        <f t="shared" si="1"/>
        <v>0</v>
      </c>
      <c r="P47" s="210" t="str">
        <f t="shared" si="4"/>
        <v>nee</v>
      </c>
      <c r="Q47" s="41"/>
      <c r="R47" s="199" t="str">
        <f t="shared" si="5"/>
        <v>ja</v>
      </c>
      <c r="S47" s="199">
        <f>(J47-O47)*(tab!$C$21*tab!$E$8+tab!$D$23)</f>
        <v>0</v>
      </c>
      <c r="T47" s="199">
        <f>(G47-L47)*tab!$E$31+(H47-M47)*tab!$F$31+(I47-N47)*tab!$G$31</f>
        <v>0</v>
      </c>
      <c r="U47" s="199">
        <f t="shared" si="2"/>
        <v>0</v>
      </c>
      <c r="V47" s="148"/>
      <c r="W47" s="199">
        <f>IF(R47="nee",0,(J47-O47)*tab!$C$59)</f>
        <v>0</v>
      </c>
      <c r="X47" s="199">
        <f>IF(R47="nee",0,(G47-L47)*tab!$G$59+(H47-M47)*tab!$H$59+(I47-N47)*tab!$I$59)</f>
        <v>0</v>
      </c>
      <c r="Y47" s="199">
        <f t="shared" si="3"/>
        <v>0</v>
      </c>
      <c r="Z47" s="4"/>
      <c r="AA47" s="21"/>
    </row>
    <row r="48" spans="2:27" ht="12" customHeight="1" x14ac:dyDescent="0.2">
      <c r="B48" s="17"/>
      <c r="C48" s="182">
        <v>30</v>
      </c>
      <c r="D48" s="196" t="str">
        <f>IF(E48&lt;&gt;"",VLOOKUP(E48,'SWV gegevens'!$E$2:$J$267,2),"")</f>
        <v/>
      </c>
      <c r="E48" s="197" t="str">
        <f>IF(VLOOKUP($G$9&amp;$C48,'kijkglas 3'!$A$11:$L$842,1)=$G$9&amp;$C48,VLOOKUP($G$9&amp;$C48,'kijkglas 3'!$A$11:$L$842,4),"")</f>
        <v/>
      </c>
      <c r="F48" s="184"/>
      <c r="G48" s="197">
        <f>IF(VLOOKUP($G$9&amp;$C48,'kijkglas 3'!$A$11:$M$864,1)=$G$9&amp;$C48,VLOOKUP($G$9&amp;$C48,'kijkglas 3'!$A$11:$M$864,5),0)</f>
        <v>0</v>
      </c>
      <c r="H48" s="197">
        <f>IF(VLOOKUP($G$9&amp;$C48,'kijkglas 3'!$A$11:$M$864,1)=$G$9&amp;$C48,VLOOKUP($G$9&amp;$C48,'kijkglas 3'!$A$11:$M$864,6),0)</f>
        <v>0</v>
      </c>
      <c r="I48" s="197">
        <f>IF(VLOOKUP($G$9&amp;$C48,'kijkglas 3'!$A$11:$M$864,1)=$G$9&amp;$C48,VLOOKUP($G$9&amp;$C48,'kijkglas 3'!$A$11:$M$864,7),0)</f>
        <v>0</v>
      </c>
      <c r="J48" s="198">
        <f t="shared" si="0"/>
        <v>0</v>
      </c>
      <c r="K48" s="183"/>
      <c r="L48" s="197">
        <f>IF(VLOOKUP($G$9&amp;$C48,'kijkglas 3'!$A$11:$M$864,1)=$G$9&amp;$C48,VLOOKUP($G$9&amp;$C48,'kijkglas 3'!$A$11:$M$864,9),0)</f>
        <v>0</v>
      </c>
      <c r="M48" s="197">
        <f>IF(VLOOKUP($G$9&amp;$C48,'kijkglas 3'!$A$11:$M$864,1)=$G$9&amp;$C48,VLOOKUP($G$9&amp;$C48,'kijkglas 3'!$A$11:$M$864,10),0)</f>
        <v>0</v>
      </c>
      <c r="N48" s="197">
        <f>IF(VLOOKUP($G$9&amp;$C48,'kijkglas 3'!$A$11:$M$864,1)=$G$9&amp;$C48,VLOOKUP($G$9&amp;$C48,'kijkglas 3'!$A$11:$M$864,11),0)</f>
        <v>0</v>
      </c>
      <c r="O48" s="198">
        <f t="shared" si="1"/>
        <v>0</v>
      </c>
      <c r="P48" s="210" t="str">
        <f t="shared" si="4"/>
        <v>nee</v>
      </c>
      <c r="Q48" s="41"/>
      <c r="R48" s="199" t="str">
        <f t="shared" si="5"/>
        <v>ja</v>
      </c>
      <c r="S48" s="199">
        <f>(J48-O48)*(tab!$C$21*tab!$E$8+tab!$D$23)</f>
        <v>0</v>
      </c>
      <c r="T48" s="199">
        <f>(G48-L48)*tab!$E$31+(H48-M48)*tab!$F$31+(I48-N48)*tab!$G$31</f>
        <v>0</v>
      </c>
      <c r="U48" s="199">
        <f t="shared" si="2"/>
        <v>0</v>
      </c>
      <c r="V48" s="148"/>
      <c r="W48" s="199">
        <f>IF(R48="nee",0,(J48-O48)*tab!$C$59)</f>
        <v>0</v>
      </c>
      <c r="X48" s="199">
        <f>IF(R48="nee",0,(G48-L48)*tab!$G$59+(H48-M48)*tab!$H$59+(I48-N48)*tab!$I$59)</f>
        <v>0</v>
      </c>
      <c r="Y48" s="199">
        <f t="shared" si="3"/>
        <v>0</v>
      </c>
      <c r="Z48" s="4"/>
      <c r="AA48" s="21"/>
    </row>
    <row r="49" spans="2:27" ht="12" customHeight="1" x14ac:dyDescent="0.2">
      <c r="B49" s="17"/>
      <c r="C49" s="182">
        <v>31</v>
      </c>
      <c r="D49" s="196" t="str">
        <f>IF(E49&lt;&gt;"",VLOOKUP(E49,'SWV gegevens'!$E$2:$J$267,2),"")</f>
        <v/>
      </c>
      <c r="E49" s="197" t="str">
        <f>IF(VLOOKUP($G$9&amp;$C49,'kijkglas 3'!$A$11:$L$842,1)=$G$9&amp;$C49,VLOOKUP($G$9&amp;$C49,'kijkglas 3'!$A$11:$L$842,4),"")</f>
        <v/>
      </c>
      <c r="F49" s="184"/>
      <c r="G49" s="197">
        <f>IF(VLOOKUP($G$9&amp;$C49,'kijkglas 3'!$A$11:$M$864,1)=$G$9&amp;$C49,VLOOKUP($G$9&amp;$C49,'kijkglas 3'!$A$11:$M$864,5),0)</f>
        <v>0</v>
      </c>
      <c r="H49" s="197">
        <f>IF(VLOOKUP($G$9&amp;$C49,'kijkglas 3'!$A$11:$M$864,1)=$G$9&amp;$C49,VLOOKUP($G$9&amp;$C49,'kijkglas 3'!$A$11:$M$864,6),0)</f>
        <v>0</v>
      </c>
      <c r="I49" s="197">
        <f>IF(VLOOKUP($G$9&amp;$C49,'kijkglas 3'!$A$11:$M$864,1)=$G$9&amp;$C49,VLOOKUP($G$9&amp;$C49,'kijkglas 3'!$A$11:$M$864,7),0)</f>
        <v>0</v>
      </c>
      <c r="J49" s="198">
        <f t="shared" ref="J49:J53" si="6">SUM(G49:I49)</f>
        <v>0</v>
      </c>
      <c r="K49" s="183"/>
      <c r="L49" s="197">
        <f>IF(VLOOKUP($G$9&amp;$C49,'kijkglas 3'!$A$11:$M$864,1)=$G$9&amp;$C49,VLOOKUP($G$9&amp;$C49,'kijkglas 3'!$A$11:$M$864,9),0)</f>
        <v>0</v>
      </c>
      <c r="M49" s="197">
        <f>IF(VLOOKUP($G$9&amp;$C49,'kijkglas 3'!$A$11:$M$864,1)=$G$9&amp;$C49,VLOOKUP($G$9&amp;$C49,'kijkglas 3'!$A$11:$M$864,10),0)</f>
        <v>0</v>
      </c>
      <c r="N49" s="197">
        <f>IF(VLOOKUP($G$9&amp;$C49,'kijkglas 3'!$A$11:$M$864,1)=$G$9&amp;$C49,VLOOKUP($G$9&amp;$C49,'kijkglas 3'!$A$11:$M$864,11),0)</f>
        <v>0</v>
      </c>
      <c r="O49" s="198">
        <f t="shared" ref="O49:O53" si="7">SUM(L49:N49)</f>
        <v>0</v>
      </c>
      <c r="P49" s="210" t="str">
        <f t="shared" si="4"/>
        <v>nee</v>
      </c>
      <c r="Q49" s="41"/>
      <c r="R49" s="199" t="str">
        <f t="shared" si="5"/>
        <v>ja</v>
      </c>
      <c r="S49" s="199">
        <f>(J49-O49)*(tab!$C$21*tab!$E$8+tab!$D$23)</f>
        <v>0</v>
      </c>
      <c r="T49" s="199">
        <f>(G49-L49)*tab!$E$31+(H49-M49)*tab!$F$31+(I49-N49)*tab!$G$31</f>
        <v>0</v>
      </c>
      <c r="U49" s="199">
        <f t="shared" si="2"/>
        <v>0</v>
      </c>
      <c r="V49" s="148"/>
      <c r="W49" s="199">
        <f>IF(R49="nee",0,(J49-O49)*tab!$C$59)</f>
        <v>0</v>
      </c>
      <c r="X49" s="199">
        <f>IF(R49="nee",0,(G49-L49)*tab!$G$59+(H49-M49)*tab!$H$59+(I49-N49)*tab!$I$59)</f>
        <v>0</v>
      </c>
      <c r="Y49" s="199">
        <f t="shared" si="3"/>
        <v>0</v>
      </c>
      <c r="Z49" s="4"/>
      <c r="AA49" s="21"/>
    </row>
    <row r="50" spans="2:27" ht="12" customHeight="1" x14ac:dyDescent="0.2">
      <c r="B50" s="17"/>
      <c r="C50" s="182">
        <v>32</v>
      </c>
      <c r="D50" s="196" t="str">
        <f>IF(E50&lt;&gt;"",VLOOKUP(E50,'SWV gegevens'!$E$2:$J$267,2),"")</f>
        <v/>
      </c>
      <c r="E50" s="197" t="str">
        <f>IF(VLOOKUP($G$9&amp;$C50,'kijkglas 3'!$A$11:$L$842,1)=$G$9&amp;$C50,VLOOKUP($G$9&amp;$C50,'kijkglas 3'!$A$11:$L$842,4),"")</f>
        <v/>
      </c>
      <c r="F50" s="184"/>
      <c r="G50" s="197">
        <f>IF(VLOOKUP($G$9&amp;$C50,'kijkglas 3'!$A$11:$M$864,1)=$G$9&amp;$C50,VLOOKUP($G$9&amp;$C50,'kijkglas 3'!$A$11:$M$864,5),0)</f>
        <v>0</v>
      </c>
      <c r="H50" s="197">
        <f>IF(VLOOKUP($G$9&amp;$C50,'kijkglas 3'!$A$11:$M$864,1)=$G$9&amp;$C50,VLOOKUP($G$9&amp;$C50,'kijkglas 3'!$A$11:$M$864,6),0)</f>
        <v>0</v>
      </c>
      <c r="I50" s="197">
        <f>IF(VLOOKUP($G$9&amp;$C50,'kijkglas 3'!$A$11:$M$864,1)=$G$9&amp;$C50,VLOOKUP($G$9&amp;$C50,'kijkglas 3'!$A$11:$M$864,7),0)</f>
        <v>0</v>
      </c>
      <c r="J50" s="198">
        <f t="shared" si="6"/>
        <v>0</v>
      </c>
      <c r="K50" s="183"/>
      <c r="L50" s="197">
        <f>IF(VLOOKUP($G$9&amp;$C50,'kijkglas 3'!$A$11:$M$864,1)=$G$9&amp;$C50,VLOOKUP($G$9&amp;$C50,'kijkglas 3'!$A$11:$M$864,9),0)</f>
        <v>0</v>
      </c>
      <c r="M50" s="197">
        <f>IF(VLOOKUP($G$9&amp;$C50,'kijkglas 3'!$A$11:$M$864,1)=$G$9&amp;$C50,VLOOKUP($G$9&amp;$C50,'kijkglas 3'!$A$11:$M$864,10),0)</f>
        <v>0</v>
      </c>
      <c r="N50" s="197">
        <f>IF(VLOOKUP($G$9&amp;$C50,'kijkglas 3'!$A$11:$M$864,1)=$G$9&amp;$C50,VLOOKUP($G$9&amp;$C50,'kijkglas 3'!$A$11:$M$864,11),0)</f>
        <v>0</v>
      </c>
      <c r="O50" s="198">
        <f t="shared" si="7"/>
        <v>0</v>
      </c>
      <c r="P50" s="210" t="str">
        <f t="shared" si="4"/>
        <v>nee</v>
      </c>
      <c r="Q50" s="41"/>
      <c r="R50" s="199" t="str">
        <f t="shared" si="5"/>
        <v>ja</v>
      </c>
      <c r="S50" s="199">
        <f>(J50-O50)*(tab!$C$21*tab!$E$8+tab!$D$23)</f>
        <v>0</v>
      </c>
      <c r="T50" s="199">
        <f>(G50-L50)*tab!$E$31+(H50-M50)*tab!$F$31+(I50-N50)*tab!$G$31</f>
        <v>0</v>
      </c>
      <c r="U50" s="199">
        <f t="shared" si="2"/>
        <v>0</v>
      </c>
      <c r="V50" s="148"/>
      <c r="W50" s="199">
        <f>IF(R50="nee",0,(J50-O50)*tab!$C$59)</f>
        <v>0</v>
      </c>
      <c r="X50" s="199">
        <f>IF(R50="nee",0,(G50-L50)*tab!$G$59+(H50-M50)*tab!$H$59+(I50-N50)*tab!$I$59)</f>
        <v>0</v>
      </c>
      <c r="Y50" s="199">
        <f t="shared" si="3"/>
        <v>0</v>
      </c>
      <c r="Z50" s="4"/>
      <c r="AA50" s="21"/>
    </row>
    <row r="51" spans="2:27" ht="12" customHeight="1" x14ac:dyDescent="0.2">
      <c r="B51" s="17"/>
      <c r="C51" s="182">
        <v>33</v>
      </c>
      <c r="D51" s="196" t="str">
        <f>IF(E51&lt;&gt;"",VLOOKUP(E51,'SWV gegevens'!$E$2:$J$267,2),"")</f>
        <v/>
      </c>
      <c r="E51" s="197" t="str">
        <f>IF(VLOOKUP($G$9&amp;$C51,'kijkglas 3'!$A$11:$L$842,1)=$G$9&amp;$C51,VLOOKUP($G$9&amp;$C51,'kijkglas 3'!$A$11:$L$842,4),"")</f>
        <v/>
      </c>
      <c r="F51" s="184"/>
      <c r="G51" s="197">
        <f>IF(VLOOKUP($G$9&amp;$C51,'kijkglas 3'!$A$11:$M$864,1)=$G$9&amp;$C51,VLOOKUP($G$9&amp;$C51,'kijkglas 3'!$A$11:$M$864,5),0)</f>
        <v>0</v>
      </c>
      <c r="H51" s="197">
        <f>IF(VLOOKUP($G$9&amp;$C51,'kijkglas 3'!$A$11:$M$864,1)=$G$9&amp;$C51,VLOOKUP($G$9&amp;$C51,'kijkglas 3'!$A$11:$M$864,6),0)</f>
        <v>0</v>
      </c>
      <c r="I51" s="197">
        <f>IF(VLOOKUP($G$9&amp;$C51,'kijkglas 3'!$A$11:$M$864,1)=$G$9&amp;$C51,VLOOKUP($G$9&amp;$C51,'kijkglas 3'!$A$11:$M$864,7),0)</f>
        <v>0</v>
      </c>
      <c r="J51" s="198">
        <f t="shared" si="6"/>
        <v>0</v>
      </c>
      <c r="K51" s="183"/>
      <c r="L51" s="197">
        <f>IF(VLOOKUP($G$9&amp;$C51,'kijkglas 3'!$A$11:$M$864,1)=$G$9&amp;$C51,VLOOKUP($G$9&amp;$C51,'kijkglas 3'!$A$11:$M$864,9),0)</f>
        <v>0</v>
      </c>
      <c r="M51" s="197">
        <f>IF(VLOOKUP($G$9&amp;$C51,'kijkglas 3'!$A$11:$M$864,1)=$G$9&amp;$C51,VLOOKUP($G$9&amp;$C51,'kijkglas 3'!$A$11:$M$864,10),0)</f>
        <v>0</v>
      </c>
      <c r="N51" s="197">
        <f>IF(VLOOKUP($G$9&amp;$C51,'kijkglas 3'!$A$11:$M$864,1)=$G$9&amp;$C51,VLOOKUP($G$9&amp;$C51,'kijkglas 3'!$A$11:$M$864,11),0)</f>
        <v>0</v>
      </c>
      <c r="O51" s="198">
        <f t="shared" si="7"/>
        <v>0</v>
      </c>
      <c r="P51" s="210" t="str">
        <f t="shared" si="4"/>
        <v>nee</v>
      </c>
      <c r="Q51" s="41"/>
      <c r="R51" s="199" t="str">
        <f t="shared" si="5"/>
        <v>ja</v>
      </c>
      <c r="S51" s="199">
        <f>(J51-O51)*(tab!$C$21*tab!$E$8+tab!$D$23)</f>
        <v>0</v>
      </c>
      <c r="T51" s="199">
        <f>(G51-L51)*tab!$E$31+(H51-M51)*tab!$F$31+(I51-N51)*tab!$G$31</f>
        <v>0</v>
      </c>
      <c r="U51" s="199">
        <f t="shared" si="2"/>
        <v>0</v>
      </c>
      <c r="V51" s="148"/>
      <c r="W51" s="199">
        <f>IF(R51="nee",0,(J51-O51)*tab!$C$59)</f>
        <v>0</v>
      </c>
      <c r="X51" s="199">
        <f>IF(R51="nee",0,(G51-L51)*tab!$G$59+(H51-M51)*tab!$H$59+(I51-N51)*tab!$I$59)</f>
        <v>0</v>
      </c>
      <c r="Y51" s="199">
        <f t="shared" si="3"/>
        <v>0</v>
      </c>
      <c r="Z51" s="4"/>
      <c r="AA51" s="21"/>
    </row>
    <row r="52" spans="2:27" ht="12" customHeight="1" x14ac:dyDescent="0.2">
      <c r="B52" s="17"/>
      <c r="C52" s="182">
        <v>34</v>
      </c>
      <c r="D52" s="196" t="str">
        <f>IF(E52&lt;&gt;"",VLOOKUP(E52,'SWV gegevens'!$E$2:$J$267,2),"")</f>
        <v/>
      </c>
      <c r="E52" s="197" t="str">
        <f>IF(VLOOKUP($G$9&amp;$C52,'kijkglas 3'!$A$11:$L$842,1)=$G$9&amp;$C52,VLOOKUP($G$9&amp;$C52,'kijkglas 3'!$A$11:$L$842,4),"")</f>
        <v/>
      </c>
      <c r="F52" s="184"/>
      <c r="G52" s="197">
        <f>IF(VLOOKUP($G$9&amp;$C52,'kijkglas 3'!$A$11:$M$864,1)=$G$9&amp;$C52,VLOOKUP($G$9&amp;$C52,'kijkglas 3'!$A$11:$M$864,5),0)</f>
        <v>0</v>
      </c>
      <c r="H52" s="197">
        <f>IF(VLOOKUP($G$9&amp;$C52,'kijkglas 3'!$A$11:$M$864,1)=$G$9&amp;$C52,VLOOKUP($G$9&amp;$C52,'kijkglas 3'!$A$11:$M$864,6),0)</f>
        <v>0</v>
      </c>
      <c r="I52" s="197">
        <f>IF(VLOOKUP($G$9&amp;$C52,'kijkglas 3'!$A$11:$M$864,1)=$G$9&amp;$C52,VLOOKUP($G$9&amp;$C52,'kijkglas 3'!$A$11:$M$864,7),0)</f>
        <v>0</v>
      </c>
      <c r="J52" s="198">
        <f t="shared" si="6"/>
        <v>0</v>
      </c>
      <c r="K52" s="183"/>
      <c r="L52" s="197">
        <f>IF(VLOOKUP($G$9&amp;$C52,'kijkglas 3'!$A$11:$M$864,1)=$G$9&amp;$C52,VLOOKUP($G$9&amp;$C52,'kijkglas 3'!$A$11:$M$864,9),0)</f>
        <v>0</v>
      </c>
      <c r="M52" s="197">
        <f>IF(VLOOKUP($G$9&amp;$C52,'kijkglas 3'!$A$11:$M$864,1)=$G$9&amp;$C52,VLOOKUP($G$9&amp;$C52,'kijkglas 3'!$A$11:$M$864,10),0)</f>
        <v>0</v>
      </c>
      <c r="N52" s="197">
        <f>IF(VLOOKUP($G$9&amp;$C52,'kijkglas 3'!$A$11:$M$864,1)=$G$9&amp;$C52,VLOOKUP($G$9&amp;$C52,'kijkglas 3'!$A$11:$M$864,11),0)</f>
        <v>0</v>
      </c>
      <c r="O52" s="198">
        <f t="shared" si="7"/>
        <v>0</v>
      </c>
      <c r="P52" s="210" t="str">
        <f t="shared" si="4"/>
        <v>nee</v>
      </c>
      <c r="Q52" s="41"/>
      <c r="R52" s="199" t="str">
        <f t="shared" si="5"/>
        <v>ja</v>
      </c>
      <c r="S52" s="199">
        <f>(J52-O52)*(tab!$C$21*tab!$E$8+tab!$D$23)</f>
        <v>0</v>
      </c>
      <c r="T52" s="199">
        <f>(G52-L52)*tab!$E$31+(H52-M52)*tab!$F$31+(I52-N52)*tab!$G$31</f>
        <v>0</v>
      </c>
      <c r="U52" s="199">
        <f t="shared" si="2"/>
        <v>0</v>
      </c>
      <c r="V52" s="148"/>
      <c r="W52" s="199">
        <f>IF(R52="nee",0,(J52-O52)*tab!$C$59)</f>
        <v>0</v>
      </c>
      <c r="X52" s="199">
        <f>IF(R52="nee",0,(G52-L52)*tab!$G$59+(H52-M52)*tab!$H$59+(I52-N52)*tab!$I$59)</f>
        <v>0</v>
      </c>
      <c r="Y52" s="199">
        <f t="shared" si="3"/>
        <v>0</v>
      </c>
      <c r="Z52" s="4"/>
      <c r="AA52" s="21"/>
    </row>
    <row r="53" spans="2:27" ht="12" customHeight="1" x14ac:dyDescent="0.2">
      <c r="B53" s="17"/>
      <c r="C53" s="182">
        <v>35</v>
      </c>
      <c r="D53" s="196" t="str">
        <f>IF(E53&lt;&gt;"",VLOOKUP(E53,'SWV gegevens'!$E$2:$J$267,2),"")</f>
        <v/>
      </c>
      <c r="E53" s="197" t="str">
        <f>IF(VLOOKUP($G$9&amp;$C53,'kijkglas 3'!$A$11:$L$842,1)=$G$9&amp;$C53,VLOOKUP($G$9&amp;$C53,'kijkglas 3'!$A$11:$L$842,4),"")</f>
        <v/>
      </c>
      <c r="F53" s="184"/>
      <c r="G53" s="197">
        <f>IF(VLOOKUP($G$9&amp;$C53,'kijkglas 3'!$A$11:$M$864,1)=$G$9&amp;$C53,VLOOKUP($G$9&amp;$C53,'kijkglas 3'!$A$11:$M$864,5),0)</f>
        <v>0</v>
      </c>
      <c r="H53" s="197">
        <f>IF(VLOOKUP($G$9&amp;$C53,'kijkglas 3'!$A$11:$M$864,1)=$G$9&amp;$C53,VLOOKUP($G$9&amp;$C53,'kijkglas 3'!$A$11:$M$864,6),0)</f>
        <v>0</v>
      </c>
      <c r="I53" s="197">
        <f>IF(VLOOKUP($G$9&amp;$C53,'kijkglas 3'!$A$11:$M$864,1)=$G$9&amp;$C53,VLOOKUP($G$9&amp;$C53,'kijkglas 3'!$A$11:$M$864,7),0)</f>
        <v>0</v>
      </c>
      <c r="J53" s="198">
        <f t="shared" si="6"/>
        <v>0</v>
      </c>
      <c r="K53" s="183"/>
      <c r="L53" s="197">
        <f>IF(VLOOKUP($G$9&amp;$C53,'kijkglas 3'!$A$11:$M$864,1)=$G$9&amp;$C53,VLOOKUP($G$9&amp;$C53,'kijkglas 3'!$A$11:$M$864,9),0)</f>
        <v>0</v>
      </c>
      <c r="M53" s="197">
        <f>IF(VLOOKUP($G$9&amp;$C53,'kijkglas 3'!$A$11:$M$864,1)=$G$9&amp;$C53,VLOOKUP($G$9&amp;$C53,'kijkglas 3'!$A$11:$M$864,10),0)</f>
        <v>0</v>
      </c>
      <c r="N53" s="197">
        <f>IF(VLOOKUP($G$9&amp;$C53,'kijkglas 3'!$A$11:$M$864,1)=$G$9&amp;$C53,VLOOKUP($G$9&amp;$C53,'kijkglas 3'!$A$11:$M$864,11),0)</f>
        <v>0</v>
      </c>
      <c r="O53" s="198">
        <f t="shared" si="7"/>
        <v>0</v>
      </c>
      <c r="P53" s="210" t="str">
        <f t="shared" si="4"/>
        <v>nee</v>
      </c>
      <c r="Q53" s="41"/>
      <c r="R53" s="199" t="str">
        <f t="shared" si="5"/>
        <v>ja</v>
      </c>
      <c r="S53" s="199">
        <f>(J53-O53)*(tab!$C$21*tab!$E$8+tab!$D$23)</f>
        <v>0</v>
      </c>
      <c r="T53" s="199">
        <f>(G53-L53)*tab!$E$31+(H53-M53)*tab!$F$31+(I53-N53)*tab!$G$31</f>
        <v>0</v>
      </c>
      <c r="U53" s="199">
        <f t="shared" si="2"/>
        <v>0</v>
      </c>
      <c r="V53" s="148"/>
      <c r="W53" s="199">
        <f>IF(R53="nee",0,(J53-O53)*tab!$C$59)</f>
        <v>0</v>
      </c>
      <c r="X53" s="199">
        <f>IF(R53="nee",0,(G53-L53)*tab!$G$59+(H53-M53)*tab!$H$59+(I53-N53)*tab!$I$59)</f>
        <v>0</v>
      </c>
      <c r="Y53" s="199">
        <f t="shared" si="3"/>
        <v>0</v>
      </c>
      <c r="Z53" s="4"/>
      <c r="AA53" s="21"/>
    </row>
    <row r="54" spans="2:27" s="77" customFormat="1" ht="12" customHeight="1" x14ac:dyDescent="0.2">
      <c r="B54" s="62"/>
      <c r="C54" s="56"/>
      <c r="D54" s="187"/>
      <c r="E54" s="187"/>
      <c r="F54" s="86"/>
      <c r="G54" s="188">
        <f>SUM(G19:G53)</f>
        <v>35</v>
      </c>
      <c r="H54" s="188">
        <f t="shared" ref="H54:J54" si="8">SUM(H19:H53)</f>
        <v>0</v>
      </c>
      <c r="I54" s="188">
        <f t="shared" si="8"/>
        <v>0</v>
      </c>
      <c r="J54" s="188">
        <f t="shared" si="8"/>
        <v>35</v>
      </c>
      <c r="K54" s="87"/>
      <c r="L54" s="188">
        <f>SUM(L19:L53)</f>
        <v>10</v>
      </c>
      <c r="M54" s="188">
        <f t="shared" ref="M54" si="9">SUM(M19:M53)</f>
        <v>1</v>
      </c>
      <c r="N54" s="188">
        <f t="shared" ref="N54" si="10">SUM(N19:N53)</f>
        <v>1</v>
      </c>
      <c r="O54" s="188">
        <f t="shared" ref="O54" si="11">SUM(O19:O53)</f>
        <v>12</v>
      </c>
      <c r="P54" s="87"/>
      <c r="Q54" s="87"/>
      <c r="R54" s="87"/>
      <c r="S54" s="173"/>
      <c r="T54" s="173"/>
      <c r="U54" s="173"/>
      <c r="V54" s="87"/>
      <c r="W54" s="174"/>
      <c r="X54" s="174"/>
      <c r="Y54" s="174"/>
      <c r="Z54" s="4"/>
      <c r="AA54" s="21"/>
    </row>
    <row r="55" spans="2:27" ht="12" customHeight="1" x14ac:dyDescent="0.2">
      <c r="B55" s="17"/>
      <c r="C55" s="1"/>
      <c r="D55" s="37" t="s">
        <v>71</v>
      </c>
      <c r="E55" s="37"/>
      <c r="F55" s="42"/>
      <c r="G55" s="76"/>
      <c r="H55" s="76"/>
      <c r="I55" s="76"/>
      <c r="J55" s="43"/>
      <c r="K55" s="43"/>
      <c r="L55" s="76"/>
      <c r="M55" s="76"/>
      <c r="N55" s="76"/>
      <c r="O55" s="43"/>
      <c r="P55" s="43"/>
      <c r="Q55" s="43"/>
      <c r="R55" s="43"/>
      <c r="S55" s="174"/>
      <c r="T55" s="174"/>
      <c r="U55" s="161">
        <f>SUM(U19:U53)</f>
        <v>556836.83690999995</v>
      </c>
      <c r="V55" s="45"/>
      <c r="W55" s="175"/>
      <c r="X55" s="175"/>
      <c r="Y55" s="161">
        <f>SUM(Y19:Y53)</f>
        <v>59538.600000000006</v>
      </c>
      <c r="Z55" s="44"/>
      <c r="AA55" s="21"/>
    </row>
    <row r="56" spans="2:27" ht="12" customHeight="1" x14ac:dyDescent="0.2">
      <c r="B56" s="17"/>
      <c r="C56" s="1"/>
      <c r="D56" s="37"/>
      <c r="E56" s="37"/>
      <c r="F56" s="42"/>
      <c r="G56" s="76"/>
      <c r="H56" s="76"/>
      <c r="I56" s="76"/>
      <c r="J56" s="43"/>
      <c r="K56" s="43"/>
      <c r="L56" s="76"/>
      <c r="M56" s="76"/>
      <c r="N56" s="76"/>
      <c r="O56" s="43"/>
      <c r="P56" s="43"/>
      <c r="Q56" s="43"/>
      <c r="R56" s="43"/>
      <c r="S56" s="43"/>
      <c r="T56" s="43"/>
      <c r="U56" s="45"/>
      <c r="V56" s="45"/>
      <c r="W56" s="45"/>
      <c r="X56" s="45"/>
      <c r="Y56" s="45"/>
      <c r="Z56" s="44"/>
      <c r="AA56" s="21"/>
    </row>
    <row r="57" spans="2:27" ht="12" customHeight="1" x14ac:dyDescent="0.2">
      <c r="B57" s="46"/>
      <c r="C57" s="53"/>
      <c r="D57" s="178"/>
      <c r="E57" s="178"/>
      <c r="F57" s="179"/>
      <c r="G57" s="180"/>
      <c r="H57" s="180"/>
      <c r="I57" s="180"/>
      <c r="J57" s="181"/>
      <c r="K57" s="181"/>
      <c r="L57" s="180"/>
      <c r="M57" s="180"/>
      <c r="N57" s="180"/>
      <c r="O57" s="181"/>
      <c r="P57" s="181"/>
      <c r="Q57" s="181"/>
      <c r="R57" s="181"/>
      <c r="S57" s="181"/>
      <c r="T57" s="181"/>
      <c r="U57" s="181"/>
      <c r="V57" s="181"/>
      <c r="W57" s="47"/>
      <c r="X57" s="47"/>
      <c r="Y57" s="47"/>
      <c r="Z57" s="47"/>
      <c r="AA57" s="48"/>
    </row>
    <row r="58" spans="2:27" ht="12" customHeight="1" x14ac:dyDescent="0.2">
      <c r="C58" s="5"/>
      <c r="G58" s="5"/>
      <c r="H58" s="5"/>
      <c r="I58" s="5"/>
      <c r="J58" s="5"/>
      <c r="K58" s="5"/>
      <c r="L58" s="5"/>
      <c r="M58" s="5"/>
      <c r="N58" s="5"/>
      <c r="O58" s="5"/>
      <c r="P58" s="5"/>
      <c r="Q58" s="5"/>
      <c r="R58" s="5"/>
      <c r="S58" s="5"/>
      <c r="T58" s="5"/>
      <c r="U58" s="5"/>
      <c r="V58" s="5"/>
    </row>
    <row r="59" spans="2:27" ht="12" customHeight="1" x14ac:dyDescent="0.2">
      <c r="C59" s="5"/>
      <c r="G59" s="5"/>
      <c r="H59" s="5"/>
      <c r="I59" s="5"/>
      <c r="J59" s="5"/>
      <c r="K59" s="5"/>
      <c r="L59" s="5"/>
      <c r="M59" s="5"/>
      <c r="N59" s="5"/>
      <c r="O59" s="5"/>
      <c r="P59" s="5"/>
      <c r="Q59" s="5"/>
      <c r="R59" s="5"/>
      <c r="S59" s="5"/>
      <c r="T59" s="5"/>
      <c r="U59" s="5"/>
      <c r="V59" s="5"/>
    </row>
    <row r="60" spans="2:27" ht="12" customHeight="1" x14ac:dyDescent="0.2">
      <c r="C60" s="5"/>
      <c r="G60" s="5"/>
      <c r="H60" s="5"/>
      <c r="I60" s="5"/>
      <c r="J60" s="5"/>
      <c r="K60" s="5"/>
      <c r="L60" s="5"/>
      <c r="M60" s="5"/>
      <c r="N60" s="5"/>
      <c r="O60" s="5"/>
      <c r="P60" s="5"/>
      <c r="Q60" s="5"/>
      <c r="R60" s="5"/>
      <c r="S60" s="5"/>
      <c r="T60" s="5"/>
      <c r="U60" s="5"/>
      <c r="V60" s="5"/>
    </row>
    <row r="61" spans="2:27" ht="12" customHeight="1" x14ac:dyDescent="0.2">
      <c r="C61" s="5"/>
      <c r="G61" s="5"/>
      <c r="H61" s="5"/>
      <c r="I61" s="5"/>
      <c r="J61" s="5"/>
      <c r="K61" s="5"/>
      <c r="L61" s="5"/>
      <c r="M61" s="5"/>
      <c r="N61" s="5"/>
      <c r="O61" s="5"/>
      <c r="P61" s="5"/>
      <c r="Q61" s="5"/>
      <c r="R61" s="5"/>
      <c r="S61" s="5"/>
      <c r="T61" s="5"/>
      <c r="U61" s="5"/>
      <c r="V61" s="5"/>
    </row>
    <row r="62" spans="2:27" ht="12" customHeight="1" x14ac:dyDescent="0.2">
      <c r="C62" s="5"/>
      <c r="G62" s="5"/>
      <c r="H62" s="5"/>
      <c r="I62" s="5"/>
      <c r="J62" s="5"/>
      <c r="K62" s="5"/>
      <c r="L62" s="5"/>
      <c r="M62" s="5"/>
      <c r="N62" s="5"/>
      <c r="O62" s="5"/>
      <c r="P62" s="5"/>
      <c r="Q62" s="5"/>
      <c r="R62" s="5"/>
      <c r="S62" s="5"/>
      <c r="T62" s="5"/>
      <c r="U62" s="5"/>
      <c r="V62" s="5"/>
    </row>
    <row r="63" spans="2:27" ht="12" customHeight="1" x14ac:dyDescent="0.2">
      <c r="C63" s="5"/>
      <c r="G63" s="5"/>
      <c r="H63" s="5"/>
      <c r="I63" s="5"/>
      <c r="J63" s="5"/>
      <c r="K63" s="5"/>
      <c r="L63" s="5"/>
      <c r="M63" s="5"/>
      <c r="N63" s="5"/>
      <c r="O63" s="5"/>
      <c r="P63" s="5"/>
      <c r="Q63" s="5"/>
      <c r="R63" s="5"/>
      <c r="S63" s="5"/>
      <c r="T63" s="5"/>
      <c r="U63" s="5"/>
      <c r="V63" s="5"/>
    </row>
    <row r="64" spans="2:27" ht="12" customHeight="1" x14ac:dyDescent="0.2">
      <c r="C64" s="5"/>
      <c r="G64" s="5"/>
      <c r="H64" s="5"/>
      <c r="I64" s="5"/>
      <c r="J64" s="5"/>
      <c r="K64" s="5"/>
      <c r="L64" s="5"/>
      <c r="M64" s="5"/>
      <c r="N64" s="5"/>
      <c r="O64" s="5"/>
      <c r="P64" s="5"/>
      <c r="Q64" s="5"/>
      <c r="R64" s="5"/>
      <c r="S64" s="5"/>
      <c r="T64" s="5"/>
      <c r="U64" s="5"/>
      <c r="V64" s="5"/>
    </row>
    <row r="65" s="5" customFormat="1" ht="12" customHeight="1" x14ac:dyDescent="0.2"/>
    <row r="66" s="5" customFormat="1" ht="12" customHeight="1" x14ac:dyDescent="0.2"/>
    <row r="67" s="5" customFormat="1" ht="12" customHeight="1" x14ac:dyDescent="0.2"/>
    <row r="68" s="5" customFormat="1" ht="12" customHeight="1" x14ac:dyDescent="0.2"/>
    <row r="69" s="5" customFormat="1" ht="12" customHeight="1" x14ac:dyDescent="0.2"/>
    <row r="70" s="5" customFormat="1" ht="12" customHeight="1" x14ac:dyDescent="0.2"/>
    <row r="71" s="5" customFormat="1" ht="12" customHeight="1" x14ac:dyDescent="0.2"/>
    <row r="72" s="5" customFormat="1" ht="12" customHeight="1" x14ac:dyDescent="0.2"/>
    <row r="73" s="5" customFormat="1" ht="12" customHeight="1" x14ac:dyDescent="0.2"/>
    <row r="74" s="5" customFormat="1" ht="12" customHeight="1" x14ac:dyDescent="0.2"/>
    <row r="75" s="5" customFormat="1" ht="12" customHeight="1" x14ac:dyDescent="0.2"/>
    <row r="76" s="5" customFormat="1" ht="12" customHeight="1" x14ac:dyDescent="0.2"/>
    <row r="77" s="5" customFormat="1" ht="12" customHeight="1" x14ac:dyDescent="0.2"/>
    <row r="78" s="5" customFormat="1" ht="12" customHeight="1" x14ac:dyDescent="0.2"/>
    <row r="79" s="5" customFormat="1" ht="12" customHeight="1" x14ac:dyDescent="0.2"/>
    <row r="80" s="5" customFormat="1" ht="12" customHeight="1" x14ac:dyDescent="0.2"/>
    <row r="81" s="5" customFormat="1" ht="12" customHeight="1" x14ac:dyDescent="0.2"/>
    <row r="82" s="5" customFormat="1" ht="12" customHeight="1" x14ac:dyDescent="0.2"/>
    <row r="83" s="5" customFormat="1" ht="12" customHeight="1" x14ac:dyDescent="0.2"/>
    <row r="84" s="5" customFormat="1" ht="12" customHeight="1" x14ac:dyDescent="0.2"/>
    <row r="85" s="5" customFormat="1" ht="12" customHeight="1" x14ac:dyDescent="0.2"/>
    <row r="86" s="5" customFormat="1" ht="12" customHeight="1" x14ac:dyDescent="0.2"/>
    <row r="87" s="5" customFormat="1" ht="12" customHeight="1" x14ac:dyDescent="0.2"/>
    <row r="88" s="5" customFormat="1" ht="12" customHeight="1" x14ac:dyDescent="0.2"/>
    <row r="89" s="5" customFormat="1" ht="12" customHeight="1" x14ac:dyDescent="0.2"/>
    <row r="90" s="5" customFormat="1" ht="12" customHeight="1" x14ac:dyDescent="0.2"/>
    <row r="91" s="5" customFormat="1" ht="12" customHeight="1" x14ac:dyDescent="0.2"/>
    <row r="92" s="5" customFormat="1" ht="12" customHeight="1" x14ac:dyDescent="0.2"/>
    <row r="93" s="5" customFormat="1" ht="12" customHeight="1" x14ac:dyDescent="0.2"/>
    <row r="94" s="5" customFormat="1" ht="12" customHeight="1" x14ac:dyDescent="0.2"/>
    <row r="95" s="5" customFormat="1" ht="12" customHeight="1" x14ac:dyDescent="0.2"/>
    <row r="96" s="5" customFormat="1" ht="12" customHeight="1" x14ac:dyDescent="0.2"/>
    <row r="97" spans="1:22" ht="12" customHeight="1" x14ac:dyDescent="0.2">
      <c r="C97" s="5"/>
      <c r="G97" s="5"/>
      <c r="H97" s="5"/>
      <c r="I97" s="5"/>
      <c r="J97" s="5"/>
      <c r="K97" s="5"/>
      <c r="L97" s="5"/>
      <c r="M97" s="5"/>
      <c r="N97" s="5"/>
      <c r="O97" s="5"/>
      <c r="P97" s="5"/>
      <c r="Q97" s="5"/>
      <c r="R97" s="5"/>
      <c r="S97" s="5"/>
      <c r="T97" s="5"/>
      <c r="U97" s="5"/>
      <c r="V97" s="5"/>
    </row>
    <row r="98" spans="1:22" ht="12" customHeight="1" x14ac:dyDescent="0.2">
      <c r="C98" s="5"/>
      <c r="G98" s="5"/>
      <c r="H98" s="5"/>
      <c r="I98" s="5"/>
      <c r="J98" s="5"/>
      <c r="K98" s="5"/>
      <c r="L98" s="5"/>
      <c r="M98" s="5"/>
      <c r="N98" s="5"/>
      <c r="O98" s="5"/>
      <c r="P98" s="5"/>
      <c r="Q98" s="5"/>
      <c r="R98" s="5"/>
      <c r="S98" s="5"/>
      <c r="T98" s="5"/>
      <c r="U98" s="5"/>
      <c r="V98" s="5"/>
    </row>
    <row r="99" spans="1:22" ht="12" customHeight="1" x14ac:dyDescent="0.2">
      <c r="C99" s="5"/>
      <c r="G99" s="5"/>
      <c r="H99" s="5"/>
      <c r="I99" s="5"/>
      <c r="J99" s="5"/>
      <c r="K99" s="5"/>
      <c r="L99" s="5"/>
      <c r="M99" s="5"/>
      <c r="N99" s="5"/>
      <c r="O99" s="5"/>
      <c r="P99" s="5"/>
      <c r="Q99" s="5"/>
      <c r="R99" s="5"/>
      <c r="S99" s="5"/>
      <c r="T99" s="5"/>
      <c r="U99" s="5"/>
      <c r="V99" s="5"/>
    </row>
    <row r="100" spans="1:22" ht="12" customHeight="1" x14ac:dyDescent="0.2">
      <c r="C100" s="5"/>
      <c r="G100" s="5"/>
      <c r="H100" s="5"/>
      <c r="I100" s="5"/>
      <c r="J100" s="5"/>
      <c r="K100" s="5"/>
      <c r="L100" s="5"/>
      <c r="M100" s="5"/>
      <c r="N100" s="5"/>
      <c r="O100" s="5"/>
      <c r="P100" s="5"/>
      <c r="Q100" s="5"/>
      <c r="R100" s="5"/>
      <c r="S100" s="5"/>
      <c r="T100" s="5"/>
      <c r="U100" s="5"/>
      <c r="V100" s="5"/>
    </row>
    <row r="101" spans="1:22" ht="12" customHeight="1" x14ac:dyDescent="0.2">
      <c r="C101" s="5"/>
      <c r="G101" s="5"/>
      <c r="H101" s="5"/>
      <c r="I101" s="5"/>
      <c r="J101" s="5"/>
      <c r="K101" s="5"/>
      <c r="L101" s="5"/>
      <c r="M101" s="5"/>
      <c r="N101" s="5"/>
      <c r="O101" s="5"/>
      <c r="P101" s="5"/>
      <c r="Q101" s="5"/>
      <c r="R101" s="5"/>
      <c r="S101" s="5"/>
      <c r="T101" s="5"/>
      <c r="U101" s="5"/>
      <c r="V101" s="5"/>
    </row>
    <row r="102" spans="1:22" ht="12" customHeight="1" x14ac:dyDescent="0.2">
      <c r="C102" s="5"/>
      <c r="G102" s="5"/>
      <c r="H102" s="5"/>
      <c r="I102" s="5"/>
      <c r="J102" s="5"/>
      <c r="K102" s="5"/>
      <c r="L102" s="5"/>
      <c r="M102" s="5"/>
      <c r="N102" s="5"/>
      <c r="O102" s="5"/>
      <c r="P102" s="5"/>
      <c r="Q102" s="5"/>
      <c r="R102" s="5"/>
      <c r="S102" s="5"/>
      <c r="T102" s="5"/>
      <c r="U102" s="5"/>
      <c r="V102" s="5"/>
    </row>
    <row r="103" spans="1:22" ht="12" customHeight="1" x14ac:dyDescent="0.2">
      <c r="C103" s="5"/>
      <c r="G103" s="5"/>
      <c r="H103" s="5"/>
      <c r="I103" s="5"/>
      <c r="J103" s="5"/>
      <c r="K103" s="5"/>
      <c r="L103" s="5"/>
      <c r="M103" s="5"/>
      <c r="N103" s="5"/>
      <c r="O103" s="5"/>
      <c r="P103" s="5"/>
      <c r="Q103" s="5"/>
      <c r="R103" s="5"/>
      <c r="S103" s="5"/>
      <c r="T103" s="5"/>
      <c r="U103" s="5"/>
      <c r="V103" s="5"/>
    </row>
    <row r="104" spans="1:22" ht="12" customHeight="1" x14ac:dyDescent="0.2">
      <c r="C104" s="5"/>
      <c r="G104" s="5"/>
      <c r="H104" s="5"/>
      <c r="I104" s="5"/>
      <c r="J104" s="5"/>
      <c r="K104" s="5"/>
      <c r="L104" s="5"/>
      <c r="M104" s="5"/>
      <c r="N104" s="5"/>
      <c r="O104" s="5"/>
      <c r="P104" s="5"/>
      <c r="Q104" s="5"/>
      <c r="R104" s="5"/>
      <c r="S104" s="5"/>
      <c r="T104" s="5"/>
      <c r="U104" s="5"/>
      <c r="V104" s="5"/>
    </row>
    <row r="105" spans="1:22" ht="12" customHeight="1" x14ac:dyDescent="0.2">
      <c r="C105" s="5"/>
      <c r="G105" s="5"/>
      <c r="H105" s="5"/>
      <c r="I105" s="5"/>
      <c r="J105" s="5"/>
      <c r="K105" s="5"/>
      <c r="L105" s="5"/>
      <c r="M105" s="5"/>
      <c r="N105" s="5"/>
      <c r="O105" s="5"/>
      <c r="P105" s="5"/>
      <c r="Q105" s="5"/>
      <c r="R105" s="5"/>
      <c r="S105" s="5"/>
      <c r="T105" s="5"/>
      <c r="U105" s="5"/>
      <c r="V105" s="5"/>
    </row>
    <row r="106" spans="1:22" ht="12" customHeight="1" x14ac:dyDescent="0.2">
      <c r="C106" s="5"/>
      <c r="G106" s="5"/>
      <c r="H106" s="5"/>
      <c r="I106" s="5"/>
      <c r="J106" s="5"/>
      <c r="K106" s="5"/>
      <c r="L106" s="5"/>
      <c r="M106" s="5"/>
      <c r="N106" s="5"/>
      <c r="O106" s="5"/>
      <c r="P106" s="5"/>
      <c r="Q106" s="5"/>
      <c r="R106" s="5"/>
      <c r="S106" s="5"/>
      <c r="T106" s="5"/>
      <c r="U106" s="5"/>
      <c r="V106" s="5"/>
    </row>
    <row r="107" spans="1:22" ht="12" customHeight="1" x14ac:dyDescent="0.2">
      <c r="C107" s="5"/>
      <c r="G107" s="5"/>
      <c r="H107" s="5"/>
      <c r="I107" s="5"/>
      <c r="J107" s="5"/>
      <c r="K107" s="5"/>
      <c r="L107" s="5"/>
      <c r="M107" s="5"/>
      <c r="N107" s="5"/>
      <c r="O107" s="5"/>
      <c r="P107" s="5"/>
      <c r="Q107" s="5"/>
      <c r="R107" s="5"/>
      <c r="S107" s="5"/>
      <c r="T107" s="5"/>
      <c r="U107" s="5"/>
      <c r="V107" s="5"/>
    </row>
    <row r="108" spans="1:22" ht="12" customHeight="1" x14ac:dyDescent="0.2">
      <c r="C108" s="5"/>
      <c r="G108" s="5"/>
      <c r="H108" s="5"/>
      <c r="I108" s="5"/>
      <c r="J108" s="5"/>
      <c r="K108" s="5"/>
      <c r="L108" s="5"/>
      <c r="M108" s="5"/>
      <c r="N108" s="5"/>
      <c r="O108" s="5"/>
      <c r="P108" s="5"/>
      <c r="Q108" s="5"/>
      <c r="R108" s="5"/>
      <c r="S108" s="5"/>
      <c r="T108" s="5"/>
      <c r="U108" s="5"/>
      <c r="V108" s="5"/>
    </row>
    <row r="109" spans="1:22" ht="12" customHeight="1" x14ac:dyDescent="0.2">
      <c r="C109" s="5"/>
      <c r="G109" s="5"/>
      <c r="H109" s="5"/>
      <c r="I109" s="5"/>
      <c r="J109" s="5"/>
      <c r="K109" s="5"/>
      <c r="L109" s="5"/>
      <c r="M109" s="5"/>
      <c r="N109" s="5"/>
      <c r="O109" s="5"/>
      <c r="P109" s="5"/>
      <c r="Q109" s="5"/>
      <c r="R109" s="5"/>
      <c r="S109" s="5"/>
      <c r="T109" s="5"/>
      <c r="U109" s="5"/>
      <c r="V109" s="5"/>
    </row>
    <row r="110" spans="1:22" ht="12" customHeight="1" x14ac:dyDescent="0.2">
      <c r="A110" s="11"/>
      <c r="C110" s="5"/>
      <c r="G110" s="5"/>
      <c r="H110" s="5"/>
      <c r="I110" s="5"/>
      <c r="J110" s="5"/>
      <c r="K110" s="5"/>
      <c r="L110" s="5"/>
      <c r="M110" s="5"/>
      <c r="N110" s="5"/>
      <c r="O110" s="5"/>
      <c r="P110" s="5"/>
      <c r="Q110" s="5"/>
      <c r="R110" s="5"/>
      <c r="S110" s="5"/>
      <c r="T110" s="5"/>
      <c r="U110" s="5"/>
      <c r="V110" s="5"/>
    </row>
    <row r="111" spans="1:22" ht="12" customHeight="1" x14ac:dyDescent="0.2">
      <c r="A111" s="11"/>
      <c r="C111" s="5"/>
      <c r="G111" s="5"/>
      <c r="H111" s="5"/>
      <c r="I111" s="5"/>
      <c r="J111" s="5"/>
      <c r="K111" s="5"/>
      <c r="L111" s="5"/>
      <c r="M111" s="5"/>
      <c r="N111" s="5"/>
      <c r="O111" s="5"/>
      <c r="P111" s="5"/>
      <c r="Q111" s="5"/>
      <c r="R111" s="5"/>
      <c r="S111" s="5"/>
      <c r="T111" s="5"/>
      <c r="U111" s="5"/>
      <c r="V111" s="5"/>
    </row>
    <row r="112" spans="1:22" ht="12" customHeight="1" x14ac:dyDescent="0.2">
      <c r="A112" s="11"/>
      <c r="C112" s="5"/>
      <c r="G112" s="5"/>
      <c r="H112" s="5"/>
      <c r="I112" s="5"/>
      <c r="J112" s="5"/>
      <c r="K112" s="5"/>
      <c r="L112" s="5"/>
      <c r="M112" s="5"/>
      <c r="N112" s="5"/>
      <c r="O112" s="5"/>
      <c r="P112" s="5"/>
      <c r="Q112" s="5"/>
      <c r="R112" s="5"/>
      <c r="S112" s="5"/>
      <c r="T112" s="5"/>
      <c r="U112" s="5"/>
      <c r="V112" s="5"/>
    </row>
    <row r="113" spans="1:22" ht="12" customHeight="1" x14ac:dyDescent="0.2">
      <c r="C113" s="5"/>
      <c r="G113" s="5"/>
      <c r="H113" s="5"/>
      <c r="I113" s="5"/>
      <c r="J113" s="5"/>
      <c r="K113" s="5"/>
      <c r="L113" s="5"/>
      <c r="M113" s="5"/>
      <c r="N113" s="5"/>
      <c r="O113" s="5"/>
      <c r="P113" s="5"/>
      <c r="Q113" s="5"/>
      <c r="R113" s="5"/>
      <c r="S113" s="5"/>
      <c r="T113" s="5"/>
      <c r="U113" s="5"/>
      <c r="V113" s="5"/>
    </row>
    <row r="114" spans="1:22" ht="12" customHeight="1" x14ac:dyDescent="0.2">
      <c r="C114" s="5"/>
      <c r="G114" s="5"/>
      <c r="H114" s="5"/>
      <c r="I114" s="5"/>
      <c r="J114" s="5"/>
      <c r="K114" s="5"/>
      <c r="L114" s="5"/>
      <c r="M114" s="5"/>
      <c r="N114" s="5"/>
      <c r="O114" s="5"/>
      <c r="P114" s="5"/>
      <c r="Q114" s="5"/>
      <c r="R114" s="5"/>
      <c r="S114" s="5"/>
      <c r="T114" s="5"/>
      <c r="U114" s="5"/>
      <c r="V114" s="5"/>
    </row>
    <row r="115" spans="1:22" ht="12" customHeight="1" x14ac:dyDescent="0.2">
      <c r="A115" s="24"/>
      <c r="C115" s="5"/>
      <c r="G115" s="5"/>
      <c r="H115" s="5"/>
      <c r="I115" s="5"/>
      <c r="J115" s="5"/>
      <c r="K115" s="5"/>
      <c r="L115" s="5"/>
      <c r="M115" s="5"/>
      <c r="N115" s="5"/>
      <c r="O115" s="5"/>
      <c r="P115" s="5"/>
      <c r="Q115" s="5"/>
      <c r="R115" s="5"/>
      <c r="S115" s="5"/>
      <c r="T115" s="5"/>
      <c r="U115" s="5"/>
      <c r="V115" s="5"/>
    </row>
    <row r="116" spans="1:22" ht="12" customHeight="1" x14ac:dyDescent="0.2">
      <c r="A116" s="32"/>
      <c r="C116" s="5"/>
      <c r="G116" s="5"/>
      <c r="H116" s="5"/>
      <c r="I116" s="5"/>
      <c r="J116" s="5"/>
      <c r="K116" s="5"/>
      <c r="L116" s="5"/>
      <c r="M116" s="5"/>
      <c r="N116" s="5"/>
      <c r="O116" s="5"/>
      <c r="P116" s="5"/>
      <c r="Q116" s="5"/>
      <c r="R116" s="5"/>
      <c r="S116" s="5"/>
      <c r="T116" s="5"/>
      <c r="U116" s="5"/>
      <c r="V116" s="5"/>
    </row>
    <row r="117" spans="1:22" ht="12" customHeight="1" x14ac:dyDescent="0.2">
      <c r="A117" s="11"/>
      <c r="C117" s="5"/>
      <c r="G117" s="5"/>
      <c r="H117" s="5"/>
      <c r="I117" s="5"/>
      <c r="J117" s="5"/>
      <c r="K117" s="5"/>
      <c r="L117" s="5"/>
      <c r="M117" s="5"/>
      <c r="N117" s="5"/>
      <c r="O117" s="5"/>
      <c r="P117" s="5"/>
      <c r="Q117" s="5"/>
      <c r="R117" s="5"/>
      <c r="S117" s="5"/>
      <c r="T117" s="5"/>
      <c r="U117" s="5"/>
      <c r="V117" s="5"/>
    </row>
    <row r="118" spans="1:22" ht="12" customHeight="1" x14ac:dyDescent="0.2">
      <c r="C118" s="5"/>
      <c r="G118" s="5"/>
      <c r="H118" s="5"/>
      <c r="I118" s="5"/>
      <c r="J118" s="5"/>
      <c r="K118" s="5"/>
      <c r="L118" s="5"/>
      <c r="M118" s="5"/>
      <c r="N118" s="5"/>
      <c r="O118" s="5"/>
      <c r="P118" s="5"/>
      <c r="Q118" s="5"/>
      <c r="R118" s="5"/>
      <c r="S118" s="5"/>
      <c r="T118" s="5"/>
      <c r="U118" s="5"/>
      <c r="V118" s="5"/>
    </row>
    <row r="119" spans="1:22" ht="12" customHeight="1" x14ac:dyDescent="0.2">
      <c r="C119" s="5"/>
      <c r="G119" s="5"/>
      <c r="H119" s="5"/>
      <c r="I119" s="5"/>
      <c r="J119" s="5"/>
      <c r="K119" s="5"/>
      <c r="L119" s="5"/>
      <c r="M119" s="5"/>
      <c r="N119" s="5"/>
      <c r="O119" s="5"/>
      <c r="P119" s="5"/>
      <c r="Q119" s="5"/>
      <c r="R119" s="5"/>
      <c r="S119" s="5"/>
      <c r="T119" s="5"/>
      <c r="U119" s="5"/>
      <c r="V119" s="5"/>
    </row>
    <row r="120" spans="1:22" ht="12" customHeight="1" x14ac:dyDescent="0.2">
      <c r="C120" s="5"/>
      <c r="G120" s="5"/>
      <c r="H120" s="5"/>
      <c r="I120" s="5"/>
      <c r="J120" s="5"/>
      <c r="K120" s="5"/>
      <c r="L120" s="5"/>
      <c r="M120" s="5"/>
      <c r="N120" s="5"/>
      <c r="O120" s="5"/>
      <c r="P120" s="5"/>
      <c r="Q120" s="5"/>
      <c r="R120" s="5"/>
      <c r="S120" s="5"/>
      <c r="T120" s="5"/>
      <c r="U120" s="5"/>
      <c r="V120" s="5"/>
    </row>
    <row r="121" spans="1:22" ht="12" customHeight="1" x14ac:dyDescent="0.2">
      <c r="C121" s="5"/>
      <c r="G121" s="5"/>
      <c r="H121" s="5"/>
      <c r="I121" s="5"/>
      <c r="J121" s="5"/>
      <c r="K121" s="5"/>
      <c r="L121" s="5"/>
      <c r="M121" s="5"/>
      <c r="N121" s="5"/>
      <c r="O121" s="5"/>
      <c r="P121" s="5"/>
      <c r="Q121" s="5"/>
      <c r="R121" s="5"/>
      <c r="S121" s="5"/>
      <c r="T121" s="5"/>
      <c r="U121" s="5"/>
      <c r="V121" s="5"/>
    </row>
    <row r="122" spans="1:22" ht="12" customHeight="1" x14ac:dyDescent="0.2">
      <c r="C122" s="5"/>
      <c r="G122" s="5"/>
      <c r="H122" s="5"/>
      <c r="I122" s="5"/>
      <c r="J122" s="5"/>
      <c r="K122" s="5"/>
      <c r="L122" s="5"/>
      <c r="M122" s="5"/>
      <c r="N122" s="5"/>
      <c r="O122" s="5"/>
      <c r="P122" s="5"/>
      <c r="Q122" s="5"/>
      <c r="R122" s="5"/>
      <c r="S122" s="5"/>
      <c r="T122" s="5"/>
      <c r="U122" s="5"/>
      <c r="V122" s="5"/>
    </row>
    <row r="123" spans="1:22" ht="12" customHeight="1" x14ac:dyDescent="0.2">
      <c r="C123" s="5"/>
      <c r="G123" s="5"/>
      <c r="H123" s="5"/>
      <c r="I123" s="5"/>
      <c r="J123" s="5"/>
      <c r="K123" s="5"/>
      <c r="L123" s="5"/>
      <c r="M123" s="5"/>
      <c r="N123" s="5"/>
      <c r="O123" s="5"/>
      <c r="P123" s="5"/>
      <c r="Q123" s="5"/>
      <c r="R123" s="5"/>
      <c r="S123" s="5"/>
      <c r="T123" s="5"/>
      <c r="U123" s="5"/>
      <c r="V123" s="5"/>
    </row>
    <row r="124" spans="1:22" ht="12" customHeight="1" x14ac:dyDescent="0.2">
      <c r="C124" s="5"/>
      <c r="G124" s="5"/>
      <c r="H124" s="5"/>
      <c r="I124" s="5"/>
      <c r="J124" s="5"/>
      <c r="K124" s="5"/>
      <c r="L124" s="5"/>
      <c r="M124" s="5"/>
      <c r="N124" s="5"/>
      <c r="O124" s="5"/>
      <c r="P124" s="5"/>
      <c r="Q124" s="5"/>
      <c r="R124" s="5"/>
      <c r="S124" s="5"/>
      <c r="T124" s="5"/>
      <c r="U124" s="5"/>
      <c r="V124" s="5"/>
    </row>
    <row r="125" spans="1:22" ht="12" customHeight="1" x14ac:dyDescent="0.2">
      <c r="C125" s="5"/>
      <c r="G125" s="5"/>
      <c r="H125" s="5"/>
      <c r="I125" s="5"/>
      <c r="J125" s="5"/>
      <c r="K125" s="5"/>
      <c r="L125" s="5"/>
      <c r="M125" s="5"/>
      <c r="N125" s="5"/>
      <c r="O125" s="5"/>
      <c r="P125" s="5"/>
      <c r="Q125" s="5"/>
      <c r="R125" s="5"/>
      <c r="S125" s="5"/>
      <c r="T125" s="5"/>
      <c r="U125" s="5"/>
      <c r="V125" s="5"/>
    </row>
    <row r="126" spans="1:22" ht="12" customHeight="1" x14ac:dyDescent="0.2">
      <c r="C126" s="5"/>
      <c r="G126" s="5"/>
      <c r="H126" s="5"/>
      <c r="I126" s="5"/>
      <c r="J126" s="5"/>
      <c r="K126" s="5"/>
      <c r="L126" s="5"/>
      <c r="M126" s="5"/>
      <c r="N126" s="5"/>
      <c r="O126" s="5"/>
      <c r="P126" s="5"/>
      <c r="Q126" s="5"/>
      <c r="R126" s="5"/>
      <c r="S126" s="5"/>
      <c r="T126" s="5"/>
      <c r="U126" s="5"/>
      <c r="V126" s="5"/>
    </row>
    <row r="127" spans="1:22" ht="12" customHeight="1" x14ac:dyDescent="0.2">
      <c r="C127" s="5"/>
      <c r="G127" s="5"/>
      <c r="H127" s="5"/>
      <c r="I127" s="5"/>
      <c r="J127" s="5"/>
      <c r="K127" s="5"/>
      <c r="L127" s="5"/>
      <c r="M127" s="5"/>
      <c r="N127" s="5"/>
      <c r="O127" s="5"/>
      <c r="P127" s="5"/>
      <c r="Q127" s="5"/>
      <c r="R127" s="5"/>
      <c r="S127" s="5"/>
      <c r="T127" s="5"/>
      <c r="U127" s="5"/>
      <c r="V127" s="5"/>
    </row>
    <row r="128" spans="1:22" ht="12" customHeight="1" x14ac:dyDescent="0.2">
      <c r="C128" s="5"/>
      <c r="G128" s="5"/>
      <c r="H128" s="5"/>
      <c r="I128" s="5"/>
      <c r="J128" s="5"/>
      <c r="K128" s="5"/>
      <c r="L128" s="5"/>
      <c r="M128" s="5"/>
      <c r="N128" s="5"/>
      <c r="O128" s="5"/>
      <c r="P128" s="5"/>
      <c r="Q128" s="5"/>
      <c r="R128" s="5"/>
      <c r="S128" s="5"/>
      <c r="T128" s="5"/>
      <c r="U128" s="5"/>
      <c r="V128" s="5"/>
    </row>
    <row r="129" s="5" customFormat="1" ht="12" customHeight="1" x14ac:dyDescent="0.2"/>
    <row r="130" s="5" customFormat="1" ht="12" customHeight="1" x14ac:dyDescent="0.2"/>
    <row r="131" s="5" customFormat="1" ht="12" customHeight="1" x14ac:dyDescent="0.2"/>
    <row r="132" s="5" customFormat="1" ht="12" customHeight="1" x14ac:dyDescent="0.2"/>
    <row r="133" s="5" customFormat="1" ht="12" customHeight="1" x14ac:dyDescent="0.2"/>
    <row r="134" s="5" customFormat="1" ht="12" customHeight="1" x14ac:dyDescent="0.2"/>
    <row r="135" s="5" customFormat="1" ht="12" customHeight="1" x14ac:dyDescent="0.2"/>
    <row r="136" s="5" customFormat="1" ht="12" customHeight="1" x14ac:dyDescent="0.2"/>
    <row r="137" s="5" customFormat="1" ht="12" customHeight="1" x14ac:dyDescent="0.2"/>
    <row r="138" s="5" customFormat="1" ht="12" customHeight="1" x14ac:dyDescent="0.2"/>
    <row r="139" s="5" customFormat="1" ht="12" customHeight="1" x14ac:dyDescent="0.2"/>
    <row r="140" s="5" customFormat="1" ht="12" customHeight="1" x14ac:dyDescent="0.2"/>
    <row r="141" s="5" customFormat="1" ht="12" customHeight="1" x14ac:dyDescent="0.2"/>
    <row r="142" s="5" customFormat="1" ht="12" customHeight="1" x14ac:dyDescent="0.2"/>
    <row r="143" s="5" customFormat="1" ht="12" customHeight="1" x14ac:dyDescent="0.2"/>
    <row r="144" s="5" customFormat="1" ht="12" customHeight="1" x14ac:dyDescent="0.2"/>
    <row r="145" s="5" customFormat="1" ht="12" customHeight="1" x14ac:dyDescent="0.2"/>
    <row r="146" s="5" customFormat="1" ht="12" customHeight="1" x14ac:dyDescent="0.2"/>
    <row r="147" s="5" customFormat="1" ht="12" customHeight="1" x14ac:dyDescent="0.2"/>
    <row r="148" s="5" customFormat="1" ht="12" customHeight="1" x14ac:dyDescent="0.2"/>
    <row r="149" s="5" customFormat="1" ht="12" customHeight="1" x14ac:dyDescent="0.2"/>
    <row r="150" s="5" customFormat="1" ht="12" customHeight="1" x14ac:dyDescent="0.2"/>
    <row r="151" s="5" customFormat="1" ht="12" customHeight="1" x14ac:dyDescent="0.2"/>
    <row r="152" s="5" customFormat="1" ht="12" customHeight="1" x14ac:dyDescent="0.2"/>
    <row r="153" s="5" customFormat="1" ht="12" customHeight="1" x14ac:dyDescent="0.2"/>
    <row r="154" s="5" customFormat="1" ht="12" customHeight="1" x14ac:dyDescent="0.2"/>
    <row r="155" s="5" customFormat="1" ht="12" customHeight="1" x14ac:dyDescent="0.2"/>
    <row r="156" s="5" customFormat="1" ht="12" customHeight="1" x14ac:dyDescent="0.2"/>
    <row r="157" s="5" customFormat="1" ht="12" customHeight="1" x14ac:dyDescent="0.2"/>
    <row r="158" s="5" customFormat="1" ht="12" customHeight="1" x14ac:dyDescent="0.2"/>
    <row r="159" s="5" customFormat="1" ht="12" customHeight="1" x14ac:dyDescent="0.2"/>
    <row r="160" s="5" customFormat="1" ht="12" customHeight="1" x14ac:dyDescent="0.2"/>
    <row r="161" s="5" customFormat="1" ht="12" customHeight="1" x14ac:dyDescent="0.2"/>
    <row r="162" s="5" customFormat="1" ht="12" customHeight="1" x14ac:dyDescent="0.2"/>
    <row r="163" s="5" customFormat="1" ht="12" customHeight="1" x14ac:dyDescent="0.2"/>
    <row r="164" s="5" customFormat="1" ht="12" customHeight="1" x14ac:dyDescent="0.2"/>
    <row r="165" s="5" customFormat="1" ht="12" customHeight="1" x14ac:dyDescent="0.2"/>
    <row r="166" s="5" customFormat="1" ht="12" customHeight="1" x14ac:dyDescent="0.2"/>
    <row r="167" s="5" customFormat="1" ht="12" customHeight="1" x14ac:dyDescent="0.2"/>
    <row r="168" s="5" customFormat="1" ht="12" customHeight="1" x14ac:dyDescent="0.2"/>
    <row r="169" s="5" customFormat="1" ht="12" customHeight="1" x14ac:dyDescent="0.2"/>
    <row r="170" s="5" customFormat="1" ht="12" customHeight="1" x14ac:dyDescent="0.2"/>
    <row r="171" s="5" customFormat="1" ht="12" customHeight="1" x14ac:dyDescent="0.2"/>
    <row r="172" s="5" customFormat="1" ht="12" customHeight="1" x14ac:dyDescent="0.2"/>
    <row r="173" s="5" customFormat="1" ht="12" customHeight="1" x14ac:dyDescent="0.2"/>
    <row r="174" s="5" customFormat="1" ht="12" customHeight="1" x14ac:dyDescent="0.2"/>
    <row r="175" s="5" customFormat="1" ht="12" customHeight="1" x14ac:dyDescent="0.2"/>
    <row r="176" s="5" customFormat="1" ht="12" customHeight="1" x14ac:dyDescent="0.2"/>
    <row r="177" s="5" customFormat="1" ht="12" customHeight="1" x14ac:dyDescent="0.2"/>
    <row r="178" s="5" customFormat="1" ht="12" customHeight="1" x14ac:dyDescent="0.2"/>
    <row r="179" s="5" customFormat="1" ht="12" customHeight="1" x14ac:dyDescent="0.2"/>
    <row r="180" s="5" customFormat="1" ht="12" customHeight="1" x14ac:dyDescent="0.2"/>
    <row r="181" s="5" customFormat="1" ht="12" customHeight="1" x14ac:dyDescent="0.2"/>
    <row r="182" s="5" customFormat="1" ht="12" customHeight="1" x14ac:dyDescent="0.2"/>
    <row r="183" s="5" customFormat="1" ht="12" customHeight="1" x14ac:dyDescent="0.2"/>
    <row r="184" s="5" customFormat="1" ht="12" customHeight="1" x14ac:dyDescent="0.2"/>
    <row r="185" s="5" customFormat="1" ht="12" customHeight="1" x14ac:dyDescent="0.2"/>
    <row r="186" s="5" customFormat="1" ht="12" customHeight="1" x14ac:dyDescent="0.2"/>
    <row r="187" s="5" customFormat="1" ht="12" customHeight="1" x14ac:dyDescent="0.2"/>
    <row r="188" s="5" customFormat="1" ht="12" customHeight="1" x14ac:dyDescent="0.2"/>
    <row r="189" s="5" customFormat="1" ht="12" customHeight="1" x14ac:dyDescent="0.2"/>
    <row r="190" s="5" customFormat="1" ht="12" customHeight="1" x14ac:dyDescent="0.2"/>
    <row r="191" s="5" customFormat="1" ht="12" customHeight="1" x14ac:dyDescent="0.2"/>
    <row r="192" s="5" customFormat="1" ht="12" customHeight="1" x14ac:dyDescent="0.2"/>
    <row r="193" s="5" customFormat="1" ht="12" customHeight="1" x14ac:dyDescent="0.2"/>
    <row r="194" s="5" customFormat="1" ht="12" customHeight="1" x14ac:dyDescent="0.2"/>
    <row r="195" s="5" customFormat="1" ht="12" customHeight="1" x14ac:dyDescent="0.2"/>
    <row r="196" s="5" customFormat="1" ht="12" customHeight="1" x14ac:dyDescent="0.2"/>
    <row r="197" s="5" customFormat="1" ht="12" customHeight="1" x14ac:dyDescent="0.2"/>
    <row r="198" s="5" customFormat="1" ht="12" customHeight="1" x14ac:dyDescent="0.2"/>
    <row r="199" s="5" customFormat="1" ht="12" customHeight="1" x14ac:dyDescent="0.2"/>
    <row r="200" s="5" customFormat="1" ht="12" customHeight="1" x14ac:dyDescent="0.2"/>
    <row r="201" s="5" customFormat="1" ht="12" customHeight="1" x14ac:dyDescent="0.2"/>
    <row r="202" s="5" customFormat="1" ht="12" customHeight="1" x14ac:dyDescent="0.2"/>
    <row r="203" s="5" customFormat="1" ht="12" customHeight="1" x14ac:dyDescent="0.2"/>
    <row r="204" s="5" customFormat="1" ht="12" customHeight="1" x14ac:dyDescent="0.2"/>
    <row r="205" s="5" customFormat="1" ht="12" customHeight="1" x14ac:dyDescent="0.2"/>
    <row r="206" s="5" customFormat="1" ht="12" customHeight="1" x14ac:dyDescent="0.2"/>
    <row r="207" s="5" customFormat="1" ht="12" customHeight="1" x14ac:dyDescent="0.2"/>
    <row r="208" s="5" customFormat="1" ht="12" customHeight="1" x14ac:dyDescent="0.2"/>
    <row r="209" s="5" customFormat="1" ht="12" customHeight="1" x14ac:dyDescent="0.2"/>
    <row r="210" s="5" customFormat="1" ht="12" customHeight="1" x14ac:dyDescent="0.2"/>
    <row r="211" s="5" customFormat="1" ht="12" customHeight="1" x14ac:dyDescent="0.2"/>
    <row r="212" s="5" customFormat="1" ht="12" customHeight="1" x14ac:dyDescent="0.2"/>
    <row r="213" s="5" customFormat="1" ht="12" customHeight="1" x14ac:dyDescent="0.2"/>
    <row r="214" s="5" customFormat="1" ht="12" customHeight="1" x14ac:dyDescent="0.2"/>
    <row r="215" s="5" customFormat="1" ht="12" customHeight="1" x14ac:dyDescent="0.2"/>
    <row r="216" s="5" customFormat="1" ht="12" customHeight="1" x14ac:dyDescent="0.2"/>
    <row r="217" s="5" customFormat="1" ht="12" customHeight="1" x14ac:dyDescent="0.2"/>
    <row r="218" s="5" customFormat="1" ht="12" customHeight="1" x14ac:dyDescent="0.2"/>
    <row r="219" s="5" customFormat="1" ht="12" customHeight="1" x14ac:dyDescent="0.2"/>
    <row r="220" s="5" customFormat="1" ht="12" customHeight="1" x14ac:dyDescent="0.2"/>
    <row r="221" s="5" customFormat="1" ht="12" customHeight="1" x14ac:dyDescent="0.2"/>
    <row r="222" s="5" customFormat="1" ht="12" customHeight="1" x14ac:dyDescent="0.2"/>
    <row r="223" s="5" customFormat="1" ht="12" customHeight="1" x14ac:dyDescent="0.2"/>
    <row r="224" s="5" customFormat="1" ht="12" customHeight="1" x14ac:dyDescent="0.2"/>
    <row r="225" s="5" customFormat="1" ht="12" customHeight="1" x14ac:dyDescent="0.2"/>
    <row r="226" s="5" customFormat="1" ht="12" customHeight="1" x14ac:dyDescent="0.2"/>
    <row r="227" s="5" customFormat="1" ht="12" customHeight="1" x14ac:dyDescent="0.2"/>
    <row r="228" s="5" customFormat="1" ht="12" customHeight="1" x14ac:dyDescent="0.2"/>
  </sheetData>
  <sheetProtection algorithmName="SHA-512" hashValue="QVJyd722qAFCUlNds2SRQkPfwlZoFXWUrEuAYZaSq2RuN/o2Xl4gcaX+0fcKQ1+YF59YB+3ehDvf2SPeb7r65Q==" saltValue="wg+gQlA+1pE7MdezDyWr2w==" spinCount="100000" sheet="1" objects="1" scenarios="1"/>
  <dataValidations disablePrompts="1" count="1">
    <dataValidation type="list" allowBlank="1" showInputMessage="1" showErrorMessage="1" sqref="R19:R53" xr:uid="{00000000-0002-0000-0100-000000000000}">
      <formula1>"ja,nee"</formula1>
    </dataValidation>
  </dataValidations>
  <pageMargins left="0.70866141732283472" right="0.70866141732283472" top="0.74803149606299213" bottom="0.74803149606299213" header="0.31496062992125984" footer="0.31496062992125984"/>
  <pageSetup paperSize="9" scale="67" orientation="landscape" r:id="rId1"/>
  <headerFooter>
    <oddHeader>&amp;L&amp;"Arial,Vet"&amp;F&amp;R&amp;"Arial,Vet"&amp;A</oddHeader>
    <oddFooter>&amp;L&amp;"Arial,Vet"keizer / goedhart / van den berg&amp;C&amp;"Arial,Vet"pagina &amp;P&amp;R&amp;"Arial,Vet"&amp;D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Drop Down 1">
              <controlPr locked="0" defaultSize="0" autoLine="0" autoPict="0">
                <anchor moveWithCells="1">
                  <from>
                    <xdr:col>5</xdr:col>
                    <xdr:colOff>123825</xdr:colOff>
                    <xdr:row>8</xdr:row>
                    <xdr:rowOff>0</xdr:rowOff>
                  </from>
                  <to>
                    <xdr:col>8</xdr:col>
                    <xdr:colOff>228600</xdr:colOff>
                    <xdr:row>9</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61"/>
  <sheetViews>
    <sheetView zoomScale="82" zoomScaleNormal="82" workbookViewId="0">
      <selection activeCell="H6" sqref="H6"/>
    </sheetView>
  </sheetViews>
  <sheetFormatPr defaultColWidth="9.140625" defaultRowHeight="12.75" x14ac:dyDescent="0.2"/>
  <cols>
    <col min="1" max="1" width="2.7109375" style="95" customWidth="1"/>
    <col min="2" max="2" width="42.85546875" style="95" customWidth="1"/>
    <col min="3" max="9" width="16.85546875" style="95" customWidth="1"/>
    <col min="10" max="12" width="14.85546875" style="95" customWidth="1"/>
    <col min="13" max="16384" width="9.140625" style="95"/>
  </cols>
  <sheetData>
    <row r="2" spans="2:13" s="3" customFormat="1" x14ac:dyDescent="0.2">
      <c r="B2" s="3" t="s">
        <v>29</v>
      </c>
      <c r="C2" s="92" t="s">
        <v>1444</v>
      </c>
      <c r="D2" s="92" t="s">
        <v>30</v>
      </c>
      <c r="E2" s="223" t="s">
        <v>37</v>
      </c>
      <c r="F2" s="92"/>
      <c r="G2" s="92"/>
    </row>
    <row r="3" spans="2:13" s="3" customFormat="1" x14ac:dyDescent="0.2">
      <c r="B3" s="3" t="s">
        <v>31</v>
      </c>
      <c r="C3" s="93">
        <v>43009</v>
      </c>
      <c r="D3" s="93">
        <v>43374</v>
      </c>
      <c r="E3" s="224">
        <v>43739</v>
      </c>
      <c r="F3" s="93"/>
      <c r="G3" s="93"/>
    </row>
    <row r="4" spans="2:13" s="3" customFormat="1" x14ac:dyDescent="0.2">
      <c r="B4" s="3" t="s">
        <v>32</v>
      </c>
      <c r="C4" s="3">
        <v>2018</v>
      </c>
      <c r="D4" s="3">
        <v>2019</v>
      </c>
      <c r="E4" s="225">
        <v>2020</v>
      </c>
    </row>
    <row r="5" spans="2:13" s="3" customFormat="1" x14ac:dyDescent="0.2">
      <c r="B5" s="3" t="s">
        <v>40</v>
      </c>
      <c r="C5" s="93">
        <v>43132</v>
      </c>
      <c r="D5" s="93">
        <v>43497</v>
      </c>
      <c r="E5" s="224">
        <v>43862</v>
      </c>
      <c r="F5" s="93"/>
      <c r="G5" s="93"/>
    </row>
    <row r="6" spans="2:13" x14ac:dyDescent="0.2">
      <c r="G6" s="226"/>
    </row>
    <row r="7" spans="2:13" x14ac:dyDescent="0.2">
      <c r="B7" s="94" t="s">
        <v>1445</v>
      </c>
      <c r="E7" s="226"/>
    </row>
    <row r="8" spans="2:13" x14ac:dyDescent="0.2">
      <c r="B8" s="95" t="s">
        <v>33</v>
      </c>
      <c r="C8" s="208">
        <v>72532.25</v>
      </c>
      <c r="D8" s="245">
        <v>75118.02</v>
      </c>
      <c r="E8" s="227">
        <v>77488.740000000005</v>
      </c>
    </row>
    <row r="9" spans="2:13" x14ac:dyDescent="0.2">
      <c r="B9" s="95" t="s">
        <v>78</v>
      </c>
      <c r="C9" s="208">
        <v>41371.279999999999</v>
      </c>
      <c r="D9" s="245">
        <v>42825.89</v>
      </c>
      <c r="E9" s="227">
        <v>44177.48</v>
      </c>
    </row>
    <row r="10" spans="2:13" x14ac:dyDescent="0.2">
      <c r="B10" s="95" t="s">
        <v>34</v>
      </c>
      <c r="C10" s="208">
        <v>25225.43</v>
      </c>
      <c r="D10" s="245">
        <v>26124.720000000001</v>
      </c>
      <c r="E10" s="227">
        <v>26902.6</v>
      </c>
    </row>
    <row r="11" spans="2:13" x14ac:dyDescent="0.2">
      <c r="B11" s="95" t="s">
        <v>35</v>
      </c>
      <c r="C11" s="208">
        <v>1142.68</v>
      </c>
      <c r="D11" s="245">
        <v>1183.4100000000001</v>
      </c>
      <c r="E11" s="227">
        <v>1218.6500000000001</v>
      </c>
    </row>
    <row r="12" spans="2:13" x14ac:dyDescent="0.2">
      <c r="B12" s="95" t="s">
        <v>36</v>
      </c>
      <c r="C12" s="209">
        <v>41.4</v>
      </c>
      <c r="D12" s="246">
        <v>41.4</v>
      </c>
      <c r="E12" s="228">
        <f>41.51</f>
        <v>41.51</v>
      </c>
    </row>
    <row r="14" spans="2:13" x14ac:dyDescent="0.2">
      <c r="B14" s="96" t="s">
        <v>52</v>
      </c>
      <c r="C14" s="97"/>
      <c r="D14" s="97"/>
      <c r="E14" s="97"/>
      <c r="F14" s="97"/>
      <c r="G14" s="97"/>
      <c r="H14" s="97"/>
      <c r="I14" s="97"/>
      <c r="J14" s="97"/>
      <c r="K14" s="97"/>
      <c r="L14" s="97"/>
      <c r="M14" s="97"/>
    </row>
    <row r="15" spans="2:13" x14ac:dyDescent="0.2">
      <c r="B15" s="96" t="s">
        <v>8</v>
      </c>
      <c r="C15" s="97"/>
      <c r="D15" s="97"/>
      <c r="E15" s="97"/>
      <c r="F15" s="97"/>
      <c r="G15" s="97"/>
      <c r="H15" s="97"/>
      <c r="I15" s="97"/>
      <c r="J15" s="97"/>
      <c r="K15" s="97"/>
      <c r="L15" s="97"/>
      <c r="M15" s="97"/>
    </row>
    <row r="16" spans="2:13" x14ac:dyDescent="0.2">
      <c r="B16" s="98"/>
      <c r="C16" s="99" t="s">
        <v>9</v>
      </c>
      <c r="D16" s="100"/>
      <c r="E16" s="101" t="s">
        <v>10</v>
      </c>
      <c r="F16" s="99"/>
      <c r="G16" s="100"/>
      <c r="H16" s="101" t="s">
        <v>11</v>
      </c>
      <c r="I16" s="99"/>
      <c r="J16" s="100"/>
      <c r="K16" s="101" t="s">
        <v>12</v>
      </c>
      <c r="L16" s="99"/>
      <c r="M16" s="100"/>
    </row>
    <row r="17" spans="2:13" x14ac:dyDescent="0.2">
      <c r="B17" s="102"/>
      <c r="C17" s="103" t="s">
        <v>13</v>
      </c>
      <c r="D17" s="103" t="s">
        <v>14</v>
      </c>
      <c r="E17" s="104" t="s">
        <v>15</v>
      </c>
      <c r="F17" s="104" t="s">
        <v>16</v>
      </c>
      <c r="G17" s="103" t="s">
        <v>17</v>
      </c>
      <c r="H17" s="104" t="s">
        <v>15</v>
      </c>
      <c r="I17" s="104" t="s">
        <v>16</v>
      </c>
      <c r="J17" s="103" t="s">
        <v>17</v>
      </c>
      <c r="K17" s="104" t="s">
        <v>15</v>
      </c>
      <c r="L17" s="104" t="s">
        <v>16</v>
      </c>
      <c r="M17" s="103" t="s">
        <v>17</v>
      </c>
    </row>
    <row r="18" spans="2:13" x14ac:dyDescent="0.2">
      <c r="B18" s="105" t="s">
        <v>18</v>
      </c>
      <c r="C18" s="106">
        <v>1.1734</v>
      </c>
      <c r="D18" s="106"/>
      <c r="E18" s="107"/>
      <c r="F18" s="107"/>
      <c r="G18" s="106"/>
      <c r="H18" s="107"/>
      <c r="I18" s="107"/>
      <c r="J18" s="106"/>
      <c r="K18" s="107"/>
      <c r="L18" s="107"/>
      <c r="M18" s="106"/>
    </row>
    <row r="19" spans="2:13" x14ac:dyDescent="0.2">
      <c r="B19" s="105" t="s">
        <v>2</v>
      </c>
      <c r="C19" s="106">
        <v>5.6500000000000002E-2</v>
      </c>
      <c r="D19" s="176">
        <f>+C19*$E$8</f>
        <v>4378.1138100000007</v>
      </c>
      <c r="E19" s="107">
        <v>6.3700000000000007E-2</v>
      </c>
      <c r="F19" s="107">
        <v>6.1600000000000002E-2</v>
      </c>
      <c r="G19" s="106">
        <v>0.13039999999999999</v>
      </c>
      <c r="H19" s="107">
        <v>0.11799999999999999</v>
      </c>
      <c r="I19" s="107">
        <v>0.22869999999999999</v>
      </c>
      <c r="J19" s="106">
        <v>0.28960000000000002</v>
      </c>
      <c r="K19" s="229">
        <f>E29-E19*$E8-H19*$E9</f>
        <v>587.46462199999951</v>
      </c>
      <c r="L19" s="229">
        <f t="shared" ref="L19:M21" si="0">F29-(F19*$E$8+I19*$E$9)</f>
        <v>754.44393999999738</v>
      </c>
      <c r="M19" s="230">
        <f t="shared" si="0"/>
        <v>1028.0000959999998</v>
      </c>
    </row>
    <row r="20" spans="2:13" x14ac:dyDescent="0.2">
      <c r="B20" s="105" t="s">
        <v>3</v>
      </c>
      <c r="C20" s="106">
        <v>3.9300000000000002E-2</v>
      </c>
      <c r="D20" s="176">
        <f t="shared" ref="D20:D22" si="1">+C20*$E$8</f>
        <v>3045.3074820000002</v>
      </c>
      <c r="E20" s="215">
        <v>0.08</v>
      </c>
      <c r="F20" s="107">
        <v>7.8799999999999995E-2</v>
      </c>
      <c r="G20" s="106">
        <v>0.14760000000000001</v>
      </c>
      <c r="H20" s="107">
        <v>6.88E-2</v>
      </c>
      <c r="I20" s="107">
        <v>0.22869999999999999</v>
      </c>
      <c r="J20" s="106">
        <v>0.28960000000000002</v>
      </c>
      <c r="K20" s="229">
        <f>E30-E20*$E8-H20*$E9</f>
        <v>587.46017599999868</v>
      </c>
      <c r="L20" s="229">
        <f t="shared" si="0"/>
        <v>754.4376119999979</v>
      </c>
      <c r="M20" s="230">
        <f t="shared" si="0"/>
        <v>1028.003767999995</v>
      </c>
    </row>
    <row r="21" spans="2:13" x14ac:dyDescent="0.2">
      <c r="B21" s="105" t="s">
        <v>4</v>
      </c>
      <c r="C21" s="106">
        <v>7.6499999999999999E-2</v>
      </c>
      <c r="D21" s="176">
        <f t="shared" si="1"/>
        <v>5927.88861</v>
      </c>
      <c r="E21" s="107">
        <v>0.10290000000000001</v>
      </c>
      <c r="F21" s="107">
        <v>0.12540000000000001</v>
      </c>
      <c r="G21" s="106">
        <v>0.12970000000000001</v>
      </c>
      <c r="H21" s="107">
        <v>5.2900000000000003E-2</v>
      </c>
      <c r="I21" s="107">
        <v>0.19620000000000001</v>
      </c>
      <c r="J21" s="106">
        <v>0.28920000000000001</v>
      </c>
      <c r="K21" s="229">
        <f>E31-(E21*$D$8+H21*$D$9)</f>
        <v>979.47616099999868</v>
      </c>
      <c r="L21" s="229">
        <f t="shared" si="0"/>
        <v>884.75042799999574</v>
      </c>
      <c r="M21" s="230">
        <f t="shared" si="0"/>
        <v>1049.7332059999972</v>
      </c>
    </row>
    <row r="22" spans="2:13" x14ac:dyDescent="0.2">
      <c r="B22" s="105" t="s">
        <v>50</v>
      </c>
      <c r="C22" s="106">
        <v>3.85E-2</v>
      </c>
      <c r="D22" s="176">
        <f t="shared" si="1"/>
        <v>2983.3164900000002</v>
      </c>
      <c r="E22" s="107"/>
      <c r="F22" s="107"/>
      <c r="G22" s="106"/>
      <c r="H22" s="107"/>
      <c r="I22" s="107"/>
      <c r="J22" s="106"/>
      <c r="K22" s="107"/>
      <c r="L22" s="107"/>
      <c r="M22" s="106"/>
    </row>
    <row r="23" spans="2:13" x14ac:dyDescent="0.2">
      <c r="B23" s="105" t="s">
        <v>5</v>
      </c>
      <c r="C23" s="106"/>
      <c r="D23" s="189">
        <v>1059.98</v>
      </c>
      <c r="E23" s="107"/>
      <c r="F23" s="107"/>
      <c r="G23" s="106"/>
      <c r="H23" s="107"/>
      <c r="I23" s="107"/>
      <c r="J23" s="106"/>
      <c r="K23" s="231"/>
      <c r="L23" s="107"/>
      <c r="M23" s="106"/>
    </row>
    <row r="24" spans="2:13" x14ac:dyDescent="0.2">
      <c r="B24" s="109" t="s">
        <v>49</v>
      </c>
      <c r="C24" s="110"/>
      <c r="D24" s="190">
        <v>160.9</v>
      </c>
      <c r="E24" s="112"/>
      <c r="F24" s="112"/>
      <c r="G24" s="110"/>
      <c r="H24" s="112"/>
      <c r="I24" s="112"/>
      <c r="J24" s="110"/>
      <c r="K24" s="112"/>
      <c r="L24" s="112"/>
      <c r="M24" s="110"/>
    </row>
    <row r="25" spans="2:13" x14ac:dyDescent="0.2">
      <c r="B25" s="113" t="s">
        <v>1446</v>
      </c>
      <c r="C25" s="97"/>
      <c r="D25" s="97"/>
      <c r="E25" s="97"/>
      <c r="F25" s="97"/>
      <c r="G25" s="97"/>
      <c r="H25" s="97"/>
      <c r="I25" s="97"/>
      <c r="J25" s="97"/>
      <c r="K25" s="97"/>
      <c r="L25" s="97"/>
      <c r="M25" s="97"/>
    </row>
    <row r="26" spans="2:13" x14ac:dyDescent="0.2">
      <c r="B26" s="98"/>
      <c r="C26" s="247" t="s">
        <v>19</v>
      </c>
      <c r="D26" s="248"/>
      <c r="E26" s="114" t="s">
        <v>20</v>
      </c>
      <c r="F26" s="115"/>
      <c r="G26" s="116"/>
      <c r="H26" s="97"/>
      <c r="I26" s="97"/>
      <c r="J26" s="97"/>
      <c r="K26" s="97"/>
      <c r="L26" s="97"/>
      <c r="M26" s="97"/>
    </row>
    <row r="27" spans="2:13" x14ac:dyDescent="0.2">
      <c r="B27" s="117"/>
      <c r="C27" s="118" t="s">
        <v>21</v>
      </c>
      <c r="D27" s="119" t="s">
        <v>22</v>
      </c>
      <c r="E27" s="102" t="s">
        <v>15</v>
      </c>
      <c r="F27" s="120" t="s">
        <v>16</v>
      </c>
      <c r="G27" s="121" t="s">
        <v>17</v>
      </c>
      <c r="H27" s="97"/>
      <c r="I27" s="97"/>
      <c r="J27" s="97"/>
      <c r="K27" s="97"/>
      <c r="L27" s="97"/>
      <c r="M27" s="97"/>
    </row>
    <row r="28" spans="2:13" x14ac:dyDescent="0.2">
      <c r="B28" s="122" t="s">
        <v>23</v>
      </c>
      <c r="C28" s="165">
        <f>ROUND(+C18*$E$10,2)</f>
        <v>31567.51</v>
      </c>
      <c r="D28" s="165">
        <f>ROUND(+C18*$E$11,2)</f>
        <v>1429.96</v>
      </c>
      <c r="E28" s="164"/>
      <c r="F28" s="163"/>
      <c r="G28" s="137"/>
      <c r="H28" s="97"/>
      <c r="I28" s="97"/>
      <c r="J28" s="97"/>
      <c r="K28" s="97"/>
      <c r="L28" s="97"/>
      <c r="M28" s="97"/>
    </row>
    <row r="29" spans="2:13" x14ac:dyDescent="0.2">
      <c r="B29" s="123" t="s">
        <v>2</v>
      </c>
      <c r="C29" s="165">
        <f>ROUND(+C19*$E$10,2)</f>
        <v>1520</v>
      </c>
      <c r="D29" s="165">
        <f>ROUND(+C19*$E$11,2)</f>
        <v>68.849999999999994</v>
      </c>
      <c r="E29" s="206">
        <v>10736.44</v>
      </c>
      <c r="F29" s="207">
        <v>15631.14</v>
      </c>
      <c r="G29" s="189">
        <v>23926.33</v>
      </c>
      <c r="H29" s="97"/>
      <c r="I29" s="232">
        <f t="shared" ref="I29:K31" si="2">E29+G57</f>
        <v>11518.35</v>
      </c>
      <c r="J29" s="232">
        <f t="shared" si="2"/>
        <v>16909.86</v>
      </c>
      <c r="K29" s="232">
        <f t="shared" si="2"/>
        <v>25600.550000000003</v>
      </c>
      <c r="L29" s="97"/>
      <c r="M29" s="97"/>
    </row>
    <row r="30" spans="2:13" x14ac:dyDescent="0.2">
      <c r="B30" s="123" t="s">
        <v>3</v>
      </c>
      <c r="C30" s="165">
        <f>ROUND(+C20*$E$10,2)</f>
        <v>1057.27</v>
      </c>
      <c r="D30" s="165">
        <f>ROUND(+C20*$E$11,2)</f>
        <v>47.89</v>
      </c>
      <c r="E30" s="206">
        <v>9825.9699999999993</v>
      </c>
      <c r="F30" s="207">
        <v>16963.939999999999</v>
      </c>
      <c r="G30" s="189">
        <v>25259.14</v>
      </c>
      <c r="H30" s="97"/>
      <c r="I30" s="232">
        <f t="shared" si="2"/>
        <v>10694.81</v>
      </c>
      <c r="J30" s="232">
        <f t="shared" si="2"/>
        <v>18328.07</v>
      </c>
      <c r="K30" s="232">
        <f t="shared" si="2"/>
        <v>26926.61</v>
      </c>
      <c r="L30" s="97"/>
      <c r="M30" s="97"/>
    </row>
    <row r="31" spans="2:13" x14ac:dyDescent="0.2">
      <c r="B31" s="123" t="s">
        <v>4</v>
      </c>
      <c r="C31" s="165">
        <f>ROUND(+C21*$E$10,2)</f>
        <v>2058.0500000000002</v>
      </c>
      <c r="D31" s="165">
        <f>ROUND(+C21*$E$11,2)</f>
        <v>93.23</v>
      </c>
      <c r="E31" s="206">
        <v>10974.61</v>
      </c>
      <c r="F31" s="207">
        <v>19269.46</v>
      </c>
      <c r="G31" s="189">
        <v>23876.15</v>
      </c>
      <c r="H31" s="97"/>
      <c r="I31" s="232">
        <f t="shared" si="2"/>
        <v>11622.140000000001</v>
      </c>
      <c r="J31" s="232">
        <f t="shared" si="2"/>
        <v>20276.649999999998</v>
      </c>
      <c r="K31" s="232">
        <f t="shared" si="2"/>
        <v>25043.960000000003</v>
      </c>
      <c r="L31" s="97"/>
      <c r="M31" s="97"/>
    </row>
    <row r="32" spans="2:13" x14ac:dyDescent="0.2">
      <c r="B32" s="124" t="s">
        <v>50</v>
      </c>
      <c r="C32" s="166">
        <f>ROUND(+C22*$E$10,2)</f>
        <v>1035.75</v>
      </c>
      <c r="D32" s="166">
        <f>ROUND(+C22*$E$11,2)</f>
        <v>46.92</v>
      </c>
      <c r="E32" s="140"/>
      <c r="F32" s="138"/>
      <c r="G32" s="111"/>
      <c r="H32" s="97"/>
      <c r="I32" s="125"/>
      <c r="J32" s="125"/>
      <c r="K32" s="125"/>
      <c r="L32" s="97"/>
      <c r="M32" s="97"/>
    </row>
    <row r="33" spans="2:14" x14ac:dyDescent="0.2">
      <c r="B33" s="127"/>
      <c r="C33" s="126"/>
      <c r="D33" s="107"/>
      <c r="E33" s="97"/>
      <c r="F33" s="97"/>
      <c r="G33" s="97"/>
      <c r="H33" s="97"/>
      <c r="I33" s="97"/>
      <c r="J33" s="97"/>
      <c r="K33" s="97"/>
      <c r="L33" s="97"/>
      <c r="M33" s="97"/>
    </row>
    <row r="34" spans="2:14" hidden="1" x14ac:dyDescent="0.2"/>
    <row r="35" spans="2:14" hidden="1" x14ac:dyDescent="0.2">
      <c r="B35" s="128" t="s">
        <v>1442</v>
      </c>
      <c r="C35" s="222"/>
      <c r="D35" s="97"/>
      <c r="E35" s="97"/>
      <c r="F35" s="97"/>
      <c r="G35" s="97"/>
      <c r="H35" s="97"/>
      <c r="I35" s="97"/>
      <c r="J35" s="97"/>
      <c r="K35" s="97"/>
      <c r="M35" s="97"/>
      <c r="N35" s="97"/>
    </row>
    <row r="36" spans="2:14" hidden="1" x14ac:dyDescent="0.2">
      <c r="B36" s="249" t="s">
        <v>24</v>
      </c>
      <c r="C36" s="250"/>
      <c r="D36" s="250"/>
      <c r="E36" s="250"/>
      <c r="F36" s="129"/>
      <c r="G36" s="114" t="s">
        <v>25</v>
      </c>
      <c r="H36" s="115"/>
      <c r="I36" s="116"/>
      <c r="J36" s="97"/>
      <c r="K36" s="97"/>
      <c r="L36" s="97"/>
      <c r="M36" s="97"/>
      <c r="N36" s="97"/>
    </row>
    <row r="37" spans="2:14" hidden="1" x14ac:dyDescent="0.2">
      <c r="B37" s="130"/>
      <c r="C37" s="167" t="s">
        <v>1</v>
      </c>
      <c r="D37" s="104" t="s">
        <v>6</v>
      </c>
      <c r="E37" s="104" t="s">
        <v>7</v>
      </c>
      <c r="F37" s="103" t="s">
        <v>48</v>
      </c>
      <c r="G37" s="117" t="s">
        <v>15</v>
      </c>
      <c r="H37" s="131" t="s">
        <v>16</v>
      </c>
      <c r="I37" s="132" t="s">
        <v>17</v>
      </c>
      <c r="J37" s="97"/>
      <c r="K37" s="97"/>
      <c r="L37" s="97"/>
      <c r="M37" s="97"/>
      <c r="N37" s="97"/>
    </row>
    <row r="38" spans="2:14" hidden="1" x14ac:dyDescent="0.2">
      <c r="B38" s="133" t="s">
        <v>26</v>
      </c>
      <c r="C38" s="136">
        <v>19367.23</v>
      </c>
      <c r="D38" s="136">
        <v>8360.8700000000008</v>
      </c>
      <c r="E38" s="136">
        <v>14753.22</v>
      </c>
      <c r="F38" s="108">
        <f>D38+E38</f>
        <v>23114.09</v>
      </c>
      <c r="G38" s="98"/>
      <c r="H38" s="99"/>
      <c r="I38" s="100"/>
      <c r="J38" s="97"/>
      <c r="K38" s="134"/>
      <c r="L38" s="134"/>
      <c r="M38" s="134"/>
      <c r="N38" s="97"/>
    </row>
    <row r="39" spans="2:14" hidden="1" x14ac:dyDescent="0.2">
      <c r="B39" s="49" t="s">
        <v>27</v>
      </c>
      <c r="C39" s="136">
        <v>27687.62</v>
      </c>
      <c r="D39" s="136">
        <v>20917.919999999998</v>
      </c>
      <c r="E39" s="136">
        <v>20828.3</v>
      </c>
      <c r="F39" s="108">
        <f>D39+E39</f>
        <v>41746.22</v>
      </c>
      <c r="G39" s="105"/>
      <c r="H39" s="107"/>
      <c r="I39" s="106"/>
      <c r="J39" s="97"/>
      <c r="K39" s="97"/>
      <c r="L39" s="134"/>
      <c r="M39" s="97"/>
      <c r="N39" s="97"/>
    </row>
    <row r="40" spans="2:14" hidden="1" x14ac:dyDescent="0.2">
      <c r="B40" s="133" t="s">
        <v>39</v>
      </c>
      <c r="C40" s="136">
        <v>21284.38</v>
      </c>
      <c r="D40" s="136">
        <v>8847.93</v>
      </c>
      <c r="E40" s="136">
        <v>13801.57</v>
      </c>
      <c r="F40" s="108">
        <f>D40+E40</f>
        <v>22649.5</v>
      </c>
      <c r="G40" s="105"/>
      <c r="H40" s="107"/>
      <c r="I40" s="106"/>
      <c r="J40" s="97"/>
      <c r="K40" s="97"/>
      <c r="L40" s="97"/>
      <c r="M40" s="97"/>
      <c r="N40" s="97"/>
    </row>
    <row r="41" spans="2:14" hidden="1" x14ac:dyDescent="0.2">
      <c r="B41" s="133" t="s">
        <v>41</v>
      </c>
      <c r="C41" s="136">
        <v>25168.69</v>
      </c>
      <c r="D41" s="136">
        <v>7394.29</v>
      </c>
      <c r="E41" s="136">
        <v>10173.51</v>
      </c>
      <c r="F41" s="108">
        <f>D41+E41</f>
        <v>17567.8</v>
      </c>
      <c r="G41" s="105"/>
      <c r="H41" s="107"/>
      <c r="I41" s="106"/>
      <c r="J41" s="97"/>
      <c r="K41" s="134"/>
      <c r="L41" s="134"/>
      <c r="M41" s="134"/>
      <c r="N41" s="97"/>
    </row>
    <row r="42" spans="2:14" hidden="1" x14ac:dyDescent="0.2">
      <c r="B42" s="49" t="s">
        <v>28</v>
      </c>
      <c r="C42" s="136">
        <v>20597.36</v>
      </c>
      <c r="D42" s="136">
        <v>10648.65</v>
      </c>
      <c r="E42" s="136">
        <v>13362.16</v>
      </c>
      <c r="F42" s="108">
        <f>D42+E42</f>
        <v>24010.809999999998</v>
      </c>
      <c r="G42" s="105"/>
      <c r="H42" s="107"/>
      <c r="I42" s="106"/>
      <c r="J42" s="97"/>
      <c r="K42" s="134"/>
      <c r="L42" s="134"/>
      <c r="M42" s="134"/>
      <c r="N42" s="97"/>
    </row>
    <row r="43" spans="2:14" hidden="1" x14ac:dyDescent="0.2">
      <c r="B43" s="105" t="s">
        <v>65</v>
      </c>
      <c r="C43" s="136"/>
      <c r="D43" s="136">
        <v>4068.1</v>
      </c>
      <c r="E43" s="136"/>
      <c r="F43" s="108"/>
      <c r="G43" s="105"/>
      <c r="H43" s="107"/>
      <c r="I43" s="106"/>
      <c r="J43" s="97"/>
      <c r="K43" s="97"/>
      <c r="L43" s="97"/>
      <c r="M43" s="97"/>
      <c r="N43" s="97"/>
    </row>
    <row r="44" spans="2:14" hidden="1" x14ac:dyDescent="0.2">
      <c r="B44" s="135" t="s">
        <v>2</v>
      </c>
      <c r="C44" s="136">
        <v>680.8</v>
      </c>
      <c r="D44" s="136"/>
      <c r="E44" s="136"/>
      <c r="F44" s="108"/>
      <c r="G44" s="139">
        <v>758.23</v>
      </c>
      <c r="H44" s="136">
        <v>1239.98</v>
      </c>
      <c r="I44" s="108">
        <v>1632.5</v>
      </c>
      <c r="J44" s="97"/>
      <c r="K44" s="97"/>
      <c r="L44" s="97"/>
      <c r="M44" s="97"/>
      <c r="N44" s="97"/>
    </row>
    <row r="45" spans="2:14" hidden="1" x14ac:dyDescent="0.2">
      <c r="B45" s="135" t="s">
        <v>3</v>
      </c>
      <c r="C45" s="136">
        <v>598.5</v>
      </c>
      <c r="D45" s="136"/>
      <c r="E45" s="136"/>
      <c r="F45" s="108"/>
      <c r="G45" s="139">
        <v>842.52</v>
      </c>
      <c r="H45" s="136">
        <v>1322.81</v>
      </c>
      <c r="I45" s="108">
        <v>1616.96</v>
      </c>
      <c r="J45" s="97"/>
      <c r="K45" s="97"/>
      <c r="L45" s="97"/>
      <c r="M45" s="97"/>
      <c r="N45" s="97"/>
    </row>
    <row r="46" spans="2:14" hidden="1" x14ac:dyDescent="0.2">
      <c r="B46" s="117" t="s">
        <v>4</v>
      </c>
      <c r="C46" s="138">
        <v>1232.8699999999999</v>
      </c>
      <c r="D46" s="138"/>
      <c r="E46" s="138"/>
      <c r="F46" s="111"/>
      <c r="G46" s="140">
        <v>627.91</v>
      </c>
      <c r="H46" s="138">
        <v>976.68</v>
      </c>
      <c r="I46" s="111">
        <v>1132.43</v>
      </c>
      <c r="J46" s="97"/>
      <c r="K46" s="97"/>
      <c r="L46" s="97"/>
      <c r="M46" s="97"/>
      <c r="N46" s="97"/>
    </row>
    <row r="47" spans="2:14" hidden="1" x14ac:dyDescent="0.2"/>
    <row r="48" spans="2:14" x14ac:dyDescent="0.2">
      <c r="B48" s="128" t="s">
        <v>1447</v>
      </c>
      <c r="C48" s="222"/>
      <c r="D48" s="97"/>
      <c r="E48" s="97"/>
      <c r="F48" s="97"/>
      <c r="G48" s="97"/>
      <c r="H48" s="97"/>
      <c r="I48" s="97"/>
    </row>
    <row r="49" spans="2:9" x14ac:dyDescent="0.2">
      <c r="B49" s="249" t="s">
        <v>24</v>
      </c>
      <c r="C49" s="250"/>
      <c r="D49" s="250"/>
      <c r="E49" s="250"/>
      <c r="F49" s="129"/>
      <c r="G49" s="114" t="s">
        <v>25</v>
      </c>
      <c r="H49" s="115"/>
      <c r="I49" s="116"/>
    </row>
    <row r="50" spans="2:9" x14ac:dyDescent="0.2">
      <c r="B50" s="130"/>
      <c r="C50" s="167" t="s">
        <v>1</v>
      </c>
      <c r="D50" s="104" t="s">
        <v>6</v>
      </c>
      <c r="E50" s="104" t="s">
        <v>7</v>
      </c>
      <c r="F50" s="103" t="s">
        <v>48</v>
      </c>
      <c r="G50" s="117" t="s">
        <v>15</v>
      </c>
      <c r="H50" s="131" t="s">
        <v>16</v>
      </c>
      <c r="I50" s="132" t="s">
        <v>17</v>
      </c>
    </row>
    <row r="51" spans="2:9" x14ac:dyDescent="0.2">
      <c r="B51" s="133" t="s">
        <v>26</v>
      </c>
      <c r="C51" s="136">
        <v>19972.259999999998</v>
      </c>
      <c r="D51" s="136">
        <v>8622.06</v>
      </c>
      <c r="E51" s="136">
        <v>15214.11</v>
      </c>
      <c r="F51" s="108">
        <v>23836.17</v>
      </c>
      <c r="G51" s="98"/>
      <c r="H51" s="99"/>
      <c r="I51" s="100"/>
    </row>
    <row r="52" spans="2:9" x14ac:dyDescent="0.2">
      <c r="B52" s="49" t="s">
        <v>27</v>
      </c>
      <c r="C52" s="136">
        <v>28552.58</v>
      </c>
      <c r="D52" s="136">
        <v>21571.4</v>
      </c>
      <c r="E52" s="136">
        <v>21478.97</v>
      </c>
      <c r="F52" s="108">
        <v>43050.37</v>
      </c>
      <c r="G52" s="105"/>
      <c r="H52" s="107"/>
      <c r="I52" s="106"/>
    </row>
    <row r="53" spans="2:9" x14ac:dyDescent="0.2">
      <c r="B53" s="133" t="s">
        <v>39</v>
      </c>
      <c r="C53" s="136">
        <v>21949.31</v>
      </c>
      <c r="D53" s="136">
        <v>9124.34</v>
      </c>
      <c r="E53" s="136">
        <v>14232.73</v>
      </c>
      <c r="F53" s="108">
        <v>23357.07</v>
      </c>
      <c r="G53" s="105"/>
      <c r="H53" s="107"/>
      <c r="I53" s="106"/>
    </row>
    <row r="54" spans="2:9" x14ac:dyDescent="0.2">
      <c r="B54" s="133" t="s">
        <v>41</v>
      </c>
      <c r="C54" s="136">
        <v>25954.959999999999</v>
      </c>
      <c r="D54" s="136">
        <v>7625.28</v>
      </c>
      <c r="E54" s="136">
        <v>10490.81</v>
      </c>
      <c r="F54" s="108">
        <v>18116.09</v>
      </c>
      <c r="G54" s="105"/>
      <c r="H54" s="107"/>
      <c r="I54" s="106"/>
    </row>
    <row r="55" spans="2:9" x14ac:dyDescent="0.2">
      <c r="B55" s="49" t="s">
        <v>28</v>
      </c>
      <c r="C55" s="136">
        <v>21240.82</v>
      </c>
      <c r="D55" s="136">
        <v>10981.31</v>
      </c>
      <c r="E55" s="136">
        <v>13779.59</v>
      </c>
      <c r="F55" s="108">
        <v>24760.9</v>
      </c>
      <c r="G55" s="105"/>
      <c r="H55" s="107"/>
      <c r="I55" s="106"/>
    </row>
    <row r="56" spans="2:9" x14ac:dyDescent="0.2">
      <c r="B56" s="105" t="s">
        <v>65</v>
      </c>
      <c r="C56" s="136"/>
      <c r="D56" s="136">
        <v>4195.1899999999996</v>
      </c>
      <c r="E56" s="136"/>
      <c r="F56" s="108"/>
      <c r="G56" s="105"/>
      <c r="H56" s="107"/>
      <c r="I56" s="106"/>
    </row>
    <row r="57" spans="2:9" x14ac:dyDescent="0.2">
      <c r="B57" s="135" t="s">
        <v>2</v>
      </c>
      <c r="C57" s="136">
        <v>703.75</v>
      </c>
      <c r="D57" s="136"/>
      <c r="E57" s="136"/>
      <c r="F57" s="108"/>
      <c r="G57" s="139">
        <v>781.91</v>
      </c>
      <c r="H57" s="136">
        <v>1278.72</v>
      </c>
      <c r="I57" s="108">
        <v>1674.22</v>
      </c>
    </row>
    <row r="58" spans="2:9" x14ac:dyDescent="0.2">
      <c r="B58" s="135" t="s">
        <v>1448</v>
      </c>
      <c r="C58" s="136">
        <v>618.89</v>
      </c>
      <c r="D58" s="136"/>
      <c r="E58" s="136"/>
      <c r="F58" s="108"/>
      <c r="G58" s="139">
        <v>868.84</v>
      </c>
      <c r="H58" s="136">
        <v>1364.13</v>
      </c>
      <c r="I58" s="108">
        <v>1667.47</v>
      </c>
    </row>
    <row r="59" spans="2:9" x14ac:dyDescent="0.2">
      <c r="B59" s="117" t="s">
        <v>4</v>
      </c>
      <c r="C59" s="138">
        <v>1273.07</v>
      </c>
      <c r="D59" s="138"/>
      <c r="E59" s="138"/>
      <c r="F59" s="111"/>
      <c r="G59" s="140">
        <v>647.53</v>
      </c>
      <c r="H59" s="138">
        <v>1007.19</v>
      </c>
      <c r="I59" s="111">
        <v>1167.81</v>
      </c>
    </row>
    <row r="61" spans="2:9" s="134" customFormat="1" x14ac:dyDescent="0.2"/>
    <row r="62" spans="2:9" s="134" customFormat="1" ht="45" x14ac:dyDescent="0.25">
      <c r="B62" s="233" t="s">
        <v>1449</v>
      </c>
    </row>
    <row r="63" spans="2:9" s="134" customFormat="1" x14ac:dyDescent="0.2"/>
    <row r="64" spans="2:9" s="134" customFormat="1" x14ac:dyDescent="0.2"/>
    <row r="65" s="134" customFormat="1" x14ac:dyDescent="0.2"/>
    <row r="66" s="134" customFormat="1" x14ac:dyDescent="0.2"/>
    <row r="67" s="134" customFormat="1" x14ac:dyDescent="0.2"/>
    <row r="68" s="134" customFormat="1" x14ac:dyDescent="0.2"/>
    <row r="69" s="134" customFormat="1" x14ac:dyDescent="0.2"/>
    <row r="70" s="134" customFormat="1" x14ac:dyDescent="0.2"/>
    <row r="71" s="134" customFormat="1" x14ac:dyDescent="0.2"/>
    <row r="72" s="134" customFormat="1" x14ac:dyDescent="0.2"/>
    <row r="73" s="134" customFormat="1" x14ac:dyDescent="0.2"/>
    <row r="74" s="134" customFormat="1" x14ac:dyDescent="0.2"/>
    <row r="75" s="134" customFormat="1" x14ac:dyDescent="0.2"/>
    <row r="76" s="134" customFormat="1" x14ac:dyDescent="0.2"/>
    <row r="77" s="134" customFormat="1" x14ac:dyDescent="0.2"/>
    <row r="78" s="134" customFormat="1" x14ac:dyDescent="0.2"/>
    <row r="79" s="134" customFormat="1" x14ac:dyDescent="0.2"/>
    <row r="80" s="134" customFormat="1" x14ac:dyDescent="0.2"/>
    <row r="81" s="134" customFormat="1" x14ac:dyDescent="0.2"/>
    <row r="82" s="134" customFormat="1" x14ac:dyDescent="0.2"/>
    <row r="83" s="134" customFormat="1" x14ac:dyDescent="0.2"/>
    <row r="84" s="134" customFormat="1" x14ac:dyDescent="0.2"/>
    <row r="85" s="134" customFormat="1" x14ac:dyDescent="0.2"/>
    <row r="86" s="134" customFormat="1" x14ac:dyDescent="0.2"/>
    <row r="87" s="134" customFormat="1" x14ac:dyDescent="0.2"/>
    <row r="88" s="134" customFormat="1" x14ac:dyDescent="0.2"/>
    <row r="89" s="134" customFormat="1" x14ac:dyDescent="0.2"/>
    <row r="90" s="134" customFormat="1" x14ac:dyDescent="0.2"/>
    <row r="91" s="134" customFormat="1" x14ac:dyDescent="0.2"/>
    <row r="92" s="134" customFormat="1" x14ac:dyDescent="0.2"/>
    <row r="93" s="134" customFormat="1" x14ac:dyDescent="0.2"/>
    <row r="94" s="134" customFormat="1" x14ac:dyDescent="0.2"/>
    <row r="95" s="134" customFormat="1" x14ac:dyDescent="0.2"/>
    <row r="96" s="134" customFormat="1" x14ac:dyDescent="0.2"/>
    <row r="97" s="134" customFormat="1" x14ac:dyDescent="0.2"/>
    <row r="98" s="134" customFormat="1" x14ac:dyDescent="0.2"/>
    <row r="99" s="134" customFormat="1" x14ac:dyDescent="0.2"/>
    <row r="100" s="134" customFormat="1" x14ac:dyDescent="0.2"/>
    <row r="101" s="134" customFormat="1" x14ac:dyDescent="0.2"/>
    <row r="102" s="134" customFormat="1" x14ac:dyDescent="0.2"/>
    <row r="103" s="134" customFormat="1" x14ac:dyDescent="0.2"/>
    <row r="104" s="134" customFormat="1" x14ac:dyDescent="0.2"/>
    <row r="105" s="134" customFormat="1" x14ac:dyDescent="0.2"/>
    <row r="106" s="134" customFormat="1" x14ac:dyDescent="0.2"/>
    <row r="107" s="134" customFormat="1" x14ac:dyDescent="0.2"/>
    <row r="108" s="134" customFormat="1" x14ac:dyDescent="0.2"/>
    <row r="109" s="134" customFormat="1" x14ac:dyDescent="0.2"/>
    <row r="110" s="134" customFormat="1" x14ac:dyDescent="0.2"/>
    <row r="111" s="134" customFormat="1" x14ac:dyDescent="0.2"/>
    <row r="112" s="134" customFormat="1" x14ac:dyDescent="0.2"/>
    <row r="113" s="134" customFormat="1" x14ac:dyDescent="0.2"/>
    <row r="114" s="134" customFormat="1" x14ac:dyDescent="0.2"/>
    <row r="115" s="134" customFormat="1" x14ac:dyDescent="0.2"/>
    <row r="116" s="134" customFormat="1" x14ac:dyDescent="0.2"/>
    <row r="117" s="134" customFormat="1" x14ac:dyDescent="0.2"/>
    <row r="118" s="134" customFormat="1" x14ac:dyDescent="0.2"/>
    <row r="119" s="134" customFormat="1" x14ac:dyDescent="0.2"/>
    <row r="120" s="134" customFormat="1" x14ac:dyDescent="0.2"/>
    <row r="121" s="134" customFormat="1" x14ac:dyDescent="0.2"/>
    <row r="122" s="134" customFormat="1" x14ac:dyDescent="0.2"/>
    <row r="123" s="134" customFormat="1" x14ac:dyDescent="0.2"/>
    <row r="124" s="134" customFormat="1" x14ac:dyDescent="0.2"/>
    <row r="125" s="134" customFormat="1" x14ac:dyDescent="0.2"/>
    <row r="126" s="134" customFormat="1" x14ac:dyDescent="0.2"/>
    <row r="127" s="134" customFormat="1" x14ac:dyDescent="0.2"/>
    <row r="128" s="134" customFormat="1" x14ac:dyDescent="0.2"/>
    <row r="129" s="134" customFormat="1" x14ac:dyDescent="0.2"/>
    <row r="130" s="134" customFormat="1" x14ac:dyDescent="0.2"/>
    <row r="131" s="134" customFormat="1" x14ac:dyDescent="0.2"/>
    <row r="132" s="134" customFormat="1" x14ac:dyDescent="0.2"/>
    <row r="133" s="134" customFormat="1" x14ac:dyDescent="0.2"/>
    <row r="134" s="134" customFormat="1" x14ac:dyDescent="0.2"/>
    <row r="135" s="134" customFormat="1" x14ac:dyDescent="0.2"/>
    <row r="136" s="134" customFormat="1" x14ac:dyDescent="0.2"/>
    <row r="137" s="134" customFormat="1" x14ac:dyDescent="0.2"/>
    <row r="138" s="134" customFormat="1" x14ac:dyDescent="0.2"/>
    <row r="139" s="134" customFormat="1" x14ac:dyDescent="0.2"/>
    <row r="140" s="134" customFormat="1" x14ac:dyDescent="0.2"/>
    <row r="141" s="134" customFormat="1" x14ac:dyDescent="0.2"/>
    <row r="142" s="134" customFormat="1" x14ac:dyDescent="0.2"/>
    <row r="143" s="134" customFormat="1" x14ac:dyDescent="0.2"/>
    <row r="144" s="134" customFormat="1" x14ac:dyDescent="0.2"/>
    <row r="145" s="134" customFormat="1" x14ac:dyDescent="0.2"/>
    <row r="146" s="134" customFormat="1" x14ac:dyDescent="0.2"/>
    <row r="147" s="134" customFormat="1" x14ac:dyDescent="0.2"/>
    <row r="148" s="134" customFormat="1" x14ac:dyDescent="0.2"/>
    <row r="149" s="134" customFormat="1" x14ac:dyDescent="0.2"/>
    <row r="150" s="134" customFormat="1" x14ac:dyDescent="0.2"/>
    <row r="151" s="134" customFormat="1" x14ac:dyDescent="0.2"/>
    <row r="152" s="134" customFormat="1" x14ac:dyDescent="0.2"/>
    <row r="153" s="134" customFormat="1" x14ac:dyDescent="0.2"/>
    <row r="154" s="134" customFormat="1" x14ac:dyDescent="0.2"/>
    <row r="155" s="134" customFormat="1" x14ac:dyDescent="0.2"/>
    <row r="156" s="134" customFormat="1" x14ac:dyDescent="0.2"/>
    <row r="157" s="134" customFormat="1" x14ac:dyDescent="0.2"/>
    <row r="158" s="134" customFormat="1" x14ac:dyDescent="0.2"/>
    <row r="159" s="134" customFormat="1" x14ac:dyDescent="0.2"/>
    <row r="160" s="134" customFormat="1" x14ac:dyDescent="0.2"/>
    <row r="161" s="134" customFormat="1" x14ac:dyDescent="0.2"/>
  </sheetData>
  <sheetProtection algorithmName="SHA-512" hashValue="zGZsRd9ZT9vtIp5qzAD9JHsDKJVzxxI5JmHt2z9wJ5LQjp2gJOO0bj2nxqkNuvY+luTDdst8wh41pBkinmXgyQ==" saltValue="BFfFGtqYsnS2N0vEvS4HcA==" spinCount="100000" sheet="1" objects="1" scenarios="1"/>
  <mergeCells count="3">
    <mergeCell ref="C26:D26"/>
    <mergeCell ref="B36:E36"/>
    <mergeCell ref="B49:E49"/>
  </mergeCells>
  <printOptions gridLines="1"/>
  <pageMargins left="0.70866141732283472" right="0.70866141732283472" top="0.74803149606299213" bottom="0.74803149606299213" header="0.31496062992125984" footer="0.31496062992125984"/>
  <pageSetup paperSize="9" scale="61" orientation="landscape" r:id="rId1"/>
  <headerFooter>
    <oddHeader>&amp;L&amp;"Arial,Vet"&amp;F&amp;R&amp;"Arial,Vet"&amp;A</oddHeader>
    <oddFooter>&amp;L&amp;"Arial,Vet"keizer / goedhart&amp;C&amp;"Arial,Vet"pagina &amp;P&amp;R&amp;"Arial,Vet"&amp;D</oddFooter>
  </headerFooter>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44"/>
  <sheetViews>
    <sheetView zoomScaleNormal="100" workbookViewId="0"/>
  </sheetViews>
  <sheetFormatPr defaultRowHeight="12.75" x14ac:dyDescent="0.2"/>
  <cols>
    <col min="1" max="1" width="9.5703125" customWidth="1"/>
    <col min="2" max="2" width="5.85546875" customWidth="1"/>
    <col min="3" max="3" width="14.28515625" customWidth="1"/>
    <col min="4" max="4" width="10.42578125" bestFit="1" customWidth="1"/>
  </cols>
  <sheetData>
    <row r="1" spans="1:13" ht="15" x14ac:dyDescent="0.3">
      <c r="C1" s="234" t="s">
        <v>1455</v>
      </c>
      <c r="D1" s="234"/>
      <c r="E1" s="235"/>
      <c r="F1" s="235"/>
      <c r="G1" s="235"/>
      <c r="H1" s="235"/>
      <c r="I1" s="235"/>
      <c r="J1" s="235"/>
      <c r="K1" s="235"/>
      <c r="L1" s="235"/>
    </row>
    <row r="2" spans="1:13" ht="15" x14ac:dyDescent="0.3">
      <c r="C2" s="236"/>
      <c r="D2" s="235"/>
      <c r="E2" s="235"/>
      <c r="F2" s="235"/>
      <c r="G2" s="235"/>
      <c r="H2" s="235"/>
      <c r="I2" s="235"/>
      <c r="J2" s="235"/>
      <c r="K2" s="235"/>
      <c r="L2" s="235"/>
    </row>
    <row r="3" spans="1:13" ht="30" x14ac:dyDescent="0.2">
      <c r="C3" s="237" t="s">
        <v>1167</v>
      </c>
      <c r="D3" s="238" t="s">
        <v>1452</v>
      </c>
      <c r="E3" s="235"/>
      <c r="F3" s="235"/>
      <c r="G3" s="235"/>
      <c r="H3" s="235"/>
      <c r="I3" s="235"/>
      <c r="J3" s="235"/>
      <c r="K3" s="235"/>
      <c r="L3" s="235"/>
    </row>
    <row r="4" spans="1:13" ht="15" x14ac:dyDescent="0.2">
      <c r="C4" s="237" t="s">
        <v>1168</v>
      </c>
      <c r="D4" s="239">
        <v>43862</v>
      </c>
      <c r="E4" s="235"/>
      <c r="F4" s="235"/>
      <c r="G4" s="235"/>
      <c r="H4" s="235"/>
      <c r="I4" s="235"/>
      <c r="J4" s="235"/>
      <c r="K4" s="235"/>
      <c r="L4" s="235"/>
    </row>
    <row r="5" spans="1:13" ht="15" x14ac:dyDescent="0.2">
      <c r="C5" s="237" t="s">
        <v>1169</v>
      </c>
      <c r="D5" s="239">
        <v>43922</v>
      </c>
      <c r="E5" s="235"/>
      <c r="F5" s="235"/>
      <c r="G5" s="235"/>
      <c r="H5" s="235"/>
      <c r="I5" s="235"/>
      <c r="J5" s="235"/>
      <c r="K5" s="235"/>
      <c r="L5" s="235"/>
    </row>
    <row r="6" spans="1:13" ht="15" customHeight="1" x14ac:dyDescent="0.2">
      <c r="C6" s="237" t="s">
        <v>1170</v>
      </c>
      <c r="D6" s="239">
        <v>43944</v>
      </c>
      <c r="E6" s="235"/>
      <c r="F6" s="235"/>
      <c r="G6" s="235"/>
      <c r="H6" s="235"/>
      <c r="I6" s="235"/>
      <c r="J6" s="235"/>
      <c r="K6" s="235"/>
      <c r="L6" s="235"/>
    </row>
    <row r="7" spans="1:13" ht="15" x14ac:dyDescent="0.3">
      <c r="C7" s="236"/>
      <c r="D7" s="235"/>
      <c r="E7" s="235"/>
      <c r="F7" s="235"/>
      <c r="G7" s="235"/>
      <c r="H7" s="235"/>
      <c r="I7" s="235"/>
      <c r="J7" s="235"/>
      <c r="K7" s="235"/>
      <c r="L7" s="235"/>
    </row>
    <row r="8" spans="1:13" ht="15" customHeight="1" x14ac:dyDescent="0.2">
      <c r="C8" s="258"/>
      <c r="D8" s="258"/>
      <c r="E8" s="251" t="s">
        <v>1453</v>
      </c>
      <c r="F8" s="252"/>
      <c r="G8" s="252"/>
      <c r="H8" s="252"/>
      <c r="I8" s="252"/>
      <c r="J8" s="252"/>
      <c r="K8" s="252"/>
      <c r="L8" s="253"/>
      <c r="M8" s="244"/>
    </row>
    <row r="9" spans="1:13" ht="15" customHeight="1" x14ac:dyDescent="0.2">
      <c r="C9" s="259"/>
      <c r="D9" s="259"/>
      <c r="E9" s="254" t="s">
        <v>1171</v>
      </c>
      <c r="F9" s="255"/>
      <c r="G9" s="255"/>
      <c r="H9" s="256"/>
      <c r="I9" s="254" t="s">
        <v>1172</v>
      </c>
      <c r="J9" s="255"/>
      <c r="K9" s="255"/>
      <c r="L9" s="257"/>
      <c r="M9" s="244"/>
    </row>
    <row r="10" spans="1:13" ht="30" x14ac:dyDescent="0.2">
      <c r="A10" t="s">
        <v>1252</v>
      </c>
      <c r="B10" t="s">
        <v>1337</v>
      </c>
      <c r="C10" s="240" t="s">
        <v>90</v>
      </c>
      <c r="D10" s="241" t="s">
        <v>1454</v>
      </c>
      <c r="E10" s="242" t="s">
        <v>1173</v>
      </c>
      <c r="F10" s="242" t="s">
        <v>1174</v>
      </c>
      <c r="G10" s="242" t="s">
        <v>1175</v>
      </c>
      <c r="H10" s="242" t="s">
        <v>1176</v>
      </c>
      <c r="I10" s="242" t="s">
        <v>1173</v>
      </c>
      <c r="J10" s="242" t="s">
        <v>1174</v>
      </c>
      <c r="K10" s="242" t="s">
        <v>1175</v>
      </c>
      <c r="L10" s="243" t="s">
        <v>1176</v>
      </c>
      <c r="M10" s="216" t="s">
        <v>1457</v>
      </c>
    </row>
    <row r="11" spans="1:13" ht="15" x14ac:dyDescent="0.2">
      <c r="A11" t="str">
        <f>C11&amp;IF(B11&lt;10,"0","")&amp;B11</f>
        <v>VO000101</v>
      </c>
      <c r="B11">
        <f>IF(C11=C10,B10+1,1)</f>
        <v>1</v>
      </c>
      <c r="C11" s="216" t="s">
        <v>1177</v>
      </c>
      <c r="D11" s="217" t="s">
        <v>1063</v>
      </c>
      <c r="E11" s="217">
        <v>0</v>
      </c>
      <c r="F11" s="217">
        <v>0</v>
      </c>
      <c r="G11" s="217">
        <v>0</v>
      </c>
      <c r="H11" s="217">
        <v>0</v>
      </c>
      <c r="I11" s="217">
        <v>1</v>
      </c>
      <c r="J11" s="217">
        <v>0</v>
      </c>
      <c r="K11" s="217">
        <v>0</v>
      </c>
      <c r="L11" s="217">
        <v>1</v>
      </c>
      <c r="M11" s="244">
        <f>IF((H11-L11)&gt;0,1,0)</f>
        <v>0</v>
      </c>
    </row>
    <row r="12" spans="1:13" ht="15" x14ac:dyDescent="0.2">
      <c r="A12" t="str">
        <f t="shared" ref="A12:A75" si="0">C12&amp;IF(B12&lt;10,"0","")&amp;B12</f>
        <v>VO000102</v>
      </c>
      <c r="B12">
        <f t="shared" ref="B12:B75" si="1">IF(C12=C11,B11+1,1)</f>
        <v>2</v>
      </c>
      <c r="C12" s="218" t="s">
        <v>1177</v>
      </c>
      <c r="D12" s="219" t="s">
        <v>379</v>
      </c>
      <c r="E12" s="219">
        <v>0</v>
      </c>
      <c r="F12" s="219">
        <v>0</v>
      </c>
      <c r="G12" s="219">
        <v>0</v>
      </c>
      <c r="H12" s="219">
        <v>0</v>
      </c>
      <c r="I12" s="219">
        <v>1</v>
      </c>
      <c r="J12" s="219">
        <v>0</v>
      </c>
      <c r="K12" s="219">
        <v>0</v>
      </c>
      <c r="L12" s="219">
        <v>1</v>
      </c>
      <c r="M12" s="244">
        <f t="shared" ref="M12:M75" si="2">IF((H12-L12)&gt;0,1,0)</f>
        <v>0</v>
      </c>
    </row>
    <row r="13" spans="1:13" ht="15" x14ac:dyDescent="0.2">
      <c r="A13" t="str">
        <f t="shared" si="0"/>
        <v>VO000103</v>
      </c>
      <c r="B13">
        <f t="shared" si="1"/>
        <v>3</v>
      </c>
      <c r="C13" s="218" t="s">
        <v>1177</v>
      </c>
      <c r="D13" s="219" t="s">
        <v>408</v>
      </c>
      <c r="E13" s="219">
        <v>1</v>
      </c>
      <c r="F13" s="219">
        <v>0</v>
      </c>
      <c r="G13" s="219">
        <v>0</v>
      </c>
      <c r="H13" s="219">
        <v>1</v>
      </c>
      <c r="I13" s="219">
        <v>0</v>
      </c>
      <c r="J13" s="219">
        <v>0</v>
      </c>
      <c r="K13" s="219">
        <v>0</v>
      </c>
      <c r="L13" s="219">
        <v>0</v>
      </c>
      <c r="M13" s="244">
        <f t="shared" si="2"/>
        <v>1</v>
      </c>
    </row>
    <row r="14" spans="1:13" ht="15" x14ac:dyDescent="0.2">
      <c r="A14" t="str">
        <f t="shared" si="0"/>
        <v>VO000104</v>
      </c>
      <c r="B14">
        <f t="shared" si="1"/>
        <v>4</v>
      </c>
      <c r="C14" s="218" t="s">
        <v>1177</v>
      </c>
      <c r="D14" s="219" t="s">
        <v>1116</v>
      </c>
      <c r="E14" s="219">
        <v>1</v>
      </c>
      <c r="F14" s="219">
        <v>0</v>
      </c>
      <c r="G14" s="219">
        <v>0</v>
      </c>
      <c r="H14" s="219">
        <v>1</v>
      </c>
      <c r="I14" s="219">
        <v>0</v>
      </c>
      <c r="J14" s="219">
        <v>0</v>
      </c>
      <c r="K14" s="219">
        <v>0</v>
      </c>
      <c r="L14" s="219">
        <v>0</v>
      </c>
      <c r="M14" s="244">
        <f t="shared" si="2"/>
        <v>1</v>
      </c>
    </row>
    <row r="15" spans="1:13" ht="15" x14ac:dyDescent="0.2">
      <c r="A15" t="str">
        <f t="shared" si="0"/>
        <v>VO000105</v>
      </c>
      <c r="B15">
        <f t="shared" si="1"/>
        <v>5</v>
      </c>
      <c r="C15" s="218" t="s">
        <v>1177</v>
      </c>
      <c r="D15" s="219" t="s">
        <v>700</v>
      </c>
      <c r="E15" s="219">
        <v>0</v>
      </c>
      <c r="F15" s="219">
        <v>0</v>
      </c>
      <c r="G15" s="219">
        <v>0</v>
      </c>
      <c r="H15" s="219">
        <v>0</v>
      </c>
      <c r="I15" s="219">
        <v>1</v>
      </c>
      <c r="J15" s="219">
        <v>0</v>
      </c>
      <c r="K15" s="219">
        <v>0</v>
      </c>
      <c r="L15" s="219">
        <v>1</v>
      </c>
      <c r="M15" s="244">
        <f t="shared" si="2"/>
        <v>0</v>
      </c>
    </row>
    <row r="16" spans="1:13" ht="15" x14ac:dyDescent="0.2">
      <c r="A16" t="str">
        <f t="shared" si="0"/>
        <v>VO000106</v>
      </c>
      <c r="B16">
        <f t="shared" si="1"/>
        <v>6</v>
      </c>
      <c r="C16" s="218" t="s">
        <v>1177</v>
      </c>
      <c r="D16" s="219" t="s">
        <v>994</v>
      </c>
      <c r="E16" s="219">
        <v>0</v>
      </c>
      <c r="F16" s="219">
        <v>0</v>
      </c>
      <c r="G16" s="219">
        <v>0</v>
      </c>
      <c r="H16" s="219">
        <v>0</v>
      </c>
      <c r="I16" s="219">
        <v>1</v>
      </c>
      <c r="J16" s="219">
        <v>0</v>
      </c>
      <c r="K16" s="219">
        <v>0</v>
      </c>
      <c r="L16" s="219">
        <v>1</v>
      </c>
      <c r="M16" s="244">
        <f t="shared" si="2"/>
        <v>0</v>
      </c>
    </row>
    <row r="17" spans="1:13" ht="15" x14ac:dyDescent="0.2">
      <c r="A17" t="str">
        <f t="shared" si="0"/>
        <v>VO000107</v>
      </c>
      <c r="B17">
        <f t="shared" si="1"/>
        <v>7</v>
      </c>
      <c r="C17" s="218" t="s">
        <v>1177</v>
      </c>
      <c r="D17" s="219" t="s">
        <v>1027</v>
      </c>
      <c r="E17" s="219">
        <v>2</v>
      </c>
      <c r="F17" s="219">
        <v>0</v>
      </c>
      <c r="G17" s="219">
        <v>0</v>
      </c>
      <c r="H17" s="219">
        <v>2</v>
      </c>
      <c r="I17" s="219">
        <v>1</v>
      </c>
      <c r="J17" s="219">
        <v>0</v>
      </c>
      <c r="K17" s="219">
        <v>0</v>
      </c>
      <c r="L17" s="219">
        <v>1</v>
      </c>
      <c r="M17" s="244">
        <f t="shared" si="2"/>
        <v>1</v>
      </c>
    </row>
    <row r="18" spans="1:13" ht="15" x14ac:dyDescent="0.2">
      <c r="A18" t="str">
        <f t="shared" si="0"/>
        <v>VO000108</v>
      </c>
      <c r="B18">
        <f t="shared" si="1"/>
        <v>8</v>
      </c>
      <c r="C18" s="218" t="s">
        <v>1177</v>
      </c>
      <c r="D18" s="219" t="s">
        <v>1043</v>
      </c>
      <c r="E18" s="219">
        <v>2</v>
      </c>
      <c r="F18" s="219">
        <v>0</v>
      </c>
      <c r="G18" s="219">
        <v>0</v>
      </c>
      <c r="H18" s="219">
        <v>2</v>
      </c>
      <c r="I18" s="219">
        <v>2</v>
      </c>
      <c r="J18" s="219">
        <v>0</v>
      </c>
      <c r="K18" s="219">
        <v>2</v>
      </c>
      <c r="L18" s="219">
        <v>4</v>
      </c>
      <c r="M18" s="244">
        <f t="shared" si="2"/>
        <v>0</v>
      </c>
    </row>
    <row r="19" spans="1:13" ht="15" x14ac:dyDescent="0.2">
      <c r="A19" t="str">
        <f t="shared" si="0"/>
        <v>VO000109</v>
      </c>
      <c r="B19">
        <f t="shared" si="1"/>
        <v>9</v>
      </c>
      <c r="C19" s="218" t="s">
        <v>1177</v>
      </c>
      <c r="D19" s="219" t="s">
        <v>1046</v>
      </c>
      <c r="E19" s="219">
        <v>0</v>
      </c>
      <c r="F19" s="219">
        <v>0</v>
      </c>
      <c r="G19" s="219">
        <v>0</v>
      </c>
      <c r="H19" s="219">
        <v>0</v>
      </c>
      <c r="I19" s="219">
        <v>1</v>
      </c>
      <c r="J19" s="219">
        <v>0</v>
      </c>
      <c r="K19" s="219">
        <v>0</v>
      </c>
      <c r="L19" s="219">
        <v>1</v>
      </c>
      <c r="M19" s="244">
        <f t="shared" si="2"/>
        <v>0</v>
      </c>
    </row>
    <row r="20" spans="1:13" ht="15" x14ac:dyDescent="0.2">
      <c r="A20" t="str">
        <f t="shared" si="0"/>
        <v>VO000110</v>
      </c>
      <c r="B20">
        <f t="shared" si="1"/>
        <v>10</v>
      </c>
      <c r="C20" s="218" t="s">
        <v>1177</v>
      </c>
      <c r="D20" s="219" t="s">
        <v>1055</v>
      </c>
      <c r="E20" s="219">
        <v>0</v>
      </c>
      <c r="F20" s="219">
        <v>0</v>
      </c>
      <c r="G20" s="219">
        <v>0</v>
      </c>
      <c r="H20" s="219">
        <v>0</v>
      </c>
      <c r="I20" s="219">
        <v>0</v>
      </c>
      <c r="J20" s="219">
        <v>0</v>
      </c>
      <c r="K20" s="219">
        <v>1</v>
      </c>
      <c r="L20" s="219">
        <v>1</v>
      </c>
      <c r="M20" s="244">
        <f t="shared" si="2"/>
        <v>0</v>
      </c>
    </row>
    <row r="21" spans="1:13" ht="15" x14ac:dyDescent="0.2">
      <c r="A21" t="str">
        <f t="shared" si="0"/>
        <v>VO200101</v>
      </c>
      <c r="B21">
        <f t="shared" si="1"/>
        <v>1</v>
      </c>
      <c r="C21" s="218" t="s">
        <v>1178</v>
      </c>
      <c r="D21" s="219" t="s">
        <v>228</v>
      </c>
      <c r="E21" s="219">
        <v>2</v>
      </c>
      <c r="F21" s="219">
        <v>0</v>
      </c>
      <c r="G21" s="219">
        <v>0</v>
      </c>
      <c r="H21" s="219">
        <v>2</v>
      </c>
      <c r="I21" s="219">
        <v>2</v>
      </c>
      <c r="J21" s="219">
        <v>0</v>
      </c>
      <c r="K21" s="219">
        <v>0</v>
      </c>
      <c r="L21" s="219">
        <v>2</v>
      </c>
      <c r="M21" s="244">
        <f t="shared" si="2"/>
        <v>0</v>
      </c>
    </row>
    <row r="22" spans="1:13" ht="15" x14ac:dyDescent="0.2">
      <c r="A22" t="str">
        <f t="shared" si="0"/>
        <v>VO200102</v>
      </c>
      <c r="B22">
        <f t="shared" si="1"/>
        <v>2</v>
      </c>
      <c r="C22" s="218" t="s">
        <v>1178</v>
      </c>
      <c r="D22" s="219" t="s">
        <v>450</v>
      </c>
      <c r="E22" s="219">
        <v>1</v>
      </c>
      <c r="F22" s="219">
        <v>0</v>
      </c>
      <c r="G22" s="219">
        <v>0</v>
      </c>
      <c r="H22" s="219">
        <v>1</v>
      </c>
      <c r="I22" s="219">
        <v>1</v>
      </c>
      <c r="J22" s="219">
        <v>0</v>
      </c>
      <c r="K22" s="219">
        <v>0</v>
      </c>
      <c r="L22" s="219">
        <v>1</v>
      </c>
      <c r="M22" s="244">
        <f t="shared" si="2"/>
        <v>0</v>
      </c>
    </row>
    <row r="23" spans="1:13" ht="15" x14ac:dyDescent="0.2">
      <c r="A23" t="str">
        <f t="shared" si="0"/>
        <v>VO200103</v>
      </c>
      <c r="B23">
        <f t="shared" si="1"/>
        <v>3</v>
      </c>
      <c r="C23" s="218" t="s">
        <v>1178</v>
      </c>
      <c r="D23" s="219" t="s">
        <v>1085</v>
      </c>
      <c r="E23" s="219">
        <v>9</v>
      </c>
      <c r="F23" s="219">
        <v>0</v>
      </c>
      <c r="G23" s="219">
        <v>0</v>
      </c>
      <c r="H23" s="219">
        <v>9</v>
      </c>
      <c r="I23" s="219">
        <v>5</v>
      </c>
      <c r="J23" s="219">
        <v>0</v>
      </c>
      <c r="K23" s="219">
        <v>0</v>
      </c>
      <c r="L23" s="219">
        <v>5</v>
      </c>
      <c r="M23" s="244">
        <f t="shared" si="2"/>
        <v>1</v>
      </c>
    </row>
    <row r="24" spans="1:13" ht="15" x14ac:dyDescent="0.2">
      <c r="A24" t="str">
        <f t="shared" si="0"/>
        <v>VO200104</v>
      </c>
      <c r="B24">
        <f t="shared" si="1"/>
        <v>4</v>
      </c>
      <c r="C24" s="218" t="s">
        <v>1178</v>
      </c>
      <c r="D24" s="219" t="s">
        <v>817</v>
      </c>
      <c r="E24" s="219">
        <v>1</v>
      </c>
      <c r="F24" s="219">
        <v>0</v>
      </c>
      <c r="G24" s="219">
        <v>0</v>
      </c>
      <c r="H24" s="219">
        <v>1</v>
      </c>
      <c r="I24" s="219">
        <v>3</v>
      </c>
      <c r="J24" s="219">
        <v>0</v>
      </c>
      <c r="K24" s="219">
        <v>0</v>
      </c>
      <c r="L24" s="219">
        <v>3</v>
      </c>
      <c r="M24" s="244">
        <f t="shared" si="2"/>
        <v>0</v>
      </c>
    </row>
    <row r="25" spans="1:13" ht="15" x14ac:dyDescent="0.2">
      <c r="A25" t="str">
        <f t="shared" si="0"/>
        <v>VO200105</v>
      </c>
      <c r="B25">
        <f t="shared" si="1"/>
        <v>5</v>
      </c>
      <c r="C25" s="218" t="s">
        <v>1178</v>
      </c>
      <c r="D25" s="219" t="s">
        <v>846</v>
      </c>
      <c r="E25" s="219">
        <v>0</v>
      </c>
      <c r="F25" s="219">
        <v>0</v>
      </c>
      <c r="G25" s="219">
        <v>0</v>
      </c>
      <c r="H25" s="219">
        <v>0</v>
      </c>
      <c r="I25" s="219">
        <v>1</v>
      </c>
      <c r="J25" s="219">
        <v>0</v>
      </c>
      <c r="K25" s="219">
        <v>0</v>
      </c>
      <c r="L25" s="219">
        <v>1</v>
      </c>
      <c r="M25" s="244">
        <f t="shared" si="2"/>
        <v>0</v>
      </c>
    </row>
    <row r="26" spans="1:13" ht="15" x14ac:dyDescent="0.2">
      <c r="A26" t="str">
        <f t="shared" si="0"/>
        <v>VO200106</v>
      </c>
      <c r="B26">
        <f t="shared" si="1"/>
        <v>6</v>
      </c>
      <c r="C26" s="218" t="s">
        <v>1178</v>
      </c>
      <c r="D26" s="219" t="s">
        <v>851</v>
      </c>
      <c r="E26" s="219">
        <v>2</v>
      </c>
      <c r="F26" s="219">
        <v>0</v>
      </c>
      <c r="G26" s="219">
        <v>0</v>
      </c>
      <c r="H26" s="219">
        <v>2</v>
      </c>
      <c r="I26" s="219">
        <v>2</v>
      </c>
      <c r="J26" s="219">
        <v>0</v>
      </c>
      <c r="K26" s="219">
        <v>0</v>
      </c>
      <c r="L26" s="219">
        <v>2</v>
      </c>
      <c r="M26" s="244">
        <f t="shared" si="2"/>
        <v>0</v>
      </c>
    </row>
    <row r="27" spans="1:13" ht="15" x14ac:dyDescent="0.2">
      <c r="A27" t="str">
        <f t="shared" si="0"/>
        <v>VO200107</v>
      </c>
      <c r="B27">
        <f t="shared" si="1"/>
        <v>7</v>
      </c>
      <c r="C27" s="218" t="s">
        <v>1178</v>
      </c>
      <c r="D27" s="219" t="s">
        <v>1146</v>
      </c>
      <c r="E27" s="219">
        <v>0</v>
      </c>
      <c r="F27" s="219">
        <v>0</v>
      </c>
      <c r="G27" s="219">
        <v>0</v>
      </c>
      <c r="H27" s="219">
        <v>0</v>
      </c>
      <c r="I27" s="219">
        <v>2</v>
      </c>
      <c r="J27" s="219">
        <v>0</v>
      </c>
      <c r="K27" s="219">
        <v>0</v>
      </c>
      <c r="L27" s="219">
        <v>2</v>
      </c>
      <c r="M27" s="244">
        <f t="shared" si="2"/>
        <v>0</v>
      </c>
    </row>
    <row r="28" spans="1:13" ht="15" x14ac:dyDescent="0.2">
      <c r="A28" t="str">
        <f t="shared" si="0"/>
        <v>VO200201</v>
      </c>
      <c r="B28">
        <f t="shared" si="1"/>
        <v>1</v>
      </c>
      <c r="C28" s="218" t="s">
        <v>1179</v>
      </c>
      <c r="D28" s="219" t="s">
        <v>202</v>
      </c>
      <c r="E28" s="219">
        <v>0</v>
      </c>
      <c r="F28" s="219">
        <v>0</v>
      </c>
      <c r="G28" s="219">
        <v>0</v>
      </c>
      <c r="H28" s="219">
        <v>0</v>
      </c>
      <c r="I28" s="219">
        <v>1</v>
      </c>
      <c r="J28" s="219">
        <v>0</v>
      </c>
      <c r="K28" s="219">
        <v>0</v>
      </c>
      <c r="L28" s="219">
        <v>1</v>
      </c>
      <c r="M28" s="244">
        <f t="shared" si="2"/>
        <v>0</v>
      </c>
    </row>
    <row r="29" spans="1:13" ht="15" x14ac:dyDescent="0.2">
      <c r="A29" t="str">
        <f t="shared" si="0"/>
        <v>VO200202</v>
      </c>
      <c r="B29">
        <f t="shared" si="1"/>
        <v>2</v>
      </c>
      <c r="C29" s="218" t="s">
        <v>1179</v>
      </c>
      <c r="D29" s="219" t="s">
        <v>228</v>
      </c>
      <c r="E29" s="219">
        <v>3</v>
      </c>
      <c r="F29" s="219">
        <v>0</v>
      </c>
      <c r="G29" s="219">
        <v>0</v>
      </c>
      <c r="H29" s="219">
        <v>3</v>
      </c>
      <c r="I29" s="219">
        <v>4</v>
      </c>
      <c r="J29" s="219">
        <v>0</v>
      </c>
      <c r="K29" s="219">
        <v>0</v>
      </c>
      <c r="L29" s="219">
        <v>4</v>
      </c>
      <c r="M29" s="244">
        <f t="shared" si="2"/>
        <v>0</v>
      </c>
    </row>
    <row r="30" spans="1:13" ht="15" x14ac:dyDescent="0.2">
      <c r="A30" t="str">
        <f t="shared" si="0"/>
        <v>VO200203</v>
      </c>
      <c r="B30">
        <f t="shared" si="1"/>
        <v>3</v>
      </c>
      <c r="C30" s="218" t="s">
        <v>1179</v>
      </c>
      <c r="D30" s="219" t="s">
        <v>379</v>
      </c>
      <c r="E30" s="219">
        <v>0</v>
      </c>
      <c r="F30" s="219">
        <v>0</v>
      </c>
      <c r="G30" s="219">
        <v>0</v>
      </c>
      <c r="H30" s="219">
        <v>0</v>
      </c>
      <c r="I30" s="219">
        <v>1</v>
      </c>
      <c r="J30" s="219">
        <v>0</v>
      </c>
      <c r="K30" s="219">
        <v>0</v>
      </c>
      <c r="L30" s="219">
        <v>1</v>
      </c>
      <c r="M30" s="244">
        <f t="shared" si="2"/>
        <v>0</v>
      </c>
    </row>
    <row r="31" spans="1:13" ht="15" x14ac:dyDescent="0.2">
      <c r="A31" t="str">
        <f t="shared" si="0"/>
        <v>VO200204</v>
      </c>
      <c r="B31">
        <f t="shared" si="1"/>
        <v>4</v>
      </c>
      <c r="C31" s="218" t="s">
        <v>1179</v>
      </c>
      <c r="D31" s="219" t="s">
        <v>450</v>
      </c>
      <c r="E31" s="219">
        <v>3</v>
      </c>
      <c r="F31" s="219">
        <v>0</v>
      </c>
      <c r="G31" s="219">
        <v>0</v>
      </c>
      <c r="H31" s="219">
        <v>3</v>
      </c>
      <c r="I31" s="219">
        <v>1</v>
      </c>
      <c r="J31" s="219">
        <v>0</v>
      </c>
      <c r="K31" s="219">
        <v>0</v>
      </c>
      <c r="L31" s="219">
        <v>1</v>
      </c>
      <c r="M31" s="244">
        <f t="shared" si="2"/>
        <v>1</v>
      </c>
    </row>
    <row r="32" spans="1:13" ht="15" x14ac:dyDescent="0.2">
      <c r="A32" t="str">
        <f t="shared" si="0"/>
        <v>VO200205</v>
      </c>
      <c r="B32">
        <f t="shared" si="1"/>
        <v>5</v>
      </c>
      <c r="C32" s="218" t="s">
        <v>1179</v>
      </c>
      <c r="D32" s="219" t="s">
        <v>1085</v>
      </c>
      <c r="E32" s="219">
        <v>12</v>
      </c>
      <c r="F32" s="219">
        <v>0</v>
      </c>
      <c r="G32" s="219">
        <v>0</v>
      </c>
      <c r="H32" s="219">
        <v>12</v>
      </c>
      <c r="I32" s="219">
        <v>3</v>
      </c>
      <c r="J32" s="219">
        <v>0</v>
      </c>
      <c r="K32" s="219">
        <v>0</v>
      </c>
      <c r="L32" s="219">
        <v>3</v>
      </c>
      <c r="M32" s="244">
        <f t="shared" si="2"/>
        <v>1</v>
      </c>
    </row>
    <row r="33" spans="1:13" ht="15" x14ac:dyDescent="0.2">
      <c r="A33" t="str">
        <f t="shared" si="0"/>
        <v>VO200206</v>
      </c>
      <c r="B33">
        <f t="shared" si="1"/>
        <v>6</v>
      </c>
      <c r="C33" s="218" t="s">
        <v>1179</v>
      </c>
      <c r="D33" s="219" t="s">
        <v>638</v>
      </c>
      <c r="E33" s="219">
        <v>2</v>
      </c>
      <c r="F33" s="219">
        <v>0</v>
      </c>
      <c r="G33" s="219">
        <v>0</v>
      </c>
      <c r="H33" s="219">
        <v>2</v>
      </c>
      <c r="I33" s="219">
        <v>0</v>
      </c>
      <c r="J33" s="219">
        <v>0</v>
      </c>
      <c r="K33" s="219">
        <v>0</v>
      </c>
      <c r="L33" s="219">
        <v>0</v>
      </c>
      <c r="M33" s="244">
        <f t="shared" si="2"/>
        <v>1</v>
      </c>
    </row>
    <row r="34" spans="1:13" ht="15" x14ac:dyDescent="0.2">
      <c r="A34" t="str">
        <f t="shared" si="0"/>
        <v>VO200207</v>
      </c>
      <c r="B34">
        <f t="shared" si="1"/>
        <v>7</v>
      </c>
      <c r="C34" s="218" t="s">
        <v>1179</v>
      </c>
      <c r="D34" s="219" t="s">
        <v>665</v>
      </c>
      <c r="E34" s="219">
        <v>0</v>
      </c>
      <c r="F34" s="219">
        <v>0</v>
      </c>
      <c r="G34" s="219">
        <v>0</v>
      </c>
      <c r="H34" s="219">
        <v>0</v>
      </c>
      <c r="I34" s="219">
        <v>4</v>
      </c>
      <c r="J34" s="219">
        <v>0</v>
      </c>
      <c r="K34" s="219">
        <v>0</v>
      </c>
      <c r="L34" s="219">
        <v>4</v>
      </c>
      <c r="M34" s="244">
        <f t="shared" si="2"/>
        <v>0</v>
      </c>
    </row>
    <row r="35" spans="1:13" ht="15" x14ac:dyDescent="0.2">
      <c r="A35" t="str">
        <f t="shared" si="0"/>
        <v>VO200208</v>
      </c>
      <c r="B35">
        <f t="shared" si="1"/>
        <v>8</v>
      </c>
      <c r="C35" s="218" t="s">
        <v>1179</v>
      </c>
      <c r="D35" s="219" t="s">
        <v>709</v>
      </c>
      <c r="E35" s="219">
        <v>0</v>
      </c>
      <c r="F35" s="219">
        <v>0</v>
      </c>
      <c r="G35" s="219">
        <v>0</v>
      </c>
      <c r="H35" s="219">
        <v>0</v>
      </c>
      <c r="I35" s="219">
        <v>0</v>
      </c>
      <c r="J35" s="219">
        <v>0</v>
      </c>
      <c r="K35" s="219">
        <v>0</v>
      </c>
      <c r="L35" s="219">
        <v>0</v>
      </c>
      <c r="M35" s="244">
        <f t="shared" si="2"/>
        <v>0</v>
      </c>
    </row>
    <row r="36" spans="1:13" ht="15" x14ac:dyDescent="0.2">
      <c r="A36" t="str">
        <f t="shared" si="0"/>
        <v>VO200209</v>
      </c>
      <c r="B36">
        <f t="shared" si="1"/>
        <v>9</v>
      </c>
      <c r="C36" s="218" t="s">
        <v>1179</v>
      </c>
      <c r="D36" s="219" t="s">
        <v>817</v>
      </c>
      <c r="E36" s="219">
        <v>0</v>
      </c>
      <c r="F36" s="219">
        <v>0</v>
      </c>
      <c r="G36" s="219">
        <v>0</v>
      </c>
      <c r="H36" s="219">
        <v>0</v>
      </c>
      <c r="I36" s="219">
        <v>2</v>
      </c>
      <c r="J36" s="219">
        <v>0</v>
      </c>
      <c r="K36" s="219">
        <v>0</v>
      </c>
      <c r="L36" s="219">
        <v>2</v>
      </c>
      <c r="M36" s="244">
        <f t="shared" si="2"/>
        <v>0</v>
      </c>
    </row>
    <row r="37" spans="1:13" ht="15" x14ac:dyDescent="0.2">
      <c r="A37" t="str">
        <f t="shared" si="0"/>
        <v>VO200210</v>
      </c>
      <c r="B37">
        <f t="shared" si="1"/>
        <v>10</v>
      </c>
      <c r="C37" s="218" t="s">
        <v>1179</v>
      </c>
      <c r="D37" s="219" t="s">
        <v>834</v>
      </c>
      <c r="E37" s="219">
        <v>0</v>
      </c>
      <c r="F37" s="219">
        <v>0</v>
      </c>
      <c r="G37" s="219">
        <v>0</v>
      </c>
      <c r="H37" s="219">
        <v>0</v>
      </c>
      <c r="I37" s="219">
        <v>3</v>
      </c>
      <c r="J37" s="219">
        <v>0</v>
      </c>
      <c r="K37" s="219">
        <v>0</v>
      </c>
      <c r="L37" s="219">
        <v>3</v>
      </c>
      <c r="M37" s="244">
        <f t="shared" si="2"/>
        <v>0</v>
      </c>
    </row>
    <row r="38" spans="1:13" ht="15" x14ac:dyDescent="0.2">
      <c r="A38" t="str">
        <f t="shared" si="0"/>
        <v>VO200211</v>
      </c>
      <c r="B38">
        <f t="shared" si="1"/>
        <v>11</v>
      </c>
      <c r="C38" s="218" t="s">
        <v>1179</v>
      </c>
      <c r="D38" s="219" t="s">
        <v>846</v>
      </c>
      <c r="E38" s="219">
        <v>0</v>
      </c>
      <c r="F38" s="219">
        <v>0</v>
      </c>
      <c r="G38" s="219">
        <v>0</v>
      </c>
      <c r="H38" s="219">
        <v>0</v>
      </c>
      <c r="I38" s="219">
        <v>0</v>
      </c>
      <c r="J38" s="219">
        <v>1</v>
      </c>
      <c r="K38" s="219">
        <v>0</v>
      </c>
      <c r="L38" s="219">
        <v>1</v>
      </c>
      <c r="M38" s="244">
        <f t="shared" si="2"/>
        <v>0</v>
      </c>
    </row>
    <row r="39" spans="1:13" ht="15" x14ac:dyDescent="0.2">
      <c r="A39" t="str">
        <f t="shared" si="0"/>
        <v>VO200212</v>
      </c>
      <c r="B39">
        <f t="shared" si="1"/>
        <v>12</v>
      </c>
      <c r="C39" s="218" t="s">
        <v>1179</v>
      </c>
      <c r="D39" s="219" t="s">
        <v>851</v>
      </c>
      <c r="E39" s="219">
        <v>1</v>
      </c>
      <c r="F39" s="219">
        <v>0</v>
      </c>
      <c r="G39" s="219">
        <v>0</v>
      </c>
      <c r="H39" s="219">
        <v>1</v>
      </c>
      <c r="I39" s="219">
        <v>2</v>
      </c>
      <c r="J39" s="219">
        <v>0</v>
      </c>
      <c r="K39" s="219">
        <v>0</v>
      </c>
      <c r="L39" s="219">
        <v>2</v>
      </c>
      <c r="M39" s="244">
        <f t="shared" si="2"/>
        <v>0</v>
      </c>
    </row>
    <row r="40" spans="1:13" ht="15" x14ac:dyDescent="0.2">
      <c r="A40" t="str">
        <f t="shared" si="0"/>
        <v>VO200213</v>
      </c>
      <c r="B40">
        <f t="shared" si="1"/>
        <v>13</v>
      </c>
      <c r="C40" s="218" t="s">
        <v>1179</v>
      </c>
      <c r="D40" s="219" t="s">
        <v>1023</v>
      </c>
      <c r="E40" s="219">
        <v>0</v>
      </c>
      <c r="F40" s="219">
        <v>0</v>
      </c>
      <c r="G40" s="219">
        <v>0</v>
      </c>
      <c r="H40" s="219">
        <v>0</v>
      </c>
      <c r="I40" s="219">
        <v>1</v>
      </c>
      <c r="J40" s="219">
        <v>0</v>
      </c>
      <c r="K40" s="219">
        <v>0</v>
      </c>
      <c r="L40" s="219">
        <v>1</v>
      </c>
      <c r="M40" s="244">
        <f t="shared" si="2"/>
        <v>0</v>
      </c>
    </row>
    <row r="41" spans="1:13" ht="15" x14ac:dyDescent="0.2">
      <c r="A41" t="str">
        <f t="shared" si="0"/>
        <v>VO200214</v>
      </c>
      <c r="B41">
        <f t="shared" si="1"/>
        <v>14</v>
      </c>
      <c r="C41" s="218" t="s">
        <v>1179</v>
      </c>
      <c r="D41" s="219" t="s">
        <v>1035</v>
      </c>
      <c r="E41" s="219">
        <v>0</v>
      </c>
      <c r="F41" s="219">
        <v>0</v>
      </c>
      <c r="G41" s="219">
        <v>0</v>
      </c>
      <c r="H41" s="219">
        <v>0</v>
      </c>
      <c r="I41" s="219">
        <v>1</v>
      </c>
      <c r="J41" s="219">
        <v>0</v>
      </c>
      <c r="K41" s="219">
        <v>0</v>
      </c>
      <c r="L41" s="219">
        <v>1</v>
      </c>
      <c r="M41" s="244">
        <f t="shared" si="2"/>
        <v>0</v>
      </c>
    </row>
    <row r="42" spans="1:13" ht="15" x14ac:dyDescent="0.2">
      <c r="A42" t="str">
        <f t="shared" si="0"/>
        <v>VO200215</v>
      </c>
      <c r="B42">
        <f t="shared" si="1"/>
        <v>15</v>
      </c>
      <c r="C42" s="218" t="s">
        <v>1179</v>
      </c>
      <c r="D42" s="219" t="s">
        <v>1158</v>
      </c>
      <c r="E42" s="219">
        <v>0</v>
      </c>
      <c r="F42" s="219">
        <v>0</v>
      </c>
      <c r="G42" s="219">
        <v>0</v>
      </c>
      <c r="H42" s="219">
        <v>0</v>
      </c>
      <c r="I42" s="219">
        <v>2</v>
      </c>
      <c r="J42" s="219">
        <v>0</v>
      </c>
      <c r="K42" s="219">
        <v>0</v>
      </c>
      <c r="L42" s="219">
        <v>2</v>
      </c>
      <c r="M42" s="244">
        <f t="shared" si="2"/>
        <v>0</v>
      </c>
    </row>
    <row r="43" spans="1:13" ht="15" x14ac:dyDescent="0.2">
      <c r="A43" t="str">
        <f t="shared" si="0"/>
        <v>VO210101</v>
      </c>
      <c r="B43">
        <f t="shared" si="1"/>
        <v>1</v>
      </c>
      <c r="C43" s="218" t="s">
        <v>1180</v>
      </c>
      <c r="D43" s="219" t="s">
        <v>120</v>
      </c>
      <c r="E43" s="219">
        <v>0</v>
      </c>
      <c r="F43" s="219">
        <v>0</v>
      </c>
      <c r="G43" s="219">
        <v>0</v>
      </c>
      <c r="H43" s="219">
        <v>0</v>
      </c>
      <c r="I43" s="219">
        <v>0</v>
      </c>
      <c r="J43" s="219">
        <v>1</v>
      </c>
      <c r="K43" s="219">
        <v>0</v>
      </c>
      <c r="L43" s="219">
        <v>1</v>
      </c>
      <c r="M43" s="244">
        <f t="shared" si="2"/>
        <v>0</v>
      </c>
    </row>
    <row r="44" spans="1:13" ht="15" x14ac:dyDescent="0.2">
      <c r="A44" t="str">
        <f t="shared" si="0"/>
        <v>VO210102</v>
      </c>
      <c r="B44">
        <f t="shared" si="1"/>
        <v>2</v>
      </c>
      <c r="C44" s="218" t="s">
        <v>1180</v>
      </c>
      <c r="D44" s="219" t="s">
        <v>228</v>
      </c>
      <c r="E44" s="219">
        <v>0</v>
      </c>
      <c r="F44" s="219">
        <v>0</v>
      </c>
      <c r="G44" s="219">
        <v>0</v>
      </c>
      <c r="H44" s="219">
        <v>0</v>
      </c>
      <c r="I44" s="219">
        <v>0</v>
      </c>
      <c r="J44" s="219">
        <v>0</v>
      </c>
      <c r="K44" s="219">
        <v>0</v>
      </c>
      <c r="L44" s="219">
        <v>0</v>
      </c>
      <c r="M44" s="244">
        <f t="shared" si="2"/>
        <v>0</v>
      </c>
    </row>
    <row r="45" spans="1:13" ht="15" x14ac:dyDescent="0.2">
      <c r="A45" t="str">
        <f t="shared" si="0"/>
        <v>VO210103</v>
      </c>
      <c r="B45">
        <f t="shared" si="1"/>
        <v>3</v>
      </c>
      <c r="C45" s="218" t="s">
        <v>1180</v>
      </c>
      <c r="D45" s="219" t="s">
        <v>439</v>
      </c>
      <c r="E45" s="219">
        <v>0</v>
      </c>
      <c r="F45" s="219">
        <v>0</v>
      </c>
      <c r="G45" s="219">
        <v>0</v>
      </c>
      <c r="H45" s="219">
        <v>0</v>
      </c>
      <c r="I45" s="219">
        <v>1</v>
      </c>
      <c r="J45" s="219">
        <v>1</v>
      </c>
      <c r="K45" s="219">
        <v>0</v>
      </c>
      <c r="L45" s="219">
        <v>2</v>
      </c>
      <c r="M45" s="244">
        <f t="shared" si="2"/>
        <v>0</v>
      </c>
    </row>
    <row r="46" spans="1:13" ht="15" x14ac:dyDescent="0.2">
      <c r="A46" t="str">
        <f t="shared" si="0"/>
        <v>VO210104</v>
      </c>
      <c r="B46">
        <f t="shared" si="1"/>
        <v>4</v>
      </c>
      <c r="C46" s="218" t="s">
        <v>1180</v>
      </c>
      <c r="D46" s="219" t="s">
        <v>450</v>
      </c>
      <c r="E46" s="219">
        <v>0</v>
      </c>
      <c r="F46" s="219">
        <v>0</v>
      </c>
      <c r="G46" s="219">
        <v>0</v>
      </c>
      <c r="H46" s="219">
        <v>0</v>
      </c>
      <c r="I46" s="219">
        <v>1</v>
      </c>
      <c r="J46" s="219">
        <v>0</v>
      </c>
      <c r="K46" s="219">
        <v>0</v>
      </c>
      <c r="L46" s="219">
        <v>1</v>
      </c>
      <c r="M46" s="244">
        <f t="shared" si="2"/>
        <v>0</v>
      </c>
    </row>
    <row r="47" spans="1:13" ht="15" x14ac:dyDescent="0.2">
      <c r="A47" t="str">
        <f t="shared" si="0"/>
        <v>VO210105</v>
      </c>
      <c r="B47">
        <f t="shared" si="1"/>
        <v>5</v>
      </c>
      <c r="C47" s="218" t="s">
        <v>1180</v>
      </c>
      <c r="D47" s="219" t="s">
        <v>705</v>
      </c>
      <c r="E47" s="219">
        <v>0</v>
      </c>
      <c r="F47" s="219">
        <v>0</v>
      </c>
      <c r="G47" s="219">
        <v>0</v>
      </c>
      <c r="H47" s="219">
        <v>0</v>
      </c>
      <c r="I47" s="219">
        <v>1</v>
      </c>
      <c r="J47" s="219">
        <v>0</v>
      </c>
      <c r="K47" s="219">
        <v>0</v>
      </c>
      <c r="L47" s="219">
        <v>1</v>
      </c>
      <c r="M47" s="244">
        <f t="shared" si="2"/>
        <v>0</v>
      </c>
    </row>
    <row r="48" spans="1:13" ht="15" x14ac:dyDescent="0.2">
      <c r="A48" t="str">
        <f t="shared" si="0"/>
        <v>VO210106</v>
      </c>
      <c r="B48">
        <f t="shared" si="1"/>
        <v>6</v>
      </c>
      <c r="C48" s="218" t="s">
        <v>1180</v>
      </c>
      <c r="D48" s="219" t="s">
        <v>860</v>
      </c>
      <c r="E48" s="219">
        <v>0</v>
      </c>
      <c r="F48" s="219">
        <v>0</v>
      </c>
      <c r="G48" s="219">
        <v>0</v>
      </c>
      <c r="H48" s="219">
        <v>0</v>
      </c>
      <c r="I48" s="219">
        <v>0</v>
      </c>
      <c r="J48" s="219">
        <v>0</v>
      </c>
      <c r="K48" s="219">
        <v>0</v>
      </c>
      <c r="L48" s="219">
        <v>0</v>
      </c>
      <c r="M48" s="244">
        <f t="shared" si="2"/>
        <v>0</v>
      </c>
    </row>
    <row r="49" spans="1:13" ht="15" x14ac:dyDescent="0.2">
      <c r="A49" t="str">
        <f t="shared" si="0"/>
        <v>VO210107</v>
      </c>
      <c r="B49">
        <f t="shared" si="1"/>
        <v>7</v>
      </c>
      <c r="C49" s="218" t="s">
        <v>1180</v>
      </c>
      <c r="D49" s="219" t="s">
        <v>981</v>
      </c>
      <c r="E49" s="219">
        <v>0</v>
      </c>
      <c r="F49" s="219">
        <v>0</v>
      </c>
      <c r="G49" s="219">
        <v>0</v>
      </c>
      <c r="H49" s="219">
        <v>0</v>
      </c>
      <c r="I49" s="219">
        <v>0</v>
      </c>
      <c r="J49" s="219">
        <v>0</v>
      </c>
      <c r="K49" s="219">
        <v>0</v>
      </c>
      <c r="L49" s="219">
        <v>0</v>
      </c>
      <c r="M49" s="244">
        <f t="shared" si="2"/>
        <v>0</v>
      </c>
    </row>
    <row r="50" spans="1:13" ht="15" x14ac:dyDescent="0.2">
      <c r="A50" t="str">
        <f t="shared" si="0"/>
        <v>VO210108</v>
      </c>
      <c r="B50">
        <f t="shared" si="1"/>
        <v>8</v>
      </c>
      <c r="C50" s="218" t="s">
        <v>1180</v>
      </c>
      <c r="D50" s="219" t="s">
        <v>1146</v>
      </c>
      <c r="E50" s="219">
        <v>41</v>
      </c>
      <c r="F50" s="219">
        <v>0</v>
      </c>
      <c r="G50" s="219">
        <v>0</v>
      </c>
      <c r="H50" s="219">
        <v>41</v>
      </c>
      <c r="I50" s="219">
        <v>13</v>
      </c>
      <c r="J50" s="219">
        <v>0</v>
      </c>
      <c r="K50" s="219">
        <v>0</v>
      </c>
      <c r="L50" s="219">
        <v>13</v>
      </c>
      <c r="M50" s="244">
        <f t="shared" si="2"/>
        <v>1</v>
      </c>
    </row>
    <row r="51" spans="1:13" ht="15" x14ac:dyDescent="0.2">
      <c r="A51" t="str">
        <f t="shared" si="0"/>
        <v>VO210109</v>
      </c>
      <c r="B51">
        <f t="shared" si="1"/>
        <v>9</v>
      </c>
      <c r="C51" s="218" t="s">
        <v>1180</v>
      </c>
      <c r="D51" s="219" t="s">
        <v>1007</v>
      </c>
      <c r="E51" s="219">
        <v>1</v>
      </c>
      <c r="F51" s="219">
        <v>0</v>
      </c>
      <c r="G51" s="219">
        <v>0</v>
      </c>
      <c r="H51" s="219">
        <v>1</v>
      </c>
      <c r="I51" s="219">
        <v>2</v>
      </c>
      <c r="J51" s="219">
        <v>0</v>
      </c>
      <c r="K51" s="219">
        <v>0</v>
      </c>
      <c r="L51" s="219">
        <v>2</v>
      </c>
      <c r="M51" s="244">
        <f t="shared" si="2"/>
        <v>0</v>
      </c>
    </row>
    <row r="52" spans="1:13" ht="15" x14ac:dyDescent="0.2">
      <c r="A52" t="str">
        <f t="shared" si="0"/>
        <v>VO210201</v>
      </c>
      <c r="B52">
        <f t="shared" si="1"/>
        <v>1</v>
      </c>
      <c r="C52" s="218" t="s">
        <v>1181</v>
      </c>
      <c r="D52" s="219" t="s">
        <v>173</v>
      </c>
      <c r="E52" s="219">
        <v>1</v>
      </c>
      <c r="F52" s="219">
        <v>0</v>
      </c>
      <c r="G52" s="219">
        <v>0</v>
      </c>
      <c r="H52" s="219">
        <v>1</v>
      </c>
      <c r="I52" s="219">
        <v>6</v>
      </c>
      <c r="J52" s="219">
        <v>0</v>
      </c>
      <c r="K52" s="219">
        <v>1</v>
      </c>
      <c r="L52" s="219">
        <v>7</v>
      </c>
      <c r="M52" s="244">
        <f t="shared" si="2"/>
        <v>0</v>
      </c>
    </row>
    <row r="53" spans="1:13" ht="15" x14ac:dyDescent="0.2">
      <c r="A53" t="str">
        <f t="shared" si="0"/>
        <v>VO210202</v>
      </c>
      <c r="B53">
        <f t="shared" si="1"/>
        <v>2</v>
      </c>
      <c r="C53" s="218" t="s">
        <v>1181</v>
      </c>
      <c r="D53" s="219" t="s">
        <v>228</v>
      </c>
      <c r="E53" s="219">
        <v>0</v>
      </c>
      <c r="F53" s="219">
        <v>0</v>
      </c>
      <c r="G53" s="219">
        <v>0</v>
      </c>
      <c r="H53" s="219">
        <v>0</v>
      </c>
      <c r="I53" s="219">
        <v>0</v>
      </c>
      <c r="J53" s="219">
        <v>0</v>
      </c>
      <c r="K53" s="219">
        <v>0</v>
      </c>
      <c r="L53" s="219">
        <v>0</v>
      </c>
      <c r="M53" s="244">
        <f t="shared" si="2"/>
        <v>0</v>
      </c>
    </row>
    <row r="54" spans="1:13" ht="15" x14ac:dyDescent="0.2">
      <c r="A54" t="str">
        <f t="shared" si="0"/>
        <v>VO210203</v>
      </c>
      <c r="B54">
        <f t="shared" si="1"/>
        <v>3</v>
      </c>
      <c r="C54" s="218" t="s">
        <v>1181</v>
      </c>
      <c r="D54" s="219" t="s">
        <v>439</v>
      </c>
      <c r="E54" s="219">
        <v>0</v>
      </c>
      <c r="F54" s="219">
        <v>0</v>
      </c>
      <c r="G54" s="219">
        <v>0</v>
      </c>
      <c r="H54" s="219">
        <v>0</v>
      </c>
      <c r="I54" s="219">
        <v>1</v>
      </c>
      <c r="J54" s="219">
        <v>0</v>
      </c>
      <c r="K54" s="219">
        <v>1</v>
      </c>
      <c r="L54" s="219">
        <v>2</v>
      </c>
      <c r="M54" s="244">
        <f t="shared" si="2"/>
        <v>0</v>
      </c>
    </row>
    <row r="55" spans="1:13" ht="15" x14ac:dyDescent="0.2">
      <c r="A55" t="str">
        <f t="shared" si="0"/>
        <v>VO210204</v>
      </c>
      <c r="B55">
        <f t="shared" si="1"/>
        <v>4</v>
      </c>
      <c r="C55" s="218" t="s">
        <v>1181</v>
      </c>
      <c r="D55" s="219" t="s">
        <v>450</v>
      </c>
      <c r="E55" s="219">
        <v>8</v>
      </c>
      <c r="F55" s="219">
        <v>0</v>
      </c>
      <c r="G55" s="219">
        <v>0</v>
      </c>
      <c r="H55" s="219">
        <v>8</v>
      </c>
      <c r="I55" s="219">
        <v>4</v>
      </c>
      <c r="J55" s="219">
        <v>0</v>
      </c>
      <c r="K55" s="219">
        <v>0</v>
      </c>
      <c r="L55" s="219">
        <v>4</v>
      </c>
      <c r="M55" s="244">
        <f t="shared" si="2"/>
        <v>1</v>
      </c>
    </row>
    <row r="56" spans="1:13" ht="15" x14ac:dyDescent="0.2">
      <c r="A56" t="str">
        <f t="shared" si="0"/>
        <v>VO210205</v>
      </c>
      <c r="B56">
        <f t="shared" si="1"/>
        <v>5</v>
      </c>
      <c r="C56" s="218" t="s">
        <v>1181</v>
      </c>
      <c r="D56" s="219" t="s">
        <v>638</v>
      </c>
      <c r="E56" s="219">
        <v>9</v>
      </c>
      <c r="F56" s="219">
        <v>0</v>
      </c>
      <c r="G56" s="219">
        <v>0</v>
      </c>
      <c r="H56" s="219">
        <v>9</v>
      </c>
      <c r="I56" s="219">
        <v>3</v>
      </c>
      <c r="J56" s="219">
        <v>0</v>
      </c>
      <c r="K56" s="219">
        <v>0</v>
      </c>
      <c r="L56" s="219">
        <v>3</v>
      </c>
      <c r="M56" s="244">
        <f t="shared" si="2"/>
        <v>1</v>
      </c>
    </row>
    <row r="57" spans="1:13" ht="15" x14ac:dyDescent="0.2">
      <c r="A57" t="str">
        <f t="shared" si="0"/>
        <v>VO210206</v>
      </c>
      <c r="B57">
        <f t="shared" si="1"/>
        <v>6</v>
      </c>
      <c r="C57" s="218" t="s">
        <v>1181</v>
      </c>
      <c r="D57" s="219" t="s">
        <v>660</v>
      </c>
      <c r="E57" s="219">
        <v>0</v>
      </c>
      <c r="F57" s="219">
        <v>0</v>
      </c>
      <c r="G57" s="219">
        <v>0</v>
      </c>
      <c r="H57" s="219">
        <v>0</v>
      </c>
      <c r="I57" s="219">
        <v>1</v>
      </c>
      <c r="J57" s="219">
        <v>0</v>
      </c>
      <c r="K57" s="219">
        <v>0</v>
      </c>
      <c r="L57" s="219">
        <v>1</v>
      </c>
      <c r="M57" s="244">
        <f t="shared" si="2"/>
        <v>0</v>
      </c>
    </row>
    <row r="58" spans="1:13" ht="15" x14ac:dyDescent="0.2">
      <c r="A58" t="str">
        <f t="shared" si="0"/>
        <v>VO210207</v>
      </c>
      <c r="B58">
        <f t="shared" si="1"/>
        <v>7</v>
      </c>
      <c r="C58" s="218" t="s">
        <v>1181</v>
      </c>
      <c r="D58" s="219" t="s">
        <v>830</v>
      </c>
      <c r="E58" s="219">
        <v>0</v>
      </c>
      <c r="F58" s="219">
        <v>0</v>
      </c>
      <c r="G58" s="219">
        <v>0</v>
      </c>
      <c r="H58" s="219">
        <v>0</v>
      </c>
      <c r="I58" s="219">
        <v>1</v>
      </c>
      <c r="J58" s="219">
        <v>0</v>
      </c>
      <c r="K58" s="219">
        <v>0</v>
      </c>
      <c r="L58" s="219">
        <v>1</v>
      </c>
      <c r="M58" s="244">
        <f t="shared" si="2"/>
        <v>0</v>
      </c>
    </row>
    <row r="59" spans="1:13" ht="15" x14ac:dyDescent="0.2">
      <c r="A59" t="str">
        <f t="shared" si="0"/>
        <v>VO210208</v>
      </c>
      <c r="B59">
        <f t="shared" si="1"/>
        <v>8</v>
      </c>
      <c r="C59" s="218" t="s">
        <v>1181</v>
      </c>
      <c r="D59" s="219" t="s">
        <v>1146</v>
      </c>
      <c r="E59" s="219">
        <v>10</v>
      </c>
      <c r="F59" s="219">
        <v>0</v>
      </c>
      <c r="G59" s="219">
        <v>0</v>
      </c>
      <c r="H59" s="219">
        <v>10</v>
      </c>
      <c r="I59" s="219">
        <v>5</v>
      </c>
      <c r="J59" s="219">
        <v>0</v>
      </c>
      <c r="K59" s="219">
        <v>0</v>
      </c>
      <c r="L59" s="219">
        <v>5</v>
      </c>
      <c r="M59" s="244">
        <f t="shared" si="2"/>
        <v>1</v>
      </c>
    </row>
    <row r="60" spans="1:13" ht="15" x14ac:dyDescent="0.2">
      <c r="A60" t="str">
        <f t="shared" si="0"/>
        <v>VO210301</v>
      </c>
      <c r="B60">
        <f t="shared" si="1"/>
        <v>1</v>
      </c>
      <c r="C60" s="218" t="s">
        <v>1182</v>
      </c>
      <c r="D60" s="219" t="s">
        <v>379</v>
      </c>
      <c r="E60" s="219">
        <v>0</v>
      </c>
      <c r="F60" s="219">
        <v>0</v>
      </c>
      <c r="G60" s="219">
        <v>0</v>
      </c>
      <c r="H60" s="219">
        <v>0</v>
      </c>
      <c r="I60" s="219">
        <v>0</v>
      </c>
      <c r="J60" s="219">
        <v>0</v>
      </c>
      <c r="K60" s="219">
        <v>0</v>
      </c>
      <c r="L60" s="219">
        <v>0</v>
      </c>
      <c r="M60" s="244">
        <f t="shared" si="2"/>
        <v>0</v>
      </c>
    </row>
    <row r="61" spans="1:13" ht="15" x14ac:dyDescent="0.2">
      <c r="A61" t="str">
        <f t="shared" si="0"/>
        <v>VO210302</v>
      </c>
      <c r="B61">
        <f t="shared" si="1"/>
        <v>2</v>
      </c>
      <c r="C61" s="218" t="s">
        <v>1182</v>
      </c>
      <c r="D61" s="219" t="s">
        <v>609</v>
      </c>
      <c r="E61" s="219">
        <v>1</v>
      </c>
      <c r="F61" s="219">
        <v>0</v>
      </c>
      <c r="G61" s="219">
        <v>0</v>
      </c>
      <c r="H61" s="219">
        <v>1</v>
      </c>
      <c r="I61" s="219">
        <v>1</v>
      </c>
      <c r="J61" s="219">
        <v>0</v>
      </c>
      <c r="K61" s="219">
        <v>1</v>
      </c>
      <c r="L61" s="219">
        <v>2</v>
      </c>
      <c r="M61" s="244">
        <f t="shared" si="2"/>
        <v>0</v>
      </c>
    </row>
    <row r="62" spans="1:13" ht="15" x14ac:dyDescent="0.2">
      <c r="A62" t="str">
        <f t="shared" si="0"/>
        <v>VO210303</v>
      </c>
      <c r="B62">
        <f t="shared" si="1"/>
        <v>3</v>
      </c>
      <c r="C62" s="218" t="s">
        <v>1182</v>
      </c>
      <c r="D62" s="219" t="s">
        <v>638</v>
      </c>
      <c r="E62" s="219">
        <v>1</v>
      </c>
      <c r="F62" s="219">
        <v>0</v>
      </c>
      <c r="G62" s="219">
        <v>0</v>
      </c>
      <c r="H62" s="219">
        <v>1</v>
      </c>
      <c r="I62" s="219">
        <v>0</v>
      </c>
      <c r="J62" s="219">
        <v>0</v>
      </c>
      <c r="K62" s="219">
        <v>0</v>
      </c>
      <c r="L62" s="219">
        <v>0</v>
      </c>
      <c r="M62" s="244">
        <f t="shared" si="2"/>
        <v>1</v>
      </c>
    </row>
    <row r="63" spans="1:13" ht="15" x14ac:dyDescent="0.2">
      <c r="A63" t="str">
        <f t="shared" si="0"/>
        <v>VO210304</v>
      </c>
      <c r="B63">
        <f t="shared" si="1"/>
        <v>4</v>
      </c>
      <c r="C63" s="218" t="s">
        <v>1182</v>
      </c>
      <c r="D63" s="219" t="s">
        <v>770</v>
      </c>
      <c r="E63" s="219">
        <v>0</v>
      </c>
      <c r="F63" s="219">
        <v>0</v>
      </c>
      <c r="G63" s="219">
        <v>0</v>
      </c>
      <c r="H63" s="219">
        <v>0</v>
      </c>
      <c r="I63" s="219">
        <v>0</v>
      </c>
      <c r="J63" s="219">
        <v>0</v>
      </c>
      <c r="K63" s="219">
        <v>0</v>
      </c>
      <c r="L63" s="219">
        <v>0</v>
      </c>
      <c r="M63" s="244">
        <f t="shared" si="2"/>
        <v>0</v>
      </c>
    </row>
    <row r="64" spans="1:13" ht="15" x14ac:dyDescent="0.2">
      <c r="A64" t="str">
        <f t="shared" si="0"/>
        <v>VO210305</v>
      </c>
      <c r="B64">
        <f t="shared" si="1"/>
        <v>5</v>
      </c>
      <c r="C64" s="218" t="s">
        <v>1182</v>
      </c>
      <c r="D64" s="219" t="s">
        <v>1146</v>
      </c>
      <c r="E64" s="219">
        <v>4</v>
      </c>
      <c r="F64" s="219">
        <v>0</v>
      </c>
      <c r="G64" s="219">
        <v>0</v>
      </c>
      <c r="H64" s="219">
        <v>4</v>
      </c>
      <c r="I64" s="219">
        <v>1</v>
      </c>
      <c r="J64" s="219">
        <v>0</v>
      </c>
      <c r="K64" s="219">
        <v>0</v>
      </c>
      <c r="L64" s="219">
        <v>1</v>
      </c>
      <c r="M64" s="244">
        <f t="shared" si="2"/>
        <v>1</v>
      </c>
    </row>
    <row r="65" spans="1:13" ht="15" x14ac:dyDescent="0.2">
      <c r="A65" t="str">
        <f t="shared" si="0"/>
        <v>VO210306</v>
      </c>
      <c r="B65">
        <f t="shared" si="1"/>
        <v>6</v>
      </c>
      <c r="C65" s="218" t="s">
        <v>1182</v>
      </c>
      <c r="D65" s="219" t="s">
        <v>1019</v>
      </c>
      <c r="E65" s="219">
        <v>0</v>
      </c>
      <c r="F65" s="219">
        <v>0</v>
      </c>
      <c r="G65" s="219">
        <v>0</v>
      </c>
      <c r="H65" s="219">
        <v>0</v>
      </c>
      <c r="I65" s="219">
        <v>1</v>
      </c>
      <c r="J65" s="219">
        <v>0</v>
      </c>
      <c r="K65" s="219">
        <v>1</v>
      </c>
      <c r="L65" s="219">
        <v>2</v>
      </c>
      <c r="M65" s="244">
        <f t="shared" si="2"/>
        <v>0</v>
      </c>
    </row>
    <row r="66" spans="1:13" ht="15" x14ac:dyDescent="0.2">
      <c r="A66" t="str">
        <f t="shared" si="0"/>
        <v>VO220101</v>
      </c>
      <c r="B66">
        <f t="shared" si="1"/>
        <v>1</v>
      </c>
      <c r="C66" s="218" t="s">
        <v>1183</v>
      </c>
      <c r="D66" s="219" t="s">
        <v>228</v>
      </c>
      <c r="E66" s="219">
        <v>17</v>
      </c>
      <c r="F66" s="219">
        <v>0</v>
      </c>
      <c r="G66" s="219">
        <v>0</v>
      </c>
      <c r="H66" s="219">
        <v>17</v>
      </c>
      <c r="I66" s="219">
        <v>9</v>
      </c>
      <c r="J66" s="219">
        <v>1</v>
      </c>
      <c r="K66" s="219">
        <v>0</v>
      </c>
      <c r="L66" s="219">
        <v>10</v>
      </c>
      <c r="M66" s="244">
        <f t="shared" si="2"/>
        <v>1</v>
      </c>
    </row>
    <row r="67" spans="1:13" ht="15" x14ac:dyDescent="0.2">
      <c r="A67" t="str">
        <f t="shared" si="0"/>
        <v>VO220102</v>
      </c>
      <c r="B67">
        <f t="shared" si="1"/>
        <v>2</v>
      </c>
      <c r="C67" s="218" t="s">
        <v>1183</v>
      </c>
      <c r="D67" s="219" t="s">
        <v>576</v>
      </c>
      <c r="E67" s="219">
        <v>0</v>
      </c>
      <c r="F67" s="219">
        <v>0</v>
      </c>
      <c r="G67" s="219">
        <v>0</v>
      </c>
      <c r="H67" s="219">
        <v>0</v>
      </c>
      <c r="I67" s="219">
        <v>1</v>
      </c>
      <c r="J67" s="219">
        <v>0</v>
      </c>
      <c r="K67" s="219">
        <v>0</v>
      </c>
      <c r="L67" s="219">
        <v>1</v>
      </c>
      <c r="M67" s="244">
        <f t="shared" si="2"/>
        <v>0</v>
      </c>
    </row>
    <row r="68" spans="1:13" ht="15" x14ac:dyDescent="0.2">
      <c r="A68" t="str">
        <f t="shared" si="0"/>
        <v>VO220103</v>
      </c>
      <c r="B68">
        <f t="shared" si="1"/>
        <v>3</v>
      </c>
      <c r="C68" s="218" t="s">
        <v>1183</v>
      </c>
      <c r="D68" s="219" t="s">
        <v>638</v>
      </c>
      <c r="E68" s="219">
        <v>0</v>
      </c>
      <c r="F68" s="219">
        <v>0</v>
      </c>
      <c r="G68" s="219">
        <v>0</v>
      </c>
      <c r="H68" s="219">
        <v>0</v>
      </c>
      <c r="I68" s="219">
        <v>1</v>
      </c>
      <c r="J68" s="219">
        <v>0</v>
      </c>
      <c r="K68" s="219">
        <v>0</v>
      </c>
      <c r="L68" s="219">
        <v>1</v>
      </c>
      <c r="M68" s="244">
        <f t="shared" si="2"/>
        <v>0</v>
      </c>
    </row>
    <row r="69" spans="1:13" ht="15" x14ac:dyDescent="0.2">
      <c r="A69" t="str">
        <f t="shared" si="0"/>
        <v>VO220104</v>
      </c>
      <c r="B69">
        <f t="shared" si="1"/>
        <v>4</v>
      </c>
      <c r="C69" s="218" t="s">
        <v>1183</v>
      </c>
      <c r="D69" s="219" t="s">
        <v>812</v>
      </c>
      <c r="E69" s="219">
        <v>0</v>
      </c>
      <c r="F69" s="219">
        <v>0</v>
      </c>
      <c r="G69" s="219">
        <v>0</v>
      </c>
      <c r="H69" s="219">
        <v>0</v>
      </c>
      <c r="I69" s="219">
        <v>1</v>
      </c>
      <c r="J69" s="219">
        <v>0</v>
      </c>
      <c r="K69" s="219">
        <v>0</v>
      </c>
      <c r="L69" s="219">
        <v>1</v>
      </c>
      <c r="M69" s="244">
        <f t="shared" si="2"/>
        <v>0</v>
      </c>
    </row>
    <row r="70" spans="1:13" ht="15" x14ac:dyDescent="0.2">
      <c r="A70" t="str">
        <f t="shared" si="0"/>
        <v>VO220105</v>
      </c>
      <c r="B70">
        <f t="shared" si="1"/>
        <v>5</v>
      </c>
      <c r="C70" s="218" t="s">
        <v>1183</v>
      </c>
      <c r="D70" s="219" t="s">
        <v>846</v>
      </c>
      <c r="E70" s="219">
        <v>0</v>
      </c>
      <c r="F70" s="219">
        <v>0</v>
      </c>
      <c r="G70" s="219">
        <v>0</v>
      </c>
      <c r="H70" s="219">
        <v>0</v>
      </c>
      <c r="I70" s="219">
        <v>1</v>
      </c>
      <c r="J70" s="219">
        <v>0</v>
      </c>
      <c r="K70" s="219">
        <v>0</v>
      </c>
      <c r="L70" s="219">
        <v>1</v>
      </c>
      <c r="M70" s="244">
        <f t="shared" si="2"/>
        <v>0</v>
      </c>
    </row>
    <row r="71" spans="1:13" ht="15" x14ac:dyDescent="0.2">
      <c r="A71" t="str">
        <f t="shared" si="0"/>
        <v>VO220106</v>
      </c>
      <c r="B71">
        <f t="shared" si="1"/>
        <v>6</v>
      </c>
      <c r="C71" s="218" t="s">
        <v>1183</v>
      </c>
      <c r="D71" s="219" t="s">
        <v>994</v>
      </c>
      <c r="E71" s="219">
        <v>0</v>
      </c>
      <c r="F71" s="219">
        <v>0</v>
      </c>
      <c r="G71" s="219">
        <v>0</v>
      </c>
      <c r="H71" s="219">
        <v>0</v>
      </c>
      <c r="I71" s="219">
        <v>0</v>
      </c>
      <c r="J71" s="219">
        <v>0</v>
      </c>
      <c r="K71" s="219">
        <v>0</v>
      </c>
      <c r="L71" s="219">
        <v>0</v>
      </c>
      <c r="M71" s="244">
        <f t="shared" si="2"/>
        <v>0</v>
      </c>
    </row>
    <row r="72" spans="1:13" ht="15" x14ac:dyDescent="0.2">
      <c r="A72" t="str">
        <f t="shared" si="0"/>
        <v>VO220107</v>
      </c>
      <c r="B72">
        <f t="shared" si="1"/>
        <v>7</v>
      </c>
      <c r="C72" s="218" t="s">
        <v>1183</v>
      </c>
      <c r="D72" s="219" t="s">
        <v>1035</v>
      </c>
      <c r="E72" s="219">
        <v>0</v>
      </c>
      <c r="F72" s="219">
        <v>0</v>
      </c>
      <c r="G72" s="219">
        <v>0</v>
      </c>
      <c r="H72" s="219">
        <v>0</v>
      </c>
      <c r="I72" s="219">
        <v>1</v>
      </c>
      <c r="J72" s="219">
        <v>0</v>
      </c>
      <c r="K72" s="219">
        <v>0</v>
      </c>
      <c r="L72" s="219">
        <v>1</v>
      </c>
      <c r="M72" s="244">
        <f t="shared" si="2"/>
        <v>0</v>
      </c>
    </row>
    <row r="73" spans="1:13" ht="15" x14ac:dyDescent="0.2">
      <c r="A73" t="str">
        <f t="shared" si="0"/>
        <v>VO220201</v>
      </c>
      <c r="B73">
        <f t="shared" si="1"/>
        <v>1</v>
      </c>
      <c r="C73" s="218" t="s">
        <v>1184</v>
      </c>
      <c r="D73" s="219" t="s">
        <v>202</v>
      </c>
      <c r="E73" s="219">
        <v>3</v>
      </c>
      <c r="F73" s="219">
        <v>0</v>
      </c>
      <c r="G73" s="219">
        <v>0</v>
      </c>
      <c r="H73" s="219">
        <v>3</v>
      </c>
      <c r="I73" s="219">
        <v>2</v>
      </c>
      <c r="J73" s="219">
        <v>2</v>
      </c>
      <c r="K73" s="219">
        <v>0</v>
      </c>
      <c r="L73" s="219">
        <v>4</v>
      </c>
      <c r="M73" s="244">
        <f t="shared" si="2"/>
        <v>0</v>
      </c>
    </row>
    <row r="74" spans="1:13" ht="15" x14ac:dyDescent="0.2">
      <c r="A74" t="str">
        <f t="shared" si="0"/>
        <v>VO220202</v>
      </c>
      <c r="B74">
        <f t="shared" si="1"/>
        <v>2</v>
      </c>
      <c r="C74" s="218" t="s">
        <v>1184</v>
      </c>
      <c r="D74" s="219" t="s">
        <v>228</v>
      </c>
      <c r="E74" s="219">
        <v>1</v>
      </c>
      <c r="F74" s="219">
        <v>1</v>
      </c>
      <c r="G74" s="219">
        <v>0</v>
      </c>
      <c r="H74" s="219">
        <v>2</v>
      </c>
      <c r="I74" s="219">
        <v>5</v>
      </c>
      <c r="J74" s="219">
        <v>0</v>
      </c>
      <c r="K74" s="219">
        <v>0</v>
      </c>
      <c r="L74" s="219">
        <v>5</v>
      </c>
      <c r="M74" s="244">
        <f t="shared" si="2"/>
        <v>0</v>
      </c>
    </row>
    <row r="75" spans="1:13" ht="15" x14ac:dyDescent="0.2">
      <c r="A75" t="str">
        <f t="shared" si="0"/>
        <v>VO220203</v>
      </c>
      <c r="B75">
        <f t="shared" si="1"/>
        <v>3</v>
      </c>
      <c r="C75" s="218" t="s">
        <v>1184</v>
      </c>
      <c r="D75" s="219" t="s">
        <v>412</v>
      </c>
      <c r="E75" s="219">
        <v>0</v>
      </c>
      <c r="F75" s="219">
        <v>0</v>
      </c>
      <c r="G75" s="219">
        <v>0</v>
      </c>
      <c r="H75" s="219">
        <v>0</v>
      </c>
      <c r="I75" s="219">
        <v>0</v>
      </c>
      <c r="J75" s="219">
        <v>0</v>
      </c>
      <c r="K75" s="219">
        <v>0</v>
      </c>
      <c r="L75" s="219">
        <v>0</v>
      </c>
      <c r="M75" s="244">
        <f t="shared" si="2"/>
        <v>0</v>
      </c>
    </row>
    <row r="76" spans="1:13" ht="15" x14ac:dyDescent="0.2">
      <c r="A76" t="str">
        <f t="shared" ref="A76:A139" si="3">C76&amp;IF(B76&lt;10,"0","")&amp;B76</f>
        <v>VO220204</v>
      </c>
      <c r="B76">
        <f t="shared" ref="B76:B139" si="4">IF(C76=C75,B75+1,1)</f>
        <v>4</v>
      </c>
      <c r="C76" s="218" t="s">
        <v>1184</v>
      </c>
      <c r="D76" s="219" t="s">
        <v>1089</v>
      </c>
      <c r="E76" s="219">
        <v>1</v>
      </c>
      <c r="F76" s="219">
        <v>0</v>
      </c>
      <c r="G76" s="219">
        <v>0</v>
      </c>
      <c r="H76" s="219">
        <v>1</v>
      </c>
      <c r="I76" s="219">
        <v>0</v>
      </c>
      <c r="J76" s="219">
        <v>0</v>
      </c>
      <c r="K76" s="219">
        <v>0</v>
      </c>
      <c r="L76" s="219">
        <v>0</v>
      </c>
      <c r="M76" s="244">
        <f t="shared" ref="M76:M139" si="5">IF((H76-L76)&gt;0,1,0)</f>
        <v>1</v>
      </c>
    </row>
    <row r="77" spans="1:13" ht="15" x14ac:dyDescent="0.2">
      <c r="A77" t="str">
        <f t="shared" si="3"/>
        <v>VO220205</v>
      </c>
      <c r="B77">
        <f t="shared" si="4"/>
        <v>5</v>
      </c>
      <c r="C77" s="218" t="s">
        <v>1184</v>
      </c>
      <c r="D77" s="219" t="s">
        <v>737</v>
      </c>
      <c r="E77" s="219">
        <v>0</v>
      </c>
      <c r="F77" s="219">
        <v>0</v>
      </c>
      <c r="G77" s="219">
        <v>0</v>
      </c>
      <c r="H77" s="219">
        <v>0</v>
      </c>
      <c r="I77" s="219">
        <v>1</v>
      </c>
      <c r="J77" s="219">
        <v>0</v>
      </c>
      <c r="K77" s="219">
        <v>0</v>
      </c>
      <c r="L77" s="219">
        <v>1</v>
      </c>
      <c r="M77" s="244">
        <f t="shared" si="5"/>
        <v>0</v>
      </c>
    </row>
    <row r="78" spans="1:13" ht="15" x14ac:dyDescent="0.2">
      <c r="A78" t="str">
        <f t="shared" si="3"/>
        <v>VO220206</v>
      </c>
      <c r="B78">
        <f t="shared" si="4"/>
        <v>6</v>
      </c>
      <c r="C78" s="218" t="s">
        <v>1184</v>
      </c>
      <c r="D78" s="219" t="s">
        <v>846</v>
      </c>
      <c r="E78" s="219">
        <v>0</v>
      </c>
      <c r="F78" s="219">
        <v>0</v>
      </c>
      <c r="G78" s="219">
        <v>0</v>
      </c>
      <c r="H78" s="219">
        <v>0</v>
      </c>
      <c r="I78" s="219">
        <v>1</v>
      </c>
      <c r="J78" s="219">
        <v>0</v>
      </c>
      <c r="K78" s="219">
        <v>0</v>
      </c>
      <c r="L78" s="219">
        <v>1</v>
      </c>
      <c r="M78" s="244">
        <f t="shared" si="5"/>
        <v>0</v>
      </c>
    </row>
    <row r="79" spans="1:13" ht="15" x14ac:dyDescent="0.2">
      <c r="A79" t="str">
        <f t="shared" si="3"/>
        <v>VO220207</v>
      </c>
      <c r="B79">
        <f t="shared" si="4"/>
        <v>7</v>
      </c>
      <c r="C79" s="218" t="s">
        <v>1184</v>
      </c>
      <c r="D79" s="219" t="s">
        <v>994</v>
      </c>
      <c r="E79" s="219">
        <v>0</v>
      </c>
      <c r="F79" s="219">
        <v>0</v>
      </c>
      <c r="G79" s="219">
        <v>0</v>
      </c>
      <c r="H79" s="219">
        <v>0</v>
      </c>
      <c r="I79" s="219">
        <v>0</v>
      </c>
      <c r="J79" s="219">
        <v>0</v>
      </c>
      <c r="K79" s="219">
        <v>0</v>
      </c>
      <c r="L79" s="219">
        <v>0</v>
      </c>
      <c r="M79" s="244">
        <f t="shared" si="5"/>
        <v>0</v>
      </c>
    </row>
    <row r="80" spans="1:13" ht="15" x14ac:dyDescent="0.2">
      <c r="A80" t="str">
        <f t="shared" si="3"/>
        <v>VO220208</v>
      </c>
      <c r="B80">
        <f t="shared" si="4"/>
        <v>8</v>
      </c>
      <c r="C80" s="218" t="s">
        <v>1184</v>
      </c>
      <c r="D80" s="219" t="s">
        <v>1146</v>
      </c>
      <c r="E80" s="219">
        <v>0</v>
      </c>
      <c r="F80" s="219">
        <v>0</v>
      </c>
      <c r="G80" s="219">
        <v>0</v>
      </c>
      <c r="H80" s="219">
        <v>0</v>
      </c>
      <c r="I80" s="219">
        <v>1</v>
      </c>
      <c r="J80" s="219">
        <v>0</v>
      </c>
      <c r="K80" s="219">
        <v>0</v>
      </c>
      <c r="L80" s="219">
        <v>1</v>
      </c>
      <c r="M80" s="244">
        <f t="shared" si="5"/>
        <v>0</v>
      </c>
    </row>
    <row r="81" spans="1:13" ht="15" x14ac:dyDescent="0.2">
      <c r="A81" t="str">
        <f t="shared" si="3"/>
        <v>VO220301</v>
      </c>
      <c r="B81">
        <f t="shared" si="4"/>
        <v>1</v>
      </c>
      <c r="C81" s="218" t="s">
        <v>1185</v>
      </c>
      <c r="D81" s="219" t="s">
        <v>228</v>
      </c>
      <c r="E81" s="219">
        <v>8</v>
      </c>
      <c r="F81" s="219">
        <v>0</v>
      </c>
      <c r="G81" s="219">
        <v>0</v>
      </c>
      <c r="H81" s="219">
        <v>8</v>
      </c>
      <c r="I81" s="219">
        <v>2</v>
      </c>
      <c r="J81" s="219">
        <v>0</v>
      </c>
      <c r="K81" s="219">
        <v>0</v>
      </c>
      <c r="L81" s="219">
        <v>2</v>
      </c>
      <c r="M81" s="244">
        <f t="shared" si="5"/>
        <v>1</v>
      </c>
    </row>
    <row r="82" spans="1:13" ht="15" x14ac:dyDescent="0.2">
      <c r="A82" t="str">
        <f t="shared" si="3"/>
        <v>VO220302</v>
      </c>
      <c r="B82">
        <f t="shared" si="4"/>
        <v>2</v>
      </c>
      <c r="C82" s="218" t="s">
        <v>1185</v>
      </c>
      <c r="D82" s="219" t="s">
        <v>450</v>
      </c>
      <c r="E82" s="219">
        <v>0</v>
      </c>
      <c r="F82" s="219">
        <v>0</v>
      </c>
      <c r="G82" s="219">
        <v>0</v>
      </c>
      <c r="H82" s="219">
        <v>0</v>
      </c>
      <c r="I82" s="219">
        <v>0</v>
      </c>
      <c r="J82" s="219">
        <v>0</v>
      </c>
      <c r="K82" s="219">
        <v>0</v>
      </c>
      <c r="L82" s="219">
        <v>0</v>
      </c>
      <c r="M82" s="244">
        <f t="shared" si="5"/>
        <v>0</v>
      </c>
    </row>
    <row r="83" spans="1:13" ht="15" x14ac:dyDescent="0.2">
      <c r="A83" t="str">
        <f t="shared" si="3"/>
        <v>VO220303</v>
      </c>
      <c r="B83">
        <f t="shared" si="4"/>
        <v>3</v>
      </c>
      <c r="C83" s="218" t="s">
        <v>1185</v>
      </c>
      <c r="D83" s="219" t="s">
        <v>1089</v>
      </c>
      <c r="E83" s="219">
        <v>2</v>
      </c>
      <c r="F83" s="219">
        <v>0</v>
      </c>
      <c r="G83" s="219">
        <v>0</v>
      </c>
      <c r="H83" s="219">
        <v>2</v>
      </c>
      <c r="I83" s="219">
        <v>0</v>
      </c>
      <c r="J83" s="219">
        <v>0</v>
      </c>
      <c r="K83" s="219">
        <v>0</v>
      </c>
      <c r="L83" s="219">
        <v>0</v>
      </c>
      <c r="M83" s="244">
        <f t="shared" si="5"/>
        <v>1</v>
      </c>
    </row>
    <row r="84" spans="1:13" ht="15" x14ac:dyDescent="0.2">
      <c r="A84" t="str">
        <f t="shared" si="3"/>
        <v>VO220304</v>
      </c>
      <c r="B84">
        <f t="shared" si="4"/>
        <v>4</v>
      </c>
      <c r="C84" s="218" t="s">
        <v>1185</v>
      </c>
      <c r="D84" s="219" t="s">
        <v>467</v>
      </c>
      <c r="E84" s="219">
        <v>0</v>
      </c>
      <c r="F84" s="219">
        <v>0</v>
      </c>
      <c r="G84" s="219">
        <v>0</v>
      </c>
      <c r="H84" s="219">
        <v>0</v>
      </c>
      <c r="I84" s="219">
        <v>0</v>
      </c>
      <c r="J84" s="219">
        <v>0</v>
      </c>
      <c r="K84" s="219">
        <v>0</v>
      </c>
      <c r="L84" s="219">
        <v>0</v>
      </c>
      <c r="M84" s="244">
        <f t="shared" si="5"/>
        <v>0</v>
      </c>
    </row>
    <row r="85" spans="1:13" ht="15" x14ac:dyDescent="0.2">
      <c r="A85" t="str">
        <f t="shared" si="3"/>
        <v>VO220305</v>
      </c>
      <c r="B85">
        <f t="shared" si="4"/>
        <v>5</v>
      </c>
      <c r="C85" s="218" t="s">
        <v>1185</v>
      </c>
      <c r="D85" s="219" t="s">
        <v>638</v>
      </c>
      <c r="E85" s="219">
        <v>1</v>
      </c>
      <c r="F85" s="219">
        <v>0</v>
      </c>
      <c r="G85" s="219">
        <v>0</v>
      </c>
      <c r="H85" s="219">
        <v>1</v>
      </c>
      <c r="I85" s="219">
        <v>0</v>
      </c>
      <c r="J85" s="219">
        <v>0</v>
      </c>
      <c r="K85" s="219">
        <v>0</v>
      </c>
      <c r="L85" s="219">
        <v>0</v>
      </c>
      <c r="M85" s="244">
        <f t="shared" si="5"/>
        <v>1</v>
      </c>
    </row>
    <row r="86" spans="1:13" ht="15" x14ac:dyDescent="0.2">
      <c r="A86" t="str">
        <f t="shared" si="3"/>
        <v>VO220306</v>
      </c>
      <c r="B86">
        <f t="shared" si="4"/>
        <v>6</v>
      </c>
      <c r="C86" s="218" t="s">
        <v>1185</v>
      </c>
      <c r="D86" s="219" t="s">
        <v>709</v>
      </c>
      <c r="E86" s="219">
        <v>3</v>
      </c>
      <c r="F86" s="219">
        <v>0</v>
      </c>
      <c r="G86" s="219">
        <v>0</v>
      </c>
      <c r="H86" s="219">
        <v>3</v>
      </c>
      <c r="I86" s="219">
        <v>2</v>
      </c>
      <c r="J86" s="219">
        <v>0</v>
      </c>
      <c r="K86" s="219">
        <v>0</v>
      </c>
      <c r="L86" s="219">
        <v>2</v>
      </c>
      <c r="M86" s="244">
        <f t="shared" si="5"/>
        <v>1</v>
      </c>
    </row>
    <row r="87" spans="1:13" ht="15" x14ac:dyDescent="0.2">
      <c r="A87" t="str">
        <f t="shared" si="3"/>
        <v>VO220307</v>
      </c>
      <c r="B87">
        <f t="shared" si="4"/>
        <v>7</v>
      </c>
      <c r="C87" s="218" t="s">
        <v>1185</v>
      </c>
      <c r="D87" s="219" t="s">
        <v>737</v>
      </c>
      <c r="E87" s="219">
        <v>1</v>
      </c>
      <c r="F87" s="219">
        <v>0</v>
      </c>
      <c r="G87" s="219">
        <v>0</v>
      </c>
      <c r="H87" s="219">
        <v>1</v>
      </c>
      <c r="I87" s="219">
        <v>0</v>
      </c>
      <c r="J87" s="219">
        <v>0</v>
      </c>
      <c r="K87" s="219">
        <v>0</v>
      </c>
      <c r="L87" s="219">
        <v>0</v>
      </c>
      <c r="M87" s="244">
        <f t="shared" si="5"/>
        <v>1</v>
      </c>
    </row>
    <row r="88" spans="1:13" ht="15" x14ac:dyDescent="0.2">
      <c r="A88" t="str">
        <f t="shared" si="3"/>
        <v>VO220308</v>
      </c>
      <c r="B88">
        <f t="shared" si="4"/>
        <v>8</v>
      </c>
      <c r="C88" s="218" t="s">
        <v>1185</v>
      </c>
      <c r="D88" s="219" t="s">
        <v>812</v>
      </c>
      <c r="E88" s="219">
        <v>3</v>
      </c>
      <c r="F88" s="219">
        <v>0</v>
      </c>
      <c r="G88" s="219">
        <v>0</v>
      </c>
      <c r="H88" s="219">
        <v>3</v>
      </c>
      <c r="I88" s="219">
        <v>7</v>
      </c>
      <c r="J88" s="219">
        <v>0</v>
      </c>
      <c r="K88" s="219">
        <v>0</v>
      </c>
      <c r="L88" s="219">
        <v>7</v>
      </c>
      <c r="M88" s="244">
        <f t="shared" si="5"/>
        <v>0</v>
      </c>
    </row>
    <row r="89" spans="1:13" ht="15" x14ac:dyDescent="0.2">
      <c r="A89" t="str">
        <f t="shared" si="3"/>
        <v>VO220309</v>
      </c>
      <c r="B89">
        <f t="shared" si="4"/>
        <v>9</v>
      </c>
      <c r="C89" s="218" t="s">
        <v>1185</v>
      </c>
      <c r="D89" s="219" t="s">
        <v>846</v>
      </c>
      <c r="E89" s="219">
        <v>0</v>
      </c>
      <c r="F89" s="219">
        <v>0</v>
      </c>
      <c r="G89" s="219">
        <v>0</v>
      </c>
      <c r="H89" s="219">
        <v>0</v>
      </c>
      <c r="I89" s="219">
        <v>0</v>
      </c>
      <c r="J89" s="219">
        <v>1</v>
      </c>
      <c r="K89" s="219">
        <v>0</v>
      </c>
      <c r="L89" s="219">
        <v>1</v>
      </c>
      <c r="M89" s="244">
        <f t="shared" si="5"/>
        <v>0</v>
      </c>
    </row>
    <row r="90" spans="1:13" ht="15" x14ac:dyDescent="0.2">
      <c r="A90" t="str">
        <f t="shared" si="3"/>
        <v>VO230101</v>
      </c>
      <c r="B90">
        <f t="shared" si="4"/>
        <v>1</v>
      </c>
      <c r="C90" s="218" t="s">
        <v>1186</v>
      </c>
      <c r="D90" s="219" t="s">
        <v>110</v>
      </c>
      <c r="E90" s="219">
        <v>3</v>
      </c>
      <c r="F90" s="219">
        <v>0</v>
      </c>
      <c r="G90" s="219">
        <v>0</v>
      </c>
      <c r="H90" s="219">
        <v>3</v>
      </c>
      <c r="I90" s="219">
        <v>3</v>
      </c>
      <c r="J90" s="219">
        <v>0</v>
      </c>
      <c r="K90" s="219">
        <v>0</v>
      </c>
      <c r="L90" s="219">
        <v>3</v>
      </c>
      <c r="M90" s="244">
        <f t="shared" si="5"/>
        <v>0</v>
      </c>
    </row>
    <row r="91" spans="1:13" ht="15" x14ac:dyDescent="0.2">
      <c r="A91" t="str">
        <f t="shared" si="3"/>
        <v>VO230102</v>
      </c>
      <c r="B91">
        <f t="shared" si="4"/>
        <v>2</v>
      </c>
      <c r="C91" s="218" t="s">
        <v>1186</v>
      </c>
      <c r="D91" s="219" t="s">
        <v>228</v>
      </c>
      <c r="E91" s="219">
        <v>0</v>
      </c>
      <c r="F91" s="219">
        <v>0</v>
      </c>
      <c r="G91" s="219">
        <v>0</v>
      </c>
      <c r="H91" s="219">
        <v>0</v>
      </c>
      <c r="I91" s="219">
        <v>0</v>
      </c>
      <c r="J91" s="219">
        <v>0</v>
      </c>
      <c r="K91" s="219">
        <v>0</v>
      </c>
      <c r="L91" s="219">
        <v>0</v>
      </c>
      <c r="M91" s="244">
        <f t="shared" si="5"/>
        <v>0</v>
      </c>
    </row>
    <row r="92" spans="1:13" ht="15" x14ac:dyDescent="0.2">
      <c r="A92" t="str">
        <f t="shared" si="3"/>
        <v>VO230103</v>
      </c>
      <c r="B92">
        <f t="shared" si="4"/>
        <v>3</v>
      </c>
      <c r="C92" s="218" t="s">
        <v>1186</v>
      </c>
      <c r="D92" s="219" t="s">
        <v>312</v>
      </c>
      <c r="E92" s="219">
        <v>12</v>
      </c>
      <c r="F92" s="219">
        <v>0</v>
      </c>
      <c r="G92" s="219">
        <v>0</v>
      </c>
      <c r="H92" s="219">
        <v>12</v>
      </c>
      <c r="I92" s="219">
        <v>3</v>
      </c>
      <c r="J92" s="219">
        <v>0</v>
      </c>
      <c r="K92" s="219">
        <v>1</v>
      </c>
      <c r="L92" s="219">
        <v>4</v>
      </c>
      <c r="M92" s="244">
        <f t="shared" si="5"/>
        <v>1</v>
      </c>
    </row>
    <row r="93" spans="1:13" ht="15" x14ac:dyDescent="0.2">
      <c r="A93" t="str">
        <f t="shared" si="3"/>
        <v>VO230104</v>
      </c>
      <c r="B93">
        <f t="shared" si="4"/>
        <v>4</v>
      </c>
      <c r="C93" s="218" t="s">
        <v>1186</v>
      </c>
      <c r="D93" s="219" t="s">
        <v>379</v>
      </c>
      <c r="E93" s="219">
        <v>1</v>
      </c>
      <c r="F93" s="219">
        <v>0</v>
      </c>
      <c r="G93" s="219">
        <v>0</v>
      </c>
      <c r="H93" s="219">
        <v>1</v>
      </c>
      <c r="I93" s="219">
        <v>0</v>
      </c>
      <c r="J93" s="219">
        <v>0</v>
      </c>
      <c r="K93" s="219">
        <v>0</v>
      </c>
      <c r="L93" s="219">
        <v>0</v>
      </c>
      <c r="M93" s="244">
        <f t="shared" si="5"/>
        <v>1</v>
      </c>
    </row>
    <row r="94" spans="1:13" ht="15" x14ac:dyDescent="0.2">
      <c r="A94" t="str">
        <f t="shared" si="3"/>
        <v>VO230105</v>
      </c>
      <c r="B94">
        <f t="shared" si="4"/>
        <v>5</v>
      </c>
      <c r="C94" s="218" t="s">
        <v>1186</v>
      </c>
      <c r="D94" s="219" t="s">
        <v>450</v>
      </c>
      <c r="E94" s="219">
        <v>0</v>
      </c>
      <c r="F94" s="219">
        <v>0</v>
      </c>
      <c r="G94" s="219">
        <v>0</v>
      </c>
      <c r="H94" s="219">
        <v>0</v>
      </c>
      <c r="I94" s="219">
        <v>0</v>
      </c>
      <c r="J94" s="219">
        <v>0</v>
      </c>
      <c r="K94" s="219">
        <v>0</v>
      </c>
      <c r="L94" s="219">
        <v>0</v>
      </c>
      <c r="M94" s="244">
        <f t="shared" si="5"/>
        <v>0</v>
      </c>
    </row>
    <row r="95" spans="1:13" ht="15" x14ac:dyDescent="0.2">
      <c r="A95" t="str">
        <f t="shared" si="3"/>
        <v>VO230106</v>
      </c>
      <c r="B95">
        <f t="shared" si="4"/>
        <v>6</v>
      </c>
      <c r="C95" s="218" t="s">
        <v>1186</v>
      </c>
      <c r="D95" s="219" t="s">
        <v>1089</v>
      </c>
      <c r="E95" s="219">
        <v>0</v>
      </c>
      <c r="F95" s="219">
        <v>0</v>
      </c>
      <c r="G95" s="219">
        <v>0</v>
      </c>
      <c r="H95" s="219">
        <v>0</v>
      </c>
      <c r="I95" s="219">
        <v>1</v>
      </c>
      <c r="J95" s="219">
        <v>0</v>
      </c>
      <c r="K95" s="219">
        <v>0</v>
      </c>
      <c r="L95" s="219">
        <v>1</v>
      </c>
      <c r="M95" s="244">
        <f t="shared" si="5"/>
        <v>0</v>
      </c>
    </row>
    <row r="96" spans="1:13" ht="15" x14ac:dyDescent="0.2">
      <c r="A96" t="str">
        <f t="shared" si="3"/>
        <v>VO230107</v>
      </c>
      <c r="B96">
        <f t="shared" si="4"/>
        <v>7</v>
      </c>
      <c r="C96" s="218" t="s">
        <v>1186</v>
      </c>
      <c r="D96" s="219" t="s">
        <v>580</v>
      </c>
      <c r="E96" s="219">
        <v>0</v>
      </c>
      <c r="F96" s="219">
        <v>1</v>
      </c>
      <c r="G96" s="219">
        <v>0</v>
      </c>
      <c r="H96" s="219">
        <v>1</v>
      </c>
      <c r="I96" s="219">
        <v>0</v>
      </c>
      <c r="J96" s="219">
        <v>0</v>
      </c>
      <c r="K96" s="219">
        <v>0</v>
      </c>
      <c r="L96" s="219">
        <v>0</v>
      </c>
      <c r="M96" s="244">
        <f t="shared" si="5"/>
        <v>1</v>
      </c>
    </row>
    <row r="97" spans="1:13" ht="15" x14ac:dyDescent="0.2">
      <c r="A97" t="str">
        <f t="shared" si="3"/>
        <v>VO230108</v>
      </c>
      <c r="B97">
        <f t="shared" si="4"/>
        <v>8</v>
      </c>
      <c r="C97" s="218" t="s">
        <v>1186</v>
      </c>
      <c r="D97" s="219" t="s">
        <v>604</v>
      </c>
      <c r="E97" s="219">
        <v>2</v>
      </c>
      <c r="F97" s="219">
        <v>0</v>
      </c>
      <c r="G97" s="219">
        <v>0</v>
      </c>
      <c r="H97" s="219">
        <v>2</v>
      </c>
      <c r="I97" s="219">
        <v>0</v>
      </c>
      <c r="J97" s="219">
        <v>0</v>
      </c>
      <c r="K97" s="219">
        <v>0</v>
      </c>
      <c r="L97" s="219">
        <v>0</v>
      </c>
      <c r="M97" s="244">
        <f t="shared" si="5"/>
        <v>1</v>
      </c>
    </row>
    <row r="98" spans="1:13" ht="15" x14ac:dyDescent="0.2">
      <c r="A98" t="str">
        <f t="shared" si="3"/>
        <v>VO230109</v>
      </c>
      <c r="B98">
        <f t="shared" si="4"/>
        <v>9</v>
      </c>
      <c r="C98" s="218" t="s">
        <v>1186</v>
      </c>
      <c r="D98" s="219" t="s">
        <v>802</v>
      </c>
      <c r="E98" s="219">
        <v>2</v>
      </c>
      <c r="F98" s="219">
        <v>0</v>
      </c>
      <c r="G98" s="219">
        <v>0</v>
      </c>
      <c r="H98" s="219">
        <v>2</v>
      </c>
      <c r="I98" s="219">
        <v>6</v>
      </c>
      <c r="J98" s="219">
        <v>1</v>
      </c>
      <c r="K98" s="219">
        <v>2</v>
      </c>
      <c r="L98" s="219">
        <v>9</v>
      </c>
      <c r="M98" s="244">
        <f t="shared" si="5"/>
        <v>0</v>
      </c>
    </row>
    <row r="99" spans="1:13" ht="15" x14ac:dyDescent="0.2">
      <c r="A99" t="str">
        <f t="shared" si="3"/>
        <v>VO230110</v>
      </c>
      <c r="B99">
        <f t="shared" si="4"/>
        <v>10</v>
      </c>
      <c r="C99" s="218" t="s">
        <v>1186</v>
      </c>
      <c r="D99" s="219" t="s">
        <v>994</v>
      </c>
      <c r="E99" s="219">
        <v>0</v>
      </c>
      <c r="F99" s="219">
        <v>0</v>
      </c>
      <c r="G99" s="219">
        <v>0</v>
      </c>
      <c r="H99" s="219">
        <v>0</v>
      </c>
      <c r="I99" s="219">
        <v>0</v>
      </c>
      <c r="J99" s="219">
        <v>0</v>
      </c>
      <c r="K99" s="219">
        <v>0</v>
      </c>
      <c r="L99" s="219">
        <v>0</v>
      </c>
      <c r="M99" s="244">
        <f t="shared" si="5"/>
        <v>0</v>
      </c>
    </row>
    <row r="100" spans="1:13" ht="15" x14ac:dyDescent="0.2">
      <c r="A100" t="str">
        <f t="shared" si="3"/>
        <v>VO230111</v>
      </c>
      <c r="B100">
        <f t="shared" si="4"/>
        <v>11</v>
      </c>
      <c r="C100" s="218" t="s">
        <v>1186</v>
      </c>
      <c r="D100" s="219" t="s">
        <v>1162</v>
      </c>
      <c r="E100" s="219">
        <v>0</v>
      </c>
      <c r="F100" s="219">
        <v>0</v>
      </c>
      <c r="G100" s="219">
        <v>0</v>
      </c>
      <c r="H100" s="219">
        <v>0</v>
      </c>
      <c r="I100" s="219">
        <v>1</v>
      </c>
      <c r="J100" s="219">
        <v>0</v>
      </c>
      <c r="K100" s="219">
        <v>0</v>
      </c>
      <c r="L100" s="219">
        <v>1</v>
      </c>
      <c r="M100" s="244">
        <f t="shared" si="5"/>
        <v>0</v>
      </c>
    </row>
    <row r="101" spans="1:13" ht="15" x14ac:dyDescent="0.2">
      <c r="A101" t="str">
        <f t="shared" si="3"/>
        <v>VO230201</v>
      </c>
      <c r="B101">
        <f t="shared" si="4"/>
        <v>1</v>
      </c>
      <c r="C101" s="218" t="s">
        <v>1187</v>
      </c>
      <c r="D101" s="219" t="s">
        <v>110</v>
      </c>
      <c r="E101" s="219">
        <v>9</v>
      </c>
      <c r="F101" s="219">
        <v>0</v>
      </c>
      <c r="G101" s="219">
        <v>0</v>
      </c>
      <c r="H101" s="219">
        <v>9</v>
      </c>
      <c r="I101" s="219">
        <v>8</v>
      </c>
      <c r="J101" s="219">
        <v>0</v>
      </c>
      <c r="K101" s="219">
        <v>2</v>
      </c>
      <c r="L101" s="219">
        <v>10</v>
      </c>
      <c r="M101" s="244">
        <f t="shared" si="5"/>
        <v>0</v>
      </c>
    </row>
    <row r="102" spans="1:13" ht="15" x14ac:dyDescent="0.2">
      <c r="A102" t="str">
        <f t="shared" si="3"/>
        <v>VO230202</v>
      </c>
      <c r="B102">
        <f t="shared" si="4"/>
        <v>2</v>
      </c>
      <c r="C102" s="218" t="s">
        <v>1187</v>
      </c>
      <c r="D102" s="219" t="s">
        <v>250</v>
      </c>
      <c r="E102" s="219">
        <v>0</v>
      </c>
      <c r="F102" s="219">
        <v>0</v>
      </c>
      <c r="G102" s="219">
        <v>0</v>
      </c>
      <c r="H102" s="219">
        <v>0</v>
      </c>
      <c r="I102" s="219">
        <v>9</v>
      </c>
      <c r="J102" s="219">
        <v>0</v>
      </c>
      <c r="K102" s="219">
        <v>0</v>
      </c>
      <c r="L102" s="219">
        <v>9</v>
      </c>
      <c r="M102" s="244">
        <f t="shared" si="5"/>
        <v>0</v>
      </c>
    </row>
    <row r="103" spans="1:13" ht="15" x14ac:dyDescent="0.2">
      <c r="A103" t="str">
        <f t="shared" si="3"/>
        <v>VO230203</v>
      </c>
      <c r="B103">
        <f t="shared" si="4"/>
        <v>3</v>
      </c>
      <c r="C103" s="218" t="s">
        <v>1187</v>
      </c>
      <c r="D103" s="219" t="s">
        <v>272</v>
      </c>
      <c r="E103" s="219">
        <v>1</v>
      </c>
      <c r="F103" s="219">
        <v>0</v>
      </c>
      <c r="G103" s="219">
        <v>0</v>
      </c>
      <c r="H103" s="219">
        <v>1</v>
      </c>
      <c r="I103" s="219">
        <v>0</v>
      </c>
      <c r="J103" s="219">
        <v>0</v>
      </c>
      <c r="K103" s="219">
        <v>0</v>
      </c>
      <c r="L103" s="219">
        <v>0</v>
      </c>
      <c r="M103" s="244">
        <f t="shared" si="5"/>
        <v>1</v>
      </c>
    </row>
    <row r="104" spans="1:13" ht="15" x14ac:dyDescent="0.2">
      <c r="A104" t="str">
        <f t="shared" si="3"/>
        <v>VO230204</v>
      </c>
      <c r="B104">
        <f t="shared" si="4"/>
        <v>4</v>
      </c>
      <c r="C104" s="218" t="s">
        <v>1187</v>
      </c>
      <c r="D104" s="219" t="s">
        <v>312</v>
      </c>
      <c r="E104" s="219">
        <v>2</v>
      </c>
      <c r="F104" s="219">
        <v>0</v>
      </c>
      <c r="G104" s="219">
        <v>0</v>
      </c>
      <c r="H104" s="219">
        <v>2</v>
      </c>
      <c r="I104" s="219">
        <v>0</v>
      </c>
      <c r="J104" s="219">
        <v>0</v>
      </c>
      <c r="K104" s="219">
        <v>1</v>
      </c>
      <c r="L104" s="219">
        <v>1</v>
      </c>
      <c r="M104" s="244">
        <f t="shared" si="5"/>
        <v>1</v>
      </c>
    </row>
    <row r="105" spans="1:13" ht="15" x14ac:dyDescent="0.2">
      <c r="A105" t="str">
        <f t="shared" si="3"/>
        <v>VO230205</v>
      </c>
      <c r="B105">
        <f t="shared" si="4"/>
        <v>5</v>
      </c>
      <c r="C105" s="218" t="s">
        <v>1187</v>
      </c>
      <c r="D105" s="219" t="s">
        <v>379</v>
      </c>
      <c r="E105" s="219">
        <v>2</v>
      </c>
      <c r="F105" s="219">
        <v>0</v>
      </c>
      <c r="G105" s="219">
        <v>0</v>
      </c>
      <c r="H105" s="219">
        <v>2</v>
      </c>
      <c r="I105" s="219">
        <v>1</v>
      </c>
      <c r="J105" s="219">
        <v>0</v>
      </c>
      <c r="K105" s="219">
        <v>0</v>
      </c>
      <c r="L105" s="219">
        <v>1</v>
      </c>
      <c r="M105" s="244">
        <f t="shared" si="5"/>
        <v>1</v>
      </c>
    </row>
    <row r="106" spans="1:13" ht="15" x14ac:dyDescent="0.2">
      <c r="A106" t="str">
        <f t="shared" si="3"/>
        <v>VO230206</v>
      </c>
      <c r="B106">
        <f t="shared" si="4"/>
        <v>6</v>
      </c>
      <c r="C106" s="218" t="s">
        <v>1187</v>
      </c>
      <c r="D106" s="219" t="s">
        <v>387</v>
      </c>
      <c r="E106" s="219">
        <v>0</v>
      </c>
      <c r="F106" s="219">
        <v>0</v>
      </c>
      <c r="G106" s="219">
        <v>0</v>
      </c>
      <c r="H106" s="219">
        <v>0</v>
      </c>
      <c r="I106" s="219">
        <v>0</v>
      </c>
      <c r="J106" s="219">
        <v>1</v>
      </c>
      <c r="K106" s="219">
        <v>4</v>
      </c>
      <c r="L106" s="219">
        <v>5</v>
      </c>
      <c r="M106" s="244">
        <f t="shared" si="5"/>
        <v>0</v>
      </c>
    </row>
    <row r="107" spans="1:13" ht="15" x14ac:dyDescent="0.2">
      <c r="A107" t="str">
        <f t="shared" si="3"/>
        <v>VO230207</v>
      </c>
      <c r="B107">
        <f t="shared" si="4"/>
        <v>7</v>
      </c>
      <c r="C107" s="218" t="s">
        <v>1187</v>
      </c>
      <c r="D107" s="219" t="s">
        <v>668</v>
      </c>
      <c r="E107" s="219">
        <v>0</v>
      </c>
      <c r="F107" s="219">
        <v>0</v>
      </c>
      <c r="G107" s="219">
        <v>0</v>
      </c>
      <c r="H107" s="219">
        <v>0</v>
      </c>
      <c r="I107" s="219">
        <v>0</v>
      </c>
      <c r="J107" s="219">
        <v>0</v>
      </c>
      <c r="K107" s="219">
        <v>0</v>
      </c>
      <c r="L107" s="219">
        <v>0</v>
      </c>
      <c r="M107" s="244">
        <f t="shared" si="5"/>
        <v>0</v>
      </c>
    </row>
    <row r="108" spans="1:13" ht="15" x14ac:dyDescent="0.2">
      <c r="A108" t="str">
        <f t="shared" si="3"/>
        <v>VO230208</v>
      </c>
      <c r="B108">
        <f t="shared" si="4"/>
        <v>8</v>
      </c>
      <c r="C108" s="218" t="s">
        <v>1187</v>
      </c>
      <c r="D108" s="219" t="s">
        <v>705</v>
      </c>
      <c r="E108" s="219">
        <v>1</v>
      </c>
      <c r="F108" s="219">
        <v>0</v>
      </c>
      <c r="G108" s="219">
        <v>0</v>
      </c>
      <c r="H108" s="219">
        <v>1</v>
      </c>
      <c r="I108" s="219">
        <v>0</v>
      </c>
      <c r="J108" s="219">
        <v>0</v>
      </c>
      <c r="K108" s="219">
        <v>0</v>
      </c>
      <c r="L108" s="219">
        <v>0</v>
      </c>
      <c r="M108" s="244">
        <f t="shared" si="5"/>
        <v>1</v>
      </c>
    </row>
    <row r="109" spans="1:13" ht="15" x14ac:dyDescent="0.2">
      <c r="A109" t="str">
        <f t="shared" si="3"/>
        <v>VO230209</v>
      </c>
      <c r="B109">
        <f t="shared" si="4"/>
        <v>9</v>
      </c>
      <c r="C109" s="218" t="s">
        <v>1187</v>
      </c>
      <c r="D109" s="219" t="s">
        <v>770</v>
      </c>
      <c r="E109" s="219">
        <v>0</v>
      </c>
      <c r="F109" s="219">
        <v>0</v>
      </c>
      <c r="G109" s="219">
        <v>0</v>
      </c>
      <c r="H109" s="219">
        <v>0</v>
      </c>
      <c r="I109" s="219">
        <v>0</v>
      </c>
      <c r="J109" s="219">
        <v>0</v>
      </c>
      <c r="K109" s="219">
        <v>0</v>
      </c>
      <c r="L109" s="219">
        <v>0</v>
      </c>
      <c r="M109" s="244">
        <f t="shared" si="5"/>
        <v>0</v>
      </c>
    </row>
    <row r="110" spans="1:13" ht="15" x14ac:dyDescent="0.2">
      <c r="A110" t="str">
        <f t="shared" si="3"/>
        <v>VO230210</v>
      </c>
      <c r="B110">
        <f t="shared" si="4"/>
        <v>10</v>
      </c>
      <c r="C110" s="218" t="s">
        <v>1187</v>
      </c>
      <c r="D110" s="219" t="s">
        <v>790</v>
      </c>
      <c r="E110" s="219">
        <v>0</v>
      </c>
      <c r="F110" s="219">
        <v>0</v>
      </c>
      <c r="G110" s="219">
        <v>0</v>
      </c>
      <c r="H110" s="219">
        <v>0</v>
      </c>
      <c r="I110" s="219">
        <v>2</v>
      </c>
      <c r="J110" s="219">
        <v>0</v>
      </c>
      <c r="K110" s="219">
        <v>0</v>
      </c>
      <c r="L110" s="219">
        <v>2</v>
      </c>
      <c r="M110" s="244">
        <f t="shared" si="5"/>
        <v>0</v>
      </c>
    </row>
    <row r="111" spans="1:13" ht="15" x14ac:dyDescent="0.2">
      <c r="A111" t="str">
        <f t="shared" si="3"/>
        <v>VO230211</v>
      </c>
      <c r="B111">
        <f t="shared" si="4"/>
        <v>11</v>
      </c>
      <c r="C111" s="218" t="s">
        <v>1187</v>
      </c>
      <c r="D111" s="219" t="s">
        <v>802</v>
      </c>
      <c r="E111" s="219">
        <v>0</v>
      </c>
      <c r="F111" s="219">
        <v>0</v>
      </c>
      <c r="G111" s="219">
        <v>0</v>
      </c>
      <c r="H111" s="219">
        <v>0</v>
      </c>
      <c r="I111" s="219">
        <v>0</v>
      </c>
      <c r="J111" s="219">
        <v>0</v>
      </c>
      <c r="K111" s="219">
        <v>0</v>
      </c>
      <c r="L111" s="219">
        <v>0</v>
      </c>
      <c r="M111" s="244">
        <f t="shared" si="5"/>
        <v>0</v>
      </c>
    </row>
    <row r="112" spans="1:13" ht="15" x14ac:dyDescent="0.2">
      <c r="A112" t="str">
        <f t="shared" si="3"/>
        <v>VO230212</v>
      </c>
      <c r="B112">
        <f t="shared" si="4"/>
        <v>12</v>
      </c>
      <c r="C112" s="218" t="s">
        <v>1187</v>
      </c>
      <c r="D112" s="219" t="s">
        <v>1155</v>
      </c>
      <c r="E112" s="219">
        <v>2</v>
      </c>
      <c r="F112" s="219">
        <v>0</v>
      </c>
      <c r="G112" s="219">
        <v>0</v>
      </c>
      <c r="H112" s="219">
        <v>2</v>
      </c>
      <c r="I112" s="219">
        <v>0</v>
      </c>
      <c r="J112" s="219">
        <v>0</v>
      </c>
      <c r="K112" s="219">
        <v>0</v>
      </c>
      <c r="L112" s="219">
        <v>0</v>
      </c>
      <c r="M112" s="244">
        <f t="shared" si="5"/>
        <v>1</v>
      </c>
    </row>
    <row r="113" spans="1:13" ht="15" x14ac:dyDescent="0.2">
      <c r="A113" t="str">
        <f t="shared" si="3"/>
        <v>VO230301</v>
      </c>
      <c r="B113">
        <f t="shared" si="4"/>
        <v>1</v>
      </c>
      <c r="C113" s="218" t="s">
        <v>1188</v>
      </c>
      <c r="D113" s="219" t="s">
        <v>97</v>
      </c>
      <c r="E113" s="219">
        <v>0</v>
      </c>
      <c r="F113" s="219">
        <v>0</v>
      </c>
      <c r="G113" s="219">
        <v>0</v>
      </c>
      <c r="H113" s="219">
        <v>0</v>
      </c>
      <c r="I113" s="219">
        <v>0</v>
      </c>
      <c r="J113" s="219">
        <v>0</v>
      </c>
      <c r="K113" s="219">
        <v>0</v>
      </c>
      <c r="L113" s="219">
        <v>0</v>
      </c>
      <c r="M113" s="244">
        <f t="shared" si="5"/>
        <v>0</v>
      </c>
    </row>
    <row r="114" spans="1:13" ht="15" x14ac:dyDescent="0.2">
      <c r="A114" t="str">
        <f t="shared" si="3"/>
        <v>VO230302</v>
      </c>
      <c r="B114">
        <f t="shared" si="4"/>
        <v>2</v>
      </c>
      <c r="C114" s="218" t="s">
        <v>1188</v>
      </c>
      <c r="D114" s="219" t="s">
        <v>110</v>
      </c>
      <c r="E114" s="219">
        <v>0</v>
      </c>
      <c r="F114" s="219">
        <v>0</v>
      </c>
      <c r="G114" s="219">
        <v>0</v>
      </c>
      <c r="H114" s="219">
        <v>0</v>
      </c>
      <c r="I114" s="219">
        <v>2</v>
      </c>
      <c r="J114" s="219">
        <v>0</v>
      </c>
      <c r="K114" s="219">
        <v>0</v>
      </c>
      <c r="L114" s="219">
        <v>2</v>
      </c>
      <c r="M114" s="244">
        <f t="shared" si="5"/>
        <v>0</v>
      </c>
    </row>
    <row r="115" spans="1:13" ht="15" x14ac:dyDescent="0.2">
      <c r="A115" t="str">
        <f t="shared" si="3"/>
        <v>VO230303</v>
      </c>
      <c r="B115">
        <f t="shared" si="4"/>
        <v>3</v>
      </c>
      <c r="C115" s="218" t="s">
        <v>1188</v>
      </c>
      <c r="D115" s="219" t="s">
        <v>228</v>
      </c>
      <c r="E115" s="219">
        <v>0</v>
      </c>
      <c r="F115" s="219">
        <v>0</v>
      </c>
      <c r="G115" s="219">
        <v>0</v>
      </c>
      <c r="H115" s="219">
        <v>0</v>
      </c>
      <c r="I115" s="219">
        <v>0</v>
      </c>
      <c r="J115" s="219">
        <v>0</v>
      </c>
      <c r="K115" s="219">
        <v>0</v>
      </c>
      <c r="L115" s="219">
        <v>0</v>
      </c>
      <c r="M115" s="244">
        <f t="shared" si="5"/>
        <v>0</v>
      </c>
    </row>
    <row r="116" spans="1:13" ht="15" x14ac:dyDescent="0.2">
      <c r="A116" t="str">
        <f t="shared" si="3"/>
        <v>VO230304</v>
      </c>
      <c r="B116">
        <f t="shared" si="4"/>
        <v>4</v>
      </c>
      <c r="C116" s="218" t="s">
        <v>1188</v>
      </c>
      <c r="D116" s="219" t="s">
        <v>312</v>
      </c>
      <c r="E116" s="219">
        <v>1</v>
      </c>
      <c r="F116" s="219">
        <v>0</v>
      </c>
      <c r="G116" s="219">
        <v>0</v>
      </c>
      <c r="H116" s="219">
        <v>1</v>
      </c>
      <c r="I116" s="219">
        <v>0</v>
      </c>
      <c r="J116" s="219">
        <v>0</v>
      </c>
      <c r="K116" s="219">
        <v>0</v>
      </c>
      <c r="L116" s="219">
        <v>0</v>
      </c>
      <c r="M116" s="244">
        <f t="shared" si="5"/>
        <v>1</v>
      </c>
    </row>
    <row r="117" spans="1:13" ht="15" x14ac:dyDescent="0.2">
      <c r="A117" t="str">
        <f t="shared" si="3"/>
        <v>VO230305</v>
      </c>
      <c r="B117">
        <f t="shared" si="4"/>
        <v>5</v>
      </c>
      <c r="C117" s="218" t="s">
        <v>1188</v>
      </c>
      <c r="D117" s="219" t="s">
        <v>379</v>
      </c>
      <c r="E117" s="219">
        <v>0</v>
      </c>
      <c r="F117" s="219">
        <v>0</v>
      </c>
      <c r="G117" s="219">
        <v>0</v>
      </c>
      <c r="H117" s="219">
        <v>0</v>
      </c>
      <c r="I117" s="219">
        <v>0</v>
      </c>
      <c r="J117" s="219">
        <v>0</v>
      </c>
      <c r="K117" s="219">
        <v>0</v>
      </c>
      <c r="L117" s="219">
        <v>0</v>
      </c>
      <c r="M117" s="244">
        <f t="shared" si="5"/>
        <v>0</v>
      </c>
    </row>
    <row r="118" spans="1:13" ht="15" x14ac:dyDescent="0.2">
      <c r="A118" t="str">
        <f t="shared" si="3"/>
        <v>VO230306</v>
      </c>
      <c r="B118">
        <f t="shared" si="4"/>
        <v>6</v>
      </c>
      <c r="C118" s="218" t="s">
        <v>1188</v>
      </c>
      <c r="D118" s="219" t="s">
        <v>391</v>
      </c>
      <c r="E118" s="219">
        <v>0</v>
      </c>
      <c r="F118" s="219">
        <v>0</v>
      </c>
      <c r="G118" s="219">
        <v>0</v>
      </c>
      <c r="H118" s="219">
        <v>0</v>
      </c>
      <c r="I118" s="219">
        <v>1</v>
      </c>
      <c r="J118" s="219">
        <v>0</v>
      </c>
      <c r="K118" s="219">
        <v>0</v>
      </c>
      <c r="L118" s="219">
        <v>1</v>
      </c>
      <c r="M118" s="244">
        <f t="shared" si="5"/>
        <v>0</v>
      </c>
    </row>
    <row r="119" spans="1:13" ht="15" x14ac:dyDescent="0.2">
      <c r="A119" t="str">
        <f t="shared" si="3"/>
        <v>VO230307</v>
      </c>
      <c r="B119">
        <f t="shared" si="4"/>
        <v>7</v>
      </c>
      <c r="C119" s="218" t="s">
        <v>1188</v>
      </c>
      <c r="D119" s="219" t="s">
        <v>1071</v>
      </c>
      <c r="E119" s="219">
        <v>0</v>
      </c>
      <c r="F119" s="219">
        <v>0</v>
      </c>
      <c r="G119" s="219">
        <v>0</v>
      </c>
      <c r="H119" s="219">
        <v>0</v>
      </c>
      <c r="I119" s="219">
        <v>0</v>
      </c>
      <c r="J119" s="219">
        <v>0</v>
      </c>
      <c r="K119" s="219">
        <v>0</v>
      </c>
      <c r="L119" s="219">
        <v>0</v>
      </c>
      <c r="M119" s="244">
        <f t="shared" si="5"/>
        <v>0</v>
      </c>
    </row>
    <row r="120" spans="1:13" ht="15" x14ac:dyDescent="0.2">
      <c r="A120" t="str">
        <f t="shared" si="3"/>
        <v>VO230308</v>
      </c>
      <c r="B120">
        <f t="shared" si="4"/>
        <v>8</v>
      </c>
      <c r="C120" s="218" t="s">
        <v>1188</v>
      </c>
      <c r="D120" s="219" t="s">
        <v>475</v>
      </c>
      <c r="E120" s="219">
        <v>0</v>
      </c>
      <c r="F120" s="219">
        <v>0</v>
      </c>
      <c r="G120" s="219">
        <v>0</v>
      </c>
      <c r="H120" s="219">
        <v>0</v>
      </c>
      <c r="I120" s="219">
        <v>0</v>
      </c>
      <c r="J120" s="219">
        <v>0</v>
      </c>
      <c r="K120" s="219">
        <v>1</v>
      </c>
      <c r="L120" s="219">
        <v>1</v>
      </c>
      <c r="M120" s="244">
        <f t="shared" si="5"/>
        <v>0</v>
      </c>
    </row>
    <row r="121" spans="1:13" ht="15" x14ac:dyDescent="0.2">
      <c r="A121" t="str">
        <f t="shared" si="3"/>
        <v>VO230309</v>
      </c>
      <c r="B121">
        <f t="shared" si="4"/>
        <v>9</v>
      </c>
      <c r="C121" s="218" t="s">
        <v>1188</v>
      </c>
      <c r="D121" s="219" t="s">
        <v>483</v>
      </c>
      <c r="E121" s="219">
        <v>0</v>
      </c>
      <c r="F121" s="219">
        <v>0</v>
      </c>
      <c r="G121" s="219">
        <v>0</v>
      </c>
      <c r="H121" s="219">
        <v>0</v>
      </c>
      <c r="I121" s="219">
        <v>0</v>
      </c>
      <c r="J121" s="219">
        <v>0</v>
      </c>
      <c r="K121" s="219">
        <v>0</v>
      </c>
      <c r="L121" s="219">
        <v>0</v>
      </c>
      <c r="M121" s="244">
        <f t="shared" si="5"/>
        <v>0</v>
      </c>
    </row>
    <row r="122" spans="1:13" ht="15" x14ac:dyDescent="0.2">
      <c r="A122" t="str">
        <f t="shared" si="3"/>
        <v>VO230310</v>
      </c>
      <c r="B122">
        <f t="shared" si="4"/>
        <v>10</v>
      </c>
      <c r="C122" s="218" t="s">
        <v>1188</v>
      </c>
      <c r="D122" s="219" t="s">
        <v>604</v>
      </c>
      <c r="E122" s="219">
        <v>0</v>
      </c>
      <c r="F122" s="219">
        <v>0</v>
      </c>
      <c r="G122" s="219">
        <v>0</v>
      </c>
      <c r="H122" s="219">
        <v>0</v>
      </c>
      <c r="I122" s="219">
        <v>0</v>
      </c>
      <c r="J122" s="219">
        <v>0</v>
      </c>
      <c r="K122" s="219">
        <v>0</v>
      </c>
      <c r="L122" s="219">
        <v>0</v>
      </c>
      <c r="M122" s="244">
        <f t="shared" si="5"/>
        <v>0</v>
      </c>
    </row>
    <row r="123" spans="1:13" ht="15" x14ac:dyDescent="0.2">
      <c r="A123" t="str">
        <f t="shared" si="3"/>
        <v>VO230311</v>
      </c>
      <c r="B123">
        <f t="shared" si="4"/>
        <v>11</v>
      </c>
      <c r="C123" s="218" t="s">
        <v>1188</v>
      </c>
      <c r="D123" s="219" t="s">
        <v>1116</v>
      </c>
      <c r="E123" s="219">
        <v>1</v>
      </c>
      <c r="F123" s="219">
        <v>0</v>
      </c>
      <c r="G123" s="219">
        <v>0</v>
      </c>
      <c r="H123" s="219">
        <v>1</v>
      </c>
      <c r="I123" s="219">
        <v>1</v>
      </c>
      <c r="J123" s="219">
        <v>0</v>
      </c>
      <c r="K123" s="219">
        <v>0</v>
      </c>
      <c r="L123" s="219">
        <v>1</v>
      </c>
      <c r="M123" s="244">
        <f t="shared" si="5"/>
        <v>0</v>
      </c>
    </row>
    <row r="124" spans="1:13" ht="15" x14ac:dyDescent="0.2">
      <c r="A124" t="str">
        <f t="shared" si="3"/>
        <v>VO230312</v>
      </c>
      <c r="B124">
        <f t="shared" si="4"/>
        <v>12</v>
      </c>
      <c r="C124" s="218" t="s">
        <v>1188</v>
      </c>
      <c r="D124" s="219" t="s">
        <v>797</v>
      </c>
      <c r="E124" s="219">
        <v>1</v>
      </c>
      <c r="F124" s="219">
        <v>0</v>
      </c>
      <c r="G124" s="219">
        <v>0</v>
      </c>
      <c r="H124" s="219">
        <v>1</v>
      </c>
      <c r="I124" s="219">
        <v>0</v>
      </c>
      <c r="J124" s="219">
        <v>0</v>
      </c>
      <c r="K124" s="219">
        <v>0</v>
      </c>
      <c r="L124" s="219">
        <v>0</v>
      </c>
      <c r="M124" s="244">
        <f t="shared" si="5"/>
        <v>1</v>
      </c>
    </row>
    <row r="125" spans="1:13" ht="15" x14ac:dyDescent="0.2">
      <c r="A125" t="str">
        <f t="shared" si="3"/>
        <v>VO230313</v>
      </c>
      <c r="B125">
        <f t="shared" si="4"/>
        <v>13</v>
      </c>
      <c r="C125" s="218" t="s">
        <v>1188</v>
      </c>
      <c r="D125" s="219" t="s">
        <v>822</v>
      </c>
      <c r="E125" s="219">
        <v>0</v>
      </c>
      <c r="F125" s="219">
        <v>0</v>
      </c>
      <c r="G125" s="219">
        <v>0</v>
      </c>
      <c r="H125" s="219">
        <v>0</v>
      </c>
      <c r="I125" s="219">
        <v>9</v>
      </c>
      <c r="J125" s="219">
        <v>0</v>
      </c>
      <c r="K125" s="219">
        <v>2</v>
      </c>
      <c r="L125" s="219">
        <v>11</v>
      </c>
      <c r="M125" s="244">
        <f t="shared" si="5"/>
        <v>0</v>
      </c>
    </row>
    <row r="126" spans="1:13" ht="15" x14ac:dyDescent="0.2">
      <c r="A126" t="str">
        <f t="shared" si="3"/>
        <v>VO230314</v>
      </c>
      <c r="B126">
        <f t="shared" si="4"/>
        <v>14</v>
      </c>
      <c r="C126" s="218" t="s">
        <v>1188</v>
      </c>
      <c r="D126" s="219" t="s">
        <v>888</v>
      </c>
      <c r="E126" s="219">
        <v>1</v>
      </c>
      <c r="F126" s="219">
        <v>0</v>
      </c>
      <c r="G126" s="219">
        <v>0</v>
      </c>
      <c r="H126" s="219">
        <v>1</v>
      </c>
      <c r="I126" s="219">
        <v>0</v>
      </c>
      <c r="J126" s="219">
        <v>0</v>
      </c>
      <c r="K126" s="219">
        <v>0</v>
      </c>
      <c r="L126" s="219">
        <v>0</v>
      </c>
      <c r="M126" s="244">
        <f t="shared" si="5"/>
        <v>1</v>
      </c>
    </row>
    <row r="127" spans="1:13" ht="15" x14ac:dyDescent="0.2">
      <c r="A127" t="str">
        <f t="shared" si="3"/>
        <v>VO230315</v>
      </c>
      <c r="B127">
        <f t="shared" si="4"/>
        <v>15</v>
      </c>
      <c r="C127" s="218" t="s">
        <v>1188</v>
      </c>
      <c r="D127" s="219" t="s">
        <v>1146</v>
      </c>
      <c r="E127" s="219">
        <v>0</v>
      </c>
      <c r="F127" s="219">
        <v>0</v>
      </c>
      <c r="G127" s="219">
        <v>0</v>
      </c>
      <c r="H127" s="219">
        <v>0</v>
      </c>
      <c r="I127" s="219">
        <v>0</v>
      </c>
      <c r="J127" s="219">
        <v>0</v>
      </c>
      <c r="K127" s="219">
        <v>0</v>
      </c>
      <c r="L127" s="219">
        <v>0</v>
      </c>
      <c r="M127" s="244">
        <f t="shared" si="5"/>
        <v>0</v>
      </c>
    </row>
    <row r="128" spans="1:13" ht="15" x14ac:dyDescent="0.2">
      <c r="A128" t="str">
        <f t="shared" si="3"/>
        <v>VO230316</v>
      </c>
      <c r="B128">
        <f t="shared" si="4"/>
        <v>16</v>
      </c>
      <c r="C128" s="218" t="s">
        <v>1188</v>
      </c>
      <c r="D128" s="219" t="s">
        <v>1162</v>
      </c>
      <c r="E128" s="219">
        <v>0</v>
      </c>
      <c r="F128" s="219">
        <v>0</v>
      </c>
      <c r="G128" s="219">
        <v>0</v>
      </c>
      <c r="H128" s="219">
        <v>0</v>
      </c>
      <c r="I128" s="219">
        <v>2</v>
      </c>
      <c r="J128" s="219">
        <v>0</v>
      </c>
      <c r="K128" s="219">
        <v>0</v>
      </c>
      <c r="L128" s="219">
        <v>2</v>
      </c>
      <c r="M128" s="244">
        <f t="shared" si="5"/>
        <v>0</v>
      </c>
    </row>
    <row r="129" spans="1:13" ht="15" x14ac:dyDescent="0.2">
      <c r="A129" t="str">
        <f t="shared" si="3"/>
        <v>VO230501</v>
      </c>
      <c r="B129">
        <f t="shared" si="4"/>
        <v>1</v>
      </c>
      <c r="C129" s="218" t="s">
        <v>1189</v>
      </c>
      <c r="D129" s="219" t="s">
        <v>97</v>
      </c>
      <c r="E129" s="219">
        <v>0</v>
      </c>
      <c r="F129" s="219">
        <v>0</v>
      </c>
      <c r="G129" s="219">
        <v>0</v>
      </c>
      <c r="H129" s="219">
        <v>0</v>
      </c>
      <c r="I129" s="219">
        <v>0</v>
      </c>
      <c r="J129" s="219">
        <v>0</v>
      </c>
      <c r="K129" s="219">
        <v>0</v>
      </c>
      <c r="L129" s="219">
        <v>0</v>
      </c>
      <c r="M129" s="244">
        <f t="shared" si="5"/>
        <v>0</v>
      </c>
    </row>
    <row r="130" spans="1:13" ht="15" x14ac:dyDescent="0.2">
      <c r="A130" t="str">
        <f t="shared" si="3"/>
        <v>VO230502</v>
      </c>
      <c r="B130">
        <f t="shared" si="4"/>
        <v>2</v>
      </c>
      <c r="C130" s="218" t="s">
        <v>1189</v>
      </c>
      <c r="D130" s="219" t="s">
        <v>110</v>
      </c>
      <c r="E130" s="219">
        <v>0</v>
      </c>
      <c r="F130" s="219">
        <v>0</v>
      </c>
      <c r="G130" s="219">
        <v>0</v>
      </c>
      <c r="H130" s="219">
        <v>0</v>
      </c>
      <c r="I130" s="219">
        <v>1</v>
      </c>
      <c r="J130" s="219">
        <v>0</v>
      </c>
      <c r="K130" s="219">
        <v>0</v>
      </c>
      <c r="L130" s="219">
        <v>1</v>
      </c>
      <c r="M130" s="244">
        <f t="shared" si="5"/>
        <v>0</v>
      </c>
    </row>
    <row r="131" spans="1:13" ht="15" x14ac:dyDescent="0.2">
      <c r="A131" t="str">
        <f t="shared" si="3"/>
        <v>VO230503</v>
      </c>
      <c r="B131">
        <f t="shared" si="4"/>
        <v>3</v>
      </c>
      <c r="C131" s="218" t="s">
        <v>1189</v>
      </c>
      <c r="D131" s="219" t="s">
        <v>228</v>
      </c>
      <c r="E131" s="219">
        <v>1</v>
      </c>
      <c r="F131" s="219">
        <v>0</v>
      </c>
      <c r="G131" s="219">
        <v>0</v>
      </c>
      <c r="H131" s="219">
        <v>1</v>
      </c>
      <c r="I131" s="219">
        <v>1</v>
      </c>
      <c r="J131" s="219">
        <v>0</v>
      </c>
      <c r="K131" s="219">
        <v>0</v>
      </c>
      <c r="L131" s="219">
        <v>1</v>
      </c>
      <c r="M131" s="244">
        <f t="shared" si="5"/>
        <v>0</v>
      </c>
    </row>
    <row r="132" spans="1:13" ht="15" x14ac:dyDescent="0.2">
      <c r="A132" t="str">
        <f t="shared" si="3"/>
        <v>VO230504</v>
      </c>
      <c r="B132">
        <f t="shared" si="4"/>
        <v>4</v>
      </c>
      <c r="C132" s="218" t="s">
        <v>1189</v>
      </c>
      <c r="D132" s="219" t="s">
        <v>312</v>
      </c>
      <c r="E132" s="219">
        <v>1</v>
      </c>
      <c r="F132" s="219">
        <v>0</v>
      </c>
      <c r="G132" s="219">
        <v>0</v>
      </c>
      <c r="H132" s="219">
        <v>1</v>
      </c>
      <c r="I132" s="219">
        <v>0</v>
      </c>
      <c r="J132" s="219">
        <v>0</v>
      </c>
      <c r="K132" s="219">
        <v>0</v>
      </c>
      <c r="L132" s="219">
        <v>0</v>
      </c>
      <c r="M132" s="244">
        <f t="shared" si="5"/>
        <v>1</v>
      </c>
    </row>
    <row r="133" spans="1:13" ht="15" x14ac:dyDescent="0.2">
      <c r="A133" t="str">
        <f t="shared" si="3"/>
        <v>VO230505</v>
      </c>
      <c r="B133">
        <f t="shared" si="4"/>
        <v>5</v>
      </c>
      <c r="C133" s="218" t="s">
        <v>1189</v>
      </c>
      <c r="D133" s="219" t="s">
        <v>379</v>
      </c>
      <c r="E133" s="219">
        <v>0</v>
      </c>
      <c r="F133" s="219">
        <v>0</v>
      </c>
      <c r="G133" s="219">
        <v>0</v>
      </c>
      <c r="H133" s="219">
        <v>0</v>
      </c>
      <c r="I133" s="219">
        <v>1</v>
      </c>
      <c r="J133" s="219">
        <v>0</v>
      </c>
      <c r="K133" s="219">
        <v>0</v>
      </c>
      <c r="L133" s="219">
        <v>1</v>
      </c>
      <c r="M133" s="244">
        <f t="shared" si="5"/>
        <v>0</v>
      </c>
    </row>
    <row r="134" spans="1:13" ht="15" x14ac:dyDescent="0.2">
      <c r="A134" t="str">
        <f t="shared" si="3"/>
        <v>VO230506</v>
      </c>
      <c r="B134">
        <f t="shared" si="4"/>
        <v>6</v>
      </c>
      <c r="C134" s="218" t="s">
        <v>1189</v>
      </c>
      <c r="D134" s="219" t="s">
        <v>1089</v>
      </c>
      <c r="E134" s="219">
        <v>28</v>
      </c>
      <c r="F134" s="219">
        <v>0</v>
      </c>
      <c r="G134" s="219">
        <v>0</v>
      </c>
      <c r="H134" s="219">
        <v>28</v>
      </c>
      <c r="I134" s="219">
        <v>10</v>
      </c>
      <c r="J134" s="219">
        <v>0</v>
      </c>
      <c r="K134" s="219">
        <v>0</v>
      </c>
      <c r="L134" s="219">
        <v>10</v>
      </c>
      <c r="M134" s="244">
        <f t="shared" si="5"/>
        <v>1</v>
      </c>
    </row>
    <row r="135" spans="1:13" ht="15" x14ac:dyDescent="0.2">
      <c r="A135" t="str">
        <f t="shared" si="3"/>
        <v>VO230507</v>
      </c>
      <c r="B135">
        <f t="shared" si="4"/>
        <v>7</v>
      </c>
      <c r="C135" s="218" t="s">
        <v>1189</v>
      </c>
      <c r="D135" s="219" t="s">
        <v>467</v>
      </c>
      <c r="E135" s="219">
        <v>3</v>
      </c>
      <c r="F135" s="219">
        <v>0</v>
      </c>
      <c r="G135" s="219">
        <v>0</v>
      </c>
      <c r="H135" s="219">
        <v>3</v>
      </c>
      <c r="I135" s="219">
        <v>4</v>
      </c>
      <c r="J135" s="219">
        <v>0</v>
      </c>
      <c r="K135" s="219">
        <v>0</v>
      </c>
      <c r="L135" s="219">
        <v>4</v>
      </c>
      <c r="M135" s="244">
        <f t="shared" si="5"/>
        <v>0</v>
      </c>
    </row>
    <row r="136" spans="1:13" ht="15" x14ac:dyDescent="0.2">
      <c r="A136" t="str">
        <f t="shared" si="3"/>
        <v>VO230508</v>
      </c>
      <c r="B136">
        <f t="shared" si="4"/>
        <v>8</v>
      </c>
      <c r="C136" s="218" t="s">
        <v>1189</v>
      </c>
      <c r="D136" s="219" t="s">
        <v>545</v>
      </c>
      <c r="E136" s="219">
        <v>0</v>
      </c>
      <c r="F136" s="219">
        <v>0</v>
      </c>
      <c r="G136" s="219">
        <v>0</v>
      </c>
      <c r="H136" s="219">
        <v>0</v>
      </c>
      <c r="I136" s="219">
        <v>1</v>
      </c>
      <c r="J136" s="219">
        <v>0</v>
      </c>
      <c r="K136" s="219">
        <v>0</v>
      </c>
      <c r="L136" s="219">
        <v>1</v>
      </c>
      <c r="M136" s="244">
        <f t="shared" si="5"/>
        <v>0</v>
      </c>
    </row>
    <row r="137" spans="1:13" ht="15" x14ac:dyDescent="0.2">
      <c r="A137" t="str">
        <f t="shared" si="3"/>
        <v>VO230509</v>
      </c>
      <c r="B137">
        <f t="shared" si="4"/>
        <v>9</v>
      </c>
      <c r="C137" s="218" t="s">
        <v>1189</v>
      </c>
      <c r="D137" s="219" t="s">
        <v>568</v>
      </c>
      <c r="E137" s="219">
        <v>1</v>
      </c>
      <c r="F137" s="219">
        <v>0</v>
      </c>
      <c r="G137" s="219">
        <v>0</v>
      </c>
      <c r="H137" s="219">
        <v>1</v>
      </c>
      <c r="I137" s="219">
        <v>1</v>
      </c>
      <c r="J137" s="219">
        <v>0</v>
      </c>
      <c r="K137" s="219">
        <v>1</v>
      </c>
      <c r="L137" s="219">
        <v>2</v>
      </c>
      <c r="M137" s="244">
        <f t="shared" si="5"/>
        <v>0</v>
      </c>
    </row>
    <row r="138" spans="1:13" ht="15" x14ac:dyDescent="0.2">
      <c r="A138" t="str">
        <f t="shared" si="3"/>
        <v>VO230510</v>
      </c>
      <c r="B138">
        <f t="shared" si="4"/>
        <v>10</v>
      </c>
      <c r="C138" s="218" t="s">
        <v>1189</v>
      </c>
      <c r="D138" s="219" t="s">
        <v>580</v>
      </c>
      <c r="E138" s="219">
        <v>0</v>
      </c>
      <c r="F138" s="219">
        <v>0</v>
      </c>
      <c r="G138" s="219">
        <v>0</v>
      </c>
      <c r="H138" s="219">
        <v>0</v>
      </c>
      <c r="I138" s="219">
        <v>3</v>
      </c>
      <c r="J138" s="219">
        <v>0</v>
      </c>
      <c r="K138" s="219">
        <v>0</v>
      </c>
      <c r="L138" s="219">
        <v>3</v>
      </c>
      <c r="M138" s="244">
        <f t="shared" si="5"/>
        <v>0</v>
      </c>
    </row>
    <row r="139" spans="1:13" ht="15" x14ac:dyDescent="0.2">
      <c r="A139" t="str">
        <f t="shared" si="3"/>
        <v>VO230511</v>
      </c>
      <c r="B139">
        <f t="shared" si="4"/>
        <v>11</v>
      </c>
      <c r="C139" s="218" t="s">
        <v>1189</v>
      </c>
      <c r="D139" s="219" t="s">
        <v>590</v>
      </c>
      <c r="E139" s="219">
        <v>1</v>
      </c>
      <c r="F139" s="219">
        <v>0</v>
      </c>
      <c r="G139" s="219">
        <v>0</v>
      </c>
      <c r="H139" s="219">
        <v>1</v>
      </c>
      <c r="I139" s="219">
        <v>0</v>
      </c>
      <c r="J139" s="219">
        <v>0</v>
      </c>
      <c r="K139" s="219">
        <v>0</v>
      </c>
      <c r="L139" s="219">
        <v>0</v>
      </c>
      <c r="M139" s="244">
        <f t="shared" si="5"/>
        <v>1</v>
      </c>
    </row>
    <row r="140" spans="1:13" ht="15" x14ac:dyDescent="0.2">
      <c r="A140" t="str">
        <f t="shared" ref="A140:A203" si="6">C140&amp;IF(B140&lt;10,"0","")&amp;B140</f>
        <v>VO230512</v>
      </c>
      <c r="B140">
        <f t="shared" ref="B140:B203" si="7">IF(C140=C139,B139+1,1)</f>
        <v>12</v>
      </c>
      <c r="C140" s="218" t="s">
        <v>1189</v>
      </c>
      <c r="D140" s="219" t="s">
        <v>604</v>
      </c>
      <c r="E140" s="219">
        <v>0</v>
      </c>
      <c r="F140" s="219">
        <v>0</v>
      </c>
      <c r="G140" s="219">
        <v>0</v>
      </c>
      <c r="H140" s="219">
        <v>0</v>
      </c>
      <c r="I140" s="219">
        <v>0</v>
      </c>
      <c r="J140" s="219">
        <v>0</v>
      </c>
      <c r="K140" s="219">
        <v>0</v>
      </c>
      <c r="L140" s="219">
        <v>0</v>
      </c>
      <c r="M140" s="244">
        <f t="shared" ref="M140:M203" si="8">IF((H140-L140)&gt;0,1,0)</f>
        <v>0</v>
      </c>
    </row>
    <row r="141" spans="1:13" ht="15" x14ac:dyDescent="0.2">
      <c r="A141" t="str">
        <f t="shared" si="6"/>
        <v>VO230513</v>
      </c>
      <c r="B141">
        <f t="shared" si="7"/>
        <v>13</v>
      </c>
      <c r="C141" s="218" t="s">
        <v>1189</v>
      </c>
      <c r="D141" s="219" t="s">
        <v>641</v>
      </c>
      <c r="E141" s="219">
        <v>0</v>
      </c>
      <c r="F141" s="219">
        <v>0</v>
      </c>
      <c r="G141" s="219">
        <v>0</v>
      </c>
      <c r="H141" s="219">
        <v>0</v>
      </c>
      <c r="I141" s="219">
        <v>0</v>
      </c>
      <c r="J141" s="219">
        <v>0</v>
      </c>
      <c r="K141" s="219">
        <v>0</v>
      </c>
      <c r="L141" s="219">
        <v>0</v>
      </c>
      <c r="M141" s="244">
        <f t="shared" si="8"/>
        <v>0</v>
      </c>
    </row>
    <row r="142" spans="1:13" ht="15" x14ac:dyDescent="0.2">
      <c r="A142" t="str">
        <f t="shared" si="6"/>
        <v>VO230514</v>
      </c>
      <c r="B142">
        <f t="shared" si="7"/>
        <v>14</v>
      </c>
      <c r="C142" s="218" t="s">
        <v>1189</v>
      </c>
      <c r="D142" s="219" t="s">
        <v>660</v>
      </c>
      <c r="E142" s="219">
        <v>0</v>
      </c>
      <c r="F142" s="219">
        <v>0</v>
      </c>
      <c r="G142" s="219">
        <v>0</v>
      </c>
      <c r="H142" s="219">
        <v>0</v>
      </c>
      <c r="I142" s="219">
        <v>1</v>
      </c>
      <c r="J142" s="219">
        <v>0</v>
      </c>
      <c r="K142" s="219">
        <v>0</v>
      </c>
      <c r="L142" s="219">
        <v>1</v>
      </c>
      <c r="M142" s="244">
        <f t="shared" si="8"/>
        <v>0</v>
      </c>
    </row>
    <row r="143" spans="1:13" ht="15" x14ac:dyDescent="0.2">
      <c r="A143" t="str">
        <f t="shared" si="6"/>
        <v>VO230515</v>
      </c>
      <c r="B143">
        <f t="shared" si="7"/>
        <v>15</v>
      </c>
      <c r="C143" s="218" t="s">
        <v>1189</v>
      </c>
      <c r="D143" s="219" t="s">
        <v>1116</v>
      </c>
      <c r="E143" s="219">
        <v>0</v>
      </c>
      <c r="F143" s="219">
        <v>0</v>
      </c>
      <c r="G143" s="219">
        <v>0</v>
      </c>
      <c r="H143" s="219">
        <v>0</v>
      </c>
      <c r="I143" s="219">
        <v>0</v>
      </c>
      <c r="J143" s="219">
        <v>0</v>
      </c>
      <c r="K143" s="219">
        <v>0</v>
      </c>
      <c r="L143" s="219">
        <v>0</v>
      </c>
      <c r="M143" s="244">
        <f t="shared" si="8"/>
        <v>0</v>
      </c>
    </row>
    <row r="144" spans="1:13" ht="15" x14ac:dyDescent="0.2">
      <c r="A144" t="str">
        <f t="shared" si="6"/>
        <v>VO230516</v>
      </c>
      <c r="B144">
        <f t="shared" si="7"/>
        <v>16</v>
      </c>
      <c r="C144" s="218" t="s">
        <v>1189</v>
      </c>
      <c r="D144" s="219" t="s">
        <v>737</v>
      </c>
      <c r="E144" s="219">
        <v>1</v>
      </c>
      <c r="F144" s="219">
        <v>0</v>
      </c>
      <c r="G144" s="219">
        <v>0</v>
      </c>
      <c r="H144" s="219">
        <v>1</v>
      </c>
      <c r="I144" s="219">
        <v>0</v>
      </c>
      <c r="J144" s="219">
        <v>0</v>
      </c>
      <c r="K144" s="219">
        <v>0</v>
      </c>
      <c r="L144" s="219">
        <v>0</v>
      </c>
      <c r="M144" s="244">
        <f t="shared" si="8"/>
        <v>1</v>
      </c>
    </row>
    <row r="145" spans="1:13" ht="15" x14ac:dyDescent="0.2">
      <c r="A145" t="str">
        <f t="shared" si="6"/>
        <v>VO230517</v>
      </c>
      <c r="B145">
        <f t="shared" si="7"/>
        <v>17</v>
      </c>
      <c r="C145" s="218" t="s">
        <v>1189</v>
      </c>
      <c r="D145" s="219" t="s">
        <v>797</v>
      </c>
      <c r="E145" s="219">
        <v>2</v>
      </c>
      <c r="F145" s="219">
        <v>0</v>
      </c>
      <c r="G145" s="219">
        <v>0</v>
      </c>
      <c r="H145" s="219">
        <v>2</v>
      </c>
      <c r="I145" s="219">
        <v>1</v>
      </c>
      <c r="J145" s="219">
        <v>0</v>
      </c>
      <c r="K145" s="219">
        <v>1</v>
      </c>
      <c r="L145" s="219">
        <v>2</v>
      </c>
      <c r="M145" s="244">
        <f t="shared" si="8"/>
        <v>0</v>
      </c>
    </row>
    <row r="146" spans="1:13" ht="15" x14ac:dyDescent="0.2">
      <c r="A146" t="str">
        <f t="shared" si="6"/>
        <v>VO230518</v>
      </c>
      <c r="B146">
        <f t="shared" si="7"/>
        <v>18</v>
      </c>
      <c r="C146" s="218" t="s">
        <v>1189</v>
      </c>
      <c r="D146" s="219" t="s">
        <v>802</v>
      </c>
      <c r="E146" s="219">
        <v>0</v>
      </c>
      <c r="F146" s="219">
        <v>0</v>
      </c>
      <c r="G146" s="219">
        <v>0</v>
      </c>
      <c r="H146" s="219">
        <v>0</v>
      </c>
      <c r="I146" s="219">
        <v>1</v>
      </c>
      <c r="J146" s="219">
        <v>0</v>
      </c>
      <c r="K146" s="219">
        <v>0</v>
      </c>
      <c r="L146" s="219">
        <v>1</v>
      </c>
      <c r="M146" s="244">
        <f t="shared" si="8"/>
        <v>0</v>
      </c>
    </row>
    <row r="147" spans="1:13" ht="15" x14ac:dyDescent="0.2">
      <c r="A147" t="str">
        <f t="shared" si="6"/>
        <v>VO230519</v>
      </c>
      <c r="B147">
        <f t="shared" si="7"/>
        <v>19</v>
      </c>
      <c r="C147" s="218" t="s">
        <v>1189</v>
      </c>
      <c r="D147" s="219" t="s">
        <v>812</v>
      </c>
      <c r="E147" s="219">
        <v>0</v>
      </c>
      <c r="F147" s="219">
        <v>0</v>
      </c>
      <c r="G147" s="219">
        <v>0</v>
      </c>
      <c r="H147" s="219">
        <v>0</v>
      </c>
      <c r="I147" s="219">
        <v>1</v>
      </c>
      <c r="J147" s="219">
        <v>0</v>
      </c>
      <c r="K147" s="219">
        <v>0</v>
      </c>
      <c r="L147" s="219">
        <v>1</v>
      </c>
      <c r="M147" s="244">
        <f t="shared" si="8"/>
        <v>0</v>
      </c>
    </row>
    <row r="148" spans="1:13" ht="15" x14ac:dyDescent="0.2">
      <c r="A148" t="str">
        <f t="shared" si="6"/>
        <v>VO230520</v>
      </c>
      <c r="B148">
        <f t="shared" si="7"/>
        <v>20</v>
      </c>
      <c r="C148" s="218" t="s">
        <v>1189</v>
      </c>
      <c r="D148" s="219" t="s">
        <v>955</v>
      </c>
      <c r="E148" s="219">
        <v>0</v>
      </c>
      <c r="F148" s="219">
        <v>0</v>
      </c>
      <c r="G148" s="219">
        <v>0</v>
      </c>
      <c r="H148" s="219">
        <v>0</v>
      </c>
      <c r="I148" s="219">
        <v>0</v>
      </c>
      <c r="J148" s="219">
        <v>0</v>
      </c>
      <c r="K148" s="219">
        <v>0</v>
      </c>
      <c r="L148" s="219">
        <v>0</v>
      </c>
      <c r="M148" s="244">
        <f t="shared" si="8"/>
        <v>0</v>
      </c>
    </row>
    <row r="149" spans="1:13" ht="15" x14ac:dyDescent="0.2">
      <c r="A149" t="str">
        <f t="shared" si="6"/>
        <v>VO230521</v>
      </c>
      <c r="B149">
        <f t="shared" si="7"/>
        <v>21</v>
      </c>
      <c r="C149" s="218" t="s">
        <v>1189</v>
      </c>
      <c r="D149" s="219" t="s">
        <v>994</v>
      </c>
      <c r="E149" s="219">
        <v>0</v>
      </c>
      <c r="F149" s="219">
        <v>0</v>
      </c>
      <c r="G149" s="219">
        <v>0</v>
      </c>
      <c r="H149" s="219">
        <v>0</v>
      </c>
      <c r="I149" s="219">
        <v>2</v>
      </c>
      <c r="J149" s="219">
        <v>0</v>
      </c>
      <c r="K149" s="219">
        <v>0</v>
      </c>
      <c r="L149" s="219">
        <v>2</v>
      </c>
      <c r="M149" s="244">
        <f t="shared" si="8"/>
        <v>0</v>
      </c>
    </row>
    <row r="150" spans="1:13" ht="15" x14ac:dyDescent="0.2">
      <c r="A150" t="str">
        <f t="shared" si="6"/>
        <v>VO230522</v>
      </c>
      <c r="B150">
        <f t="shared" si="7"/>
        <v>22</v>
      </c>
      <c r="C150" s="218" t="s">
        <v>1189</v>
      </c>
      <c r="D150" s="219" t="s">
        <v>1146</v>
      </c>
      <c r="E150" s="219">
        <v>0</v>
      </c>
      <c r="F150" s="219">
        <v>0</v>
      </c>
      <c r="G150" s="219">
        <v>0</v>
      </c>
      <c r="H150" s="219">
        <v>0</v>
      </c>
      <c r="I150" s="219">
        <v>0</v>
      </c>
      <c r="J150" s="219">
        <v>0</v>
      </c>
      <c r="K150" s="219">
        <v>0</v>
      </c>
      <c r="L150" s="219">
        <v>0</v>
      </c>
      <c r="M150" s="244">
        <f t="shared" si="8"/>
        <v>0</v>
      </c>
    </row>
    <row r="151" spans="1:13" ht="15" x14ac:dyDescent="0.2">
      <c r="A151" t="str">
        <f t="shared" si="6"/>
        <v>VO230523</v>
      </c>
      <c r="B151">
        <f t="shared" si="7"/>
        <v>23</v>
      </c>
      <c r="C151" s="218" t="s">
        <v>1189</v>
      </c>
      <c r="D151" s="219" t="s">
        <v>1162</v>
      </c>
      <c r="E151" s="219">
        <v>0</v>
      </c>
      <c r="F151" s="219">
        <v>0</v>
      </c>
      <c r="G151" s="219">
        <v>0</v>
      </c>
      <c r="H151" s="219">
        <v>0</v>
      </c>
      <c r="I151" s="219">
        <v>4</v>
      </c>
      <c r="J151" s="219">
        <v>0</v>
      </c>
      <c r="K151" s="219">
        <v>0</v>
      </c>
      <c r="L151" s="219">
        <v>4</v>
      </c>
      <c r="M151" s="244">
        <f t="shared" si="8"/>
        <v>0</v>
      </c>
    </row>
    <row r="152" spans="1:13" ht="15" x14ac:dyDescent="0.2">
      <c r="A152" t="str">
        <f t="shared" si="6"/>
        <v>VO230701</v>
      </c>
      <c r="B152">
        <f t="shared" si="7"/>
        <v>1</v>
      </c>
      <c r="C152" s="218" t="s">
        <v>1190</v>
      </c>
      <c r="D152" s="219" t="s">
        <v>110</v>
      </c>
      <c r="E152" s="219">
        <v>0</v>
      </c>
      <c r="F152" s="219">
        <v>0</v>
      </c>
      <c r="G152" s="219">
        <v>0</v>
      </c>
      <c r="H152" s="219">
        <v>0</v>
      </c>
      <c r="I152" s="219">
        <v>0</v>
      </c>
      <c r="J152" s="219">
        <v>0</v>
      </c>
      <c r="K152" s="219">
        <v>0</v>
      </c>
      <c r="L152" s="219">
        <v>0</v>
      </c>
      <c r="M152" s="244">
        <f t="shared" si="8"/>
        <v>0</v>
      </c>
    </row>
    <row r="153" spans="1:13" ht="15" x14ac:dyDescent="0.2">
      <c r="A153" t="str">
        <f t="shared" si="6"/>
        <v>VO230702</v>
      </c>
      <c r="B153">
        <f t="shared" si="7"/>
        <v>2</v>
      </c>
      <c r="C153" s="218" t="s">
        <v>1190</v>
      </c>
      <c r="D153" s="219" t="s">
        <v>312</v>
      </c>
      <c r="E153" s="219">
        <v>0</v>
      </c>
      <c r="F153" s="219">
        <v>0</v>
      </c>
      <c r="G153" s="219">
        <v>0</v>
      </c>
      <c r="H153" s="219">
        <v>0</v>
      </c>
      <c r="I153" s="219">
        <v>1</v>
      </c>
      <c r="J153" s="219">
        <v>0</v>
      </c>
      <c r="K153" s="219">
        <v>0</v>
      </c>
      <c r="L153" s="219">
        <v>1</v>
      </c>
      <c r="M153" s="244">
        <f t="shared" si="8"/>
        <v>0</v>
      </c>
    </row>
    <row r="154" spans="1:13" ht="15" x14ac:dyDescent="0.2">
      <c r="A154" t="str">
        <f t="shared" si="6"/>
        <v>VO230703</v>
      </c>
      <c r="B154">
        <f t="shared" si="7"/>
        <v>3</v>
      </c>
      <c r="C154" s="218" t="s">
        <v>1190</v>
      </c>
      <c r="D154" s="219" t="s">
        <v>379</v>
      </c>
      <c r="E154" s="219">
        <v>1</v>
      </c>
      <c r="F154" s="219">
        <v>0</v>
      </c>
      <c r="G154" s="219">
        <v>0</v>
      </c>
      <c r="H154" s="219">
        <v>1</v>
      </c>
      <c r="I154" s="219">
        <v>0</v>
      </c>
      <c r="J154" s="219">
        <v>0</v>
      </c>
      <c r="K154" s="219">
        <v>0</v>
      </c>
      <c r="L154" s="219">
        <v>0</v>
      </c>
      <c r="M154" s="244">
        <f t="shared" si="8"/>
        <v>1</v>
      </c>
    </row>
    <row r="155" spans="1:13" ht="15" x14ac:dyDescent="0.2">
      <c r="A155" t="str">
        <f t="shared" si="6"/>
        <v>VO230704</v>
      </c>
      <c r="B155">
        <f t="shared" si="7"/>
        <v>4</v>
      </c>
      <c r="C155" s="218" t="s">
        <v>1190</v>
      </c>
      <c r="D155" s="219" t="s">
        <v>1089</v>
      </c>
      <c r="E155" s="219">
        <v>8</v>
      </c>
      <c r="F155" s="219">
        <v>1</v>
      </c>
      <c r="G155" s="219">
        <v>0</v>
      </c>
      <c r="H155" s="219">
        <v>9</v>
      </c>
      <c r="I155" s="219">
        <v>1</v>
      </c>
      <c r="J155" s="219">
        <v>1</v>
      </c>
      <c r="K155" s="219">
        <v>0</v>
      </c>
      <c r="L155" s="219">
        <v>2</v>
      </c>
      <c r="M155" s="244">
        <f t="shared" si="8"/>
        <v>1</v>
      </c>
    </row>
    <row r="156" spans="1:13" ht="15" x14ac:dyDescent="0.2">
      <c r="A156" t="str">
        <f t="shared" si="6"/>
        <v>VO230705</v>
      </c>
      <c r="B156">
        <f t="shared" si="7"/>
        <v>5</v>
      </c>
      <c r="C156" s="218" t="s">
        <v>1190</v>
      </c>
      <c r="D156" s="219" t="s">
        <v>467</v>
      </c>
      <c r="E156" s="219">
        <v>0</v>
      </c>
      <c r="F156" s="219">
        <v>0</v>
      </c>
      <c r="G156" s="219">
        <v>0</v>
      </c>
      <c r="H156" s="219">
        <v>0</v>
      </c>
      <c r="I156" s="219">
        <v>1</v>
      </c>
      <c r="J156" s="219">
        <v>0</v>
      </c>
      <c r="K156" s="219">
        <v>0</v>
      </c>
      <c r="L156" s="219">
        <v>1</v>
      </c>
      <c r="M156" s="244">
        <f t="shared" si="8"/>
        <v>0</v>
      </c>
    </row>
    <row r="157" spans="1:13" ht="15" x14ac:dyDescent="0.2">
      <c r="A157" t="str">
        <f t="shared" si="6"/>
        <v>VO230706</v>
      </c>
      <c r="B157">
        <f t="shared" si="7"/>
        <v>6</v>
      </c>
      <c r="C157" s="218" t="s">
        <v>1190</v>
      </c>
      <c r="D157" s="219" t="s">
        <v>580</v>
      </c>
      <c r="E157" s="219">
        <v>0</v>
      </c>
      <c r="F157" s="219">
        <v>0</v>
      </c>
      <c r="G157" s="219">
        <v>0</v>
      </c>
      <c r="H157" s="219">
        <v>0</v>
      </c>
      <c r="I157" s="219">
        <v>0</v>
      </c>
      <c r="J157" s="219">
        <v>0</v>
      </c>
      <c r="K157" s="219">
        <v>1</v>
      </c>
      <c r="L157" s="219">
        <v>1</v>
      </c>
      <c r="M157" s="244">
        <f t="shared" si="8"/>
        <v>0</v>
      </c>
    </row>
    <row r="158" spans="1:13" ht="15" x14ac:dyDescent="0.2">
      <c r="A158" t="str">
        <f t="shared" si="6"/>
        <v>VO230707</v>
      </c>
      <c r="B158">
        <f t="shared" si="7"/>
        <v>7</v>
      </c>
      <c r="C158" s="218" t="s">
        <v>1190</v>
      </c>
      <c r="D158" s="219" t="s">
        <v>1146</v>
      </c>
      <c r="E158" s="219">
        <v>0</v>
      </c>
      <c r="F158" s="219">
        <v>0</v>
      </c>
      <c r="G158" s="219">
        <v>0</v>
      </c>
      <c r="H158" s="219">
        <v>0</v>
      </c>
      <c r="I158" s="219">
        <v>1</v>
      </c>
      <c r="J158" s="219">
        <v>0</v>
      </c>
      <c r="K158" s="219">
        <v>0</v>
      </c>
      <c r="L158" s="219">
        <v>1</v>
      </c>
      <c r="M158" s="244">
        <f t="shared" si="8"/>
        <v>0</v>
      </c>
    </row>
    <row r="159" spans="1:13" ht="15" x14ac:dyDescent="0.2">
      <c r="A159" t="str">
        <f t="shared" si="6"/>
        <v>VO230708</v>
      </c>
      <c r="B159">
        <f t="shared" si="7"/>
        <v>8</v>
      </c>
      <c r="C159" s="218" t="s">
        <v>1190</v>
      </c>
      <c r="D159" s="219" t="s">
        <v>1155</v>
      </c>
      <c r="E159" s="219">
        <v>0</v>
      </c>
      <c r="F159" s="219">
        <v>0</v>
      </c>
      <c r="G159" s="219">
        <v>0</v>
      </c>
      <c r="H159" s="219">
        <v>0</v>
      </c>
      <c r="I159" s="219">
        <v>0</v>
      </c>
      <c r="J159" s="219">
        <v>0</v>
      </c>
      <c r="K159" s="219">
        <v>0</v>
      </c>
      <c r="L159" s="219">
        <v>0</v>
      </c>
      <c r="M159" s="244">
        <f t="shared" si="8"/>
        <v>0</v>
      </c>
    </row>
    <row r="160" spans="1:13" ht="15" x14ac:dyDescent="0.2">
      <c r="A160" t="str">
        <f t="shared" si="6"/>
        <v>VO240101</v>
      </c>
      <c r="B160">
        <f t="shared" si="7"/>
        <v>1</v>
      </c>
      <c r="C160" s="218" t="s">
        <v>1191</v>
      </c>
      <c r="D160" s="219" t="s">
        <v>272</v>
      </c>
      <c r="E160" s="219">
        <v>1</v>
      </c>
      <c r="F160" s="219">
        <v>0</v>
      </c>
      <c r="G160" s="219">
        <v>0</v>
      </c>
      <c r="H160" s="219">
        <v>1</v>
      </c>
      <c r="I160" s="219">
        <v>0</v>
      </c>
      <c r="J160" s="219">
        <v>0</v>
      </c>
      <c r="K160" s="219">
        <v>0</v>
      </c>
      <c r="L160" s="219">
        <v>0</v>
      </c>
      <c r="M160" s="244">
        <f t="shared" si="8"/>
        <v>1</v>
      </c>
    </row>
    <row r="161" spans="1:13" ht="15" x14ac:dyDescent="0.2">
      <c r="A161" t="str">
        <f t="shared" si="6"/>
        <v>VO240102</v>
      </c>
      <c r="B161">
        <f t="shared" si="7"/>
        <v>2</v>
      </c>
      <c r="C161" s="218" t="s">
        <v>1191</v>
      </c>
      <c r="D161" s="219" t="s">
        <v>325</v>
      </c>
      <c r="E161" s="219">
        <v>0</v>
      </c>
      <c r="F161" s="219">
        <v>0</v>
      </c>
      <c r="G161" s="219">
        <v>0</v>
      </c>
      <c r="H161" s="219">
        <v>0</v>
      </c>
      <c r="I161" s="219">
        <v>1</v>
      </c>
      <c r="J161" s="219">
        <v>0</v>
      </c>
      <c r="K161" s="219">
        <v>0</v>
      </c>
      <c r="L161" s="219">
        <v>1</v>
      </c>
      <c r="M161" s="244">
        <f t="shared" si="8"/>
        <v>0</v>
      </c>
    </row>
    <row r="162" spans="1:13" ht="15" x14ac:dyDescent="0.2">
      <c r="A162" t="str">
        <f t="shared" si="6"/>
        <v>VO240103</v>
      </c>
      <c r="B162">
        <f t="shared" si="7"/>
        <v>3</v>
      </c>
      <c r="C162" s="218" t="s">
        <v>1191</v>
      </c>
      <c r="D162" s="219" t="s">
        <v>379</v>
      </c>
      <c r="E162" s="219">
        <v>1</v>
      </c>
      <c r="F162" s="219">
        <v>0</v>
      </c>
      <c r="G162" s="219">
        <v>0</v>
      </c>
      <c r="H162" s="219">
        <v>1</v>
      </c>
      <c r="I162" s="219">
        <v>0</v>
      </c>
      <c r="J162" s="219">
        <v>0</v>
      </c>
      <c r="K162" s="219">
        <v>0</v>
      </c>
      <c r="L162" s="219">
        <v>0</v>
      </c>
      <c r="M162" s="244">
        <f t="shared" si="8"/>
        <v>1</v>
      </c>
    </row>
    <row r="163" spans="1:13" ht="15" x14ac:dyDescent="0.2">
      <c r="A163" t="str">
        <f t="shared" si="6"/>
        <v>VO240104</v>
      </c>
      <c r="B163">
        <f t="shared" si="7"/>
        <v>4</v>
      </c>
      <c r="C163" s="218" t="s">
        <v>1191</v>
      </c>
      <c r="D163" s="219" t="s">
        <v>467</v>
      </c>
      <c r="E163" s="219">
        <v>1</v>
      </c>
      <c r="F163" s="219">
        <v>0</v>
      </c>
      <c r="G163" s="219">
        <v>0</v>
      </c>
      <c r="H163" s="219">
        <v>1</v>
      </c>
      <c r="I163" s="219">
        <v>0</v>
      </c>
      <c r="J163" s="219">
        <v>0</v>
      </c>
      <c r="K163" s="219">
        <v>0</v>
      </c>
      <c r="L163" s="219">
        <v>0</v>
      </c>
      <c r="M163" s="244">
        <f t="shared" si="8"/>
        <v>1</v>
      </c>
    </row>
    <row r="164" spans="1:13" ht="15" x14ac:dyDescent="0.2">
      <c r="A164" t="str">
        <f t="shared" si="6"/>
        <v>VO240105</v>
      </c>
      <c r="B164">
        <f t="shared" si="7"/>
        <v>5</v>
      </c>
      <c r="C164" s="218" t="s">
        <v>1191</v>
      </c>
      <c r="D164" s="219" t="s">
        <v>679</v>
      </c>
      <c r="E164" s="219">
        <v>1</v>
      </c>
      <c r="F164" s="219">
        <v>0</v>
      </c>
      <c r="G164" s="219">
        <v>0</v>
      </c>
      <c r="H164" s="219">
        <v>1</v>
      </c>
      <c r="I164" s="219">
        <v>0</v>
      </c>
      <c r="J164" s="219">
        <v>0</v>
      </c>
      <c r="K164" s="219">
        <v>0</v>
      </c>
      <c r="L164" s="219">
        <v>0</v>
      </c>
      <c r="M164" s="244">
        <f t="shared" si="8"/>
        <v>1</v>
      </c>
    </row>
    <row r="165" spans="1:13" ht="15" x14ac:dyDescent="0.2">
      <c r="A165" t="str">
        <f t="shared" si="6"/>
        <v>VO240106</v>
      </c>
      <c r="B165">
        <f t="shared" si="7"/>
        <v>6</v>
      </c>
      <c r="C165" s="218" t="s">
        <v>1191</v>
      </c>
      <c r="D165" s="219" t="s">
        <v>737</v>
      </c>
      <c r="E165" s="219">
        <v>1</v>
      </c>
      <c r="F165" s="219">
        <v>0</v>
      </c>
      <c r="G165" s="219">
        <v>0</v>
      </c>
      <c r="H165" s="219">
        <v>1</v>
      </c>
      <c r="I165" s="219">
        <v>1</v>
      </c>
      <c r="J165" s="219">
        <v>0</v>
      </c>
      <c r="K165" s="219">
        <v>0</v>
      </c>
      <c r="L165" s="219">
        <v>1</v>
      </c>
      <c r="M165" s="244">
        <f t="shared" si="8"/>
        <v>0</v>
      </c>
    </row>
    <row r="166" spans="1:13" ht="15" x14ac:dyDescent="0.2">
      <c r="A166" t="str">
        <f t="shared" si="6"/>
        <v>VO240107</v>
      </c>
      <c r="B166">
        <f t="shared" si="7"/>
        <v>7</v>
      </c>
      <c r="C166" s="218" t="s">
        <v>1191</v>
      </c>
      <c r="D166" s="219" t="s">
        <v>976</v>
      </c>
      <c r="E166" s="219">
        <v>1</v>
      </c>
      <c r="F166" s="219">
        <v>0</v>
      </c>
      <c r="G166" s="219">
        <v>0</v>
      </c>
      <c r="H166" s="219">
        <v>1</v>
      </c>
      <c r="I166" s="219">
        <v>0</v>
      </c>
      <c r="J166" s="219">
        <v>0</v>
      </c>
      <c r="K166" s="219">
        <v>0</v>
      </c>
      <c r="L166" s="219">
        <v>0</v>
      </c>
      <c r="M166" s="244">
        <f t="shared" si="8"/>
        <v>1</v>
      </c>
    </row>
    <row r="167" spans="1:13" ht="15" x14ac:dyDescent="0.2">
      <c r="A167" t="str">
        <f t="shared" si="6"/>
        <v>VO240108</v>
      </c>
      <c r="B167">
        <f t="shared" si="7"/>
        <v>8</v>
      </c>
      <c r="C167" s="218" t="s">
        <v>1191</v>
      </c>
      <c r="D167" s="219" t="s">
        <v>994</v>
      </c>
      <c r="E167" s="219">
        <v>23</v>
      </c>
      <c r="F167" s="219">
        <v>0</v>
      </c>
      <c r="G167" s="219">
        <v>0</v>
      </c>
      <c r="H167" s="219">
        <v>23</v>
      </c>
      <c r="I167" s="219">
        <v>4</v>
      </c>
      <c r="J167" s="219">
        <v>0</v>
      </c>
      <c r="K167" s="219">
        <v>0</v>
      </c>
      <c r="L167" s="219">
        <v>4</v>
      </c>
      <c r="M167" s="244">
        <f t="shared" si="8"/>
        <v>1</v>
      </c>
    </row>
    <row r="168" spans="1:13" ht="15" x14ac:dyDescent="0.2">
      <c r="A168" t="str">
        <f t="shared" si="6"/>
        <v>VO240109</v>
      </c>
      <c r="B168">
        <f t="shared" si="7"/>
        <v>9</v>
      </c>
      <c r="C168" s="218" t="s">
        <v>1191</v>
      </c>
      <c r="D168" s="219" t="s">
        <v>1146</v>
      </c>
      <c r="E168" s="219">
        <v>1</v>
      </c>
      <c r="F168" s="219">
        <v>0</v>
      </c>
      <c r="G168" s="219">
        <v>0</v>
      </c>
      <c r="H168" s="219">
        <v>1</v>
      </c>
      <c r="I168" s="219">
        <v>0</v>
      </c>
      <c r="J168" s="219">
        <v>0</v>
      </c>
      <c r="K168" s="219">
        <v>0</v>
      </c>
      <c r="L168" s="219">
        <v>0</v>
      </c>
      <c r="M168" s="244">
        <f t="shared" si="8"/>
        <v>1</v>
      </c>
    </row>
    <row r="169" spans="1:13" ht="15" x14ac:dyDescent="0.2">
      <c r="A169" t="str">
        <f t="shared" si="6"/>
        <v>VO240110</v>
      </c>
      <c r="B169">
        <f t="shared" si="7"/>
        <v>10</v>
      </c>
      <c r="C169" s="218" t="s">
        <v>1191</v>
      </c>
      <c r="D169" s="219" t="s">
        <v>1035</v>
      </c>
      <c r="E169" s="219">
        <v>0</v>
      </c>
      <c r="F169" s="219">
        <v>0</v>
      </c>
      <c r="G169" s="219">
        <v>0</v>
      </c>
      <c r="H169" s="219">
        <v>0</v>
      </c>
      <c r="I169" s="219">
        <v>0</v>
      </c>
      <c r="J169" s="219">
        <v>0</v>
      </c>
      <c r="K169" s="219">
        <v>0</v>
      </c>
      <c r="L169" s="219">
        <v>0</v>
      </c>
      <c r="M169" s="244">
        <f t="shared" si="8"/>
        <v>0</v>
      </c>
    </row>
    <row r="170" spans="1:13" ht="15" x14ac:dyDescent="0.2">
      <c r="A170" t="str">
        <f t="shared" si="6"/>
        <v>VO240111</v>
      </c>
      <c r="B170">
        <f t="shared" si="7"/>
        <v>11</v>
      </c>
      <c r="C170" s="218" t="s">
        <v>1191</v>
      </c>
      <c r="D170" s="219" t="s">
        <v>1059</v>
      </c>
      <c r="E170" s="219">
        <v>0</v>
      </c>
      <c r="F170" s="219">
        <v>0</v>
      </c>
      <c r="G170" s="219">
        <v>0</v>
      </c>
      <c r="H170" s="219">
        <v>0</v>
      </c>
      <c r="I170" s="219">
        <v>4</v>
      </c>
      <c r="J170" s="219">
        <v>1</v>
      </c>
      <c r="K170" s="219">
        <v>0</v>
      </c>
      <c r="L170" s="219">
        <v>5</v>
      </c>
      <c r="M170" s="244">
        <f t="shared" si="8"/>
        <v>0</v>
      </c>
    </row>
    <row r="171" spans="1:13" ht="15" x14ac:dyDescent="0.2">
      <c r="A171" t="str">
        <f t="shared" si="6"/>
        <v>VO240201</v>
      </c>
      <c r="B171">
        <f t="shared" si="7"/>
        <v>1</v>
      </c>
      <c r="C171" s="218" t="s">
        <v>1192</v>
      </c>
      <c r="D171" s="219" t="s">
        <v>120</v>
      </c>
      <c r="E171" s="219">
        <v>0</v>
      </c>
      <c r="F171" s="219">
        <v>0</v>
      </c>
      <c r="G171" s="219">
        <v>0</v>
      </c>
      <c r="H171" s="219">
        <v>0</v>
      </c>
      <c r="I171" s="219">
        <v>0</v>
      </c>
      <c r="J171" s="219">
        <v>0</v>
      </c>
      <c r="K171" s="219">
        <v>0</v>
      </c>
      <c r="L171" s="219">
        <v>0</v>
      </c>
      <c r="M171" s="244">
        <f t="shared" si="8"/>
        <v>0</v>
      </c>
    </row>
    <row r="172" spans="1:13" ht="15" x14ac:dyDescent="0.2">
      <c r="A172" t="str">
        <f t="shared" si="6"/>
        <v>VO240202</v>
      </c>
      <c r="B172">
        <f t="shared" si="7"/>
        <v>2</v>
      </c>
      <c r="C172" s="218" t="s">
        <v>1192</v>
      </c>
      <c r="D172" s="219" t="s">
        <v>331</v>
      </c>
      <c r="E172" s="219">
        <v>1</v>
      </c>
      <c r="F172" s="219">
        <v>0</v>
      </c>
      <c r="G172" s="219">
        <v>0</v>
      </c>
      <c r="H172" s="219">
        <v>1</v>
      </c>
      <c r="I172" s="219">
        <v>0</v>
      </c>
      <c r="J172" s="219">
        <v>0</v>
      </c>
      <c r="K172" s="219">
        <v>0</v>
      </c>
      <c r="L172" s="219">
        <v>0</v>
      </c>
      <c r="M172" s="244">
        <f t="shared" si="8"/>
        <v>1</v>
      </c>
    </row>
    <row r="173" spans="1:13" ht="15" x14ac:dyDescent="0.2">
      <c r="A173" t="str">
        <f t="shared" si="6"/>
        <v>VO240203</v>
      </c>
      <c r="B173">
        <f t="shared" si="7"/>
        <v>3</v>
      </c>
      <c r="C173" s="218" t="s">
        <v>1192</v>
      </c>
      <c r="D173" s="219" t="s">
        <v>412</v>
      </c>
      <c r="E173" s="219">
        <v>0</v>
      </c>
      <c r="F173" s="219">
        <v>0</v>
      </c>
      <c r="G173" s="219">
        <v>0</v>
      </c>
      <c r="H173" s="219">
        <v>0</v>
      </c>
      <c r="I173" s="219">
        <v>0</v>
      </c>
      <c r="J173" s="219">
        <v>0</v>
      </c>
      <c r="K173" s="219">
        <v>0</v>
      </c>
      <c r="L173" s="219">
        <v>0</v>
      </c>
      <c r="M173" s="244">
        <f t="shared" si="8"/>
        <v>0</v>
      </c>
    </row>
    <row r="174" spans="1:13" ht="15" x14ac:dyDescent="0.2">
      <c r="A174" t="str">
        <f t="shared" si="6"/>
        <v>VO240204</v>
      </c>
      <c r="B174">
        <f t="shared" si="7"/>
        <v>4</v>
      </c>
      <c r="C174" s="218" t="s">
        <v>1192</v>
      </c>
      <c r="D174" s="219" t="s">
        <v>467</v>
      </c>
      <c r="E174" s="219">
        <v>0</v>
      </c>
      <c r="F174" s="219">
        <v>0</v>
      </c>
      <c r="G174" s="219">
        <v>0</v>
      </c>
      <c r="H174" s="219">
        <v>0</v>
      </c>
      <c r="I174" s="219">
        <v>1</v>
      </c>
      <c r="J174" s="219">
        <v>0</v>
      </c>
      <c r="K174" s="219">
        <v>0</v>
      </c>
      <c r="L174" s="219">
        <v>1</v>
      </c>
      <c r="M174" s="244">
        <f t="shared" si="8"/>
        <v>0</v>
      </c>
    </row>
    <row r="175" spans="1:13" ht="15" x14ac:dyDescent="0.2">
      <c r="A175" t="str">
        <f t="shared" si="6"/>
        <v>VO240205</v>
      </c>
      <c r="B175">
        <f t="shared" si="7"/>
        <v>5</v>
      </c>
      <c r="C175" s="218" t="s">
        <v>1192</v>
      </c>
      <c r="D175" s="219" t="s">
        <v>483</v>
      </c>
      <c r="E175" s="219">
        <v>1</v>
      </c>
      <c r="F175" s="219">
        <v>0</v>
      </c>
      <c r="G175" s="219">
        <v>0</v>
      </c>
      <c r="H175" s="219">
        <v>1</v>
      </c>
      <c r="I175" s="219">
        <v>0</v>
      </c>
      <c r="J175" s="219">
        <v>0</v>
      </c>
      <c r="K175" s="219">
        <v>0</v>
      </c>
      <c r="L175" s="219">
        <v>0</v>
      </c>
      <c r="M175" s="244">
        <f t="shared" si="8"/>
        <v>1</v>
      </c>
    </row>
    <row r="176" spans="1:13" ht="15" x14ac:dyDescent="0.2">
      <c r="A176" t="str">
        <f t="shared" si="6"/>
        <v>VO240206</v>
      </c>
      <c r="B176">
        <f t="shared" si="7"/>
        <v>6</v>
      </c>
      <c r="C176" s="218" t="s">
        <v>1192</v>
      </c>
      <c r="D176" s="219" t="s">
        <v>660</v>
      </c>
      <c r="E176" s="219">
        <v>0</v>
      </c>
      <c r="F176" s="219">
        <v>0</v>
      </c>
      <c r="G176" s="219">
        <v>0</v>
      </c>
      <c r="H176" s="219">
        <v>0</v>
      </c>
      <c r="I176" s="219">
        <v>0</v>
      </c>
      <c r="J176" s="219">
        <v>1</v>
      </c>
      <c r="K176" s="219">
        <v>1</v>
      </c>
      <c r="L176" s="219">
        <v>2</v>
      </c>
      <c r="M176" s="244">
        <f t="shared" si="8"/>
        <v>0</v>
      </c>
    </row>
    <row r="177" spans="1:13" ht="15" x14ac:dyDescent="0.2">
      <c r="A177" t="str">
        <f t="shared" si="6"/>
        <v>VO240207</v>
      </c>
      <c r="B177">
        <f t="shared" si="7"/>
        <v>7</v>
      </c>
      <c r="C177" s="218" t="s">
        <v>1192</v>
      </c>
      <c r="D177" s="219" t="s">
        <v>797</v>
      </c>
      <c r="E177" s="219">
        <v>1</v>
      </c>
      <c r="F177" s="219">
        <v>0</v>
      </c>
      <c r="G177" s="219">
        <v>0</v>
      </c>
      <c r="H177" s="219">
        <v>1</v>
      </c>
      <c r="I177" s="219">
        <v>0</v>
      </c>
      <c r="J177" s="219">
        <v>0</v>
      </c>
      <c r="K177" s="219">
        <v>0</v>
      </c>
      <c r="L177" s="219">
        <v>0</v>
      </c>
      <c r="M177" s="244">
        <f t="shared" si="8"/>
        <v>1</v>
      </c>
    </row>
    <row r="178" spans="1:13" ht="15" x14ac:dyDescent="0.2">
      <c r="A178" t="str">
        <f t="shared" si="6"/>
        <v>VO240208</v>
      </c>
      <c r="B178">
        <f t="shared" si="7"/>
        <v>8</v>
      </c>
      <c r="C178" s="218" t="s">
        <v>1192</v>
      </c>
      <c r="D178" s="219" t="s">
        <v>846</v>
      </c>
      <c r="E178" s="219">
        <v>0</v>
      </c>
      <c r="F178" s="219">
        <v>0</v>
      </c>
      <c r="G178" s="219">
        <v>0</v>
      </c>
      <c r="H178" s="219">
        <v>0</v>
      </c>
      <c r="I178" s="219">
        <v>0</v>
      </c>
      <c r="J178" s="219">
        <v>0</v>
      </c>
      <c r="K178" s="219">
        <v>0</v>
      </c>
      <c r="L178" s="219">
        <v>0</v>
      </c>
      <c r="M178" s="244">
        <f t="shared" si="8"/>
        <v>0</v>
      </c>
    </row>
    <row r="179" spans="1:13" ht="15" x14ac:dyDescent="0.2">
      <c r="A179" t="str">
        <f t="shared" si="6"/>
        <v>VO240209</v>
      </c>
      <c r="B179">
        <f t="shared" si="7"/>
        <v>9</v>
      </c>
      <c r="C179" s="218" t="s">
        <v>1192</v>
      </c>
      <c r="D179" s="219" t="s">
        <v>994</v>
      </c>
      <c r="E179" s="219">
        <v>3</v>
      </c>
      <c r="F179" s="219">
        <v>0</v>
      </c>
      <c r="G179" s="219">
        <v>0</v>
      </c>
      <c r="H179" s="219">
        <v>3</v>
      </c>
      <c r="I179" s="219">
        <v>3</v>
      </c>
      <c r="J179" s="219">
        <v>0</v>
      </c>
      <c r="K179" s="219">
        <v>0</v>
      </c>
      <c r="L179" s="219">
        <v>3</v>
      </c>
      <c r="M179" s="244">
        <f t="shared" si="8"/>
        <v>0</v>
      </c>
    </row>
    <row r="180" spans="1:13" ht="15" x14ac:dyDescent="0.2">
      <c r="A180" t="str">
        <f t="shared" si="6"/>
        <v>VO240301</v>
      </c>
      <c r="B180">
        <f t="shared" si="7"/>
        <v>1</v>
      </c>
      <c r="C180" s="218" t="s">
        <v>1193</v>
      </c>
      <c r="D180" s="219" t="s">
        <v>379</v>
      </c>
      <c r="E180" s="219">
        <v>1</v>
      </c>
      <c r="F180" s="219">
        <v>0</v>
      </c>
      <c r="G180" s="219">
        <v>0</v>
      </c>
      <c r="H180" s="219">
        <v>1</v>
      </c>
      <c r="I180" s="219">
        <v>2</v>
      </c>
      <c r="J180" s="219">
        <v>0</v>
      </c>
      <c r="K180" s="219">
        <v>0</v>
      </c>
      <c r="L180" s="219">
        <v>2</v>
      </c>
      <c r="M180" s="244">
        <f t="shared" si="8"/>
        <v>0</v>
      </c>
    </row>
    <row r="181" spans="1:13" ht="15" x14ac:dyDescent="0.2">
      <c r="A181" t="str">
        <f t="shared" si="6"/>
        <v>VO240302</v>
      </c>
      <c r="B181">
        <f t="shared" si="7"/>
        <v>2</v>
      </c>
      <c r="C181" s="218" t="s">
        <v>1193</v>
      </c>
      <c r="D181" s="219" t="s">
        <v>395</v>
      </c>
      <c r="E181" s="219">
        <v>0</v>
      </c>
      <c r="F181" s="219">
        <v>0</v>
      </c>
      <c r="G181" s="219">
        <v>0</v>
      </c>
      <c r="H181" s="219">
        <v>0</v>
      </c>
      <c r="I181" s="219">
        <v>0</v>
      </c>
      <c r="J181" s="219">
        <v>0</v>
      </c>
      <c r="K181" s="219">
        <v>0</v>
      </c>
      <c r="L181" s="219">
        <v>0</v>
      </c>
      <c r="M181" s="244">
        <f t="shared" si="8"/>
        <v>0</v>
      </c>
    </row>
    <row r="182" spans="1:13" ht="15" x14ac:dyDescent="0.2">
      <c r="A182" t="str">
        <f t="shared" si="6"/>
        <v>VO240303</v>
      </c>
      <c r="B182">
        <f t="shared" si="7"/>
        <v>3</v>
      </c>
      <c r="C182" s="218" t="s">
        <v>1193</v>
      </c>
      <c r="D182" s="219" t="s">
        <v>1089</v>
      </c>
      <c r="E182" s="219">
        <v>0</v>
      </c>
      <c r="F182" s="219">
        <v>0</v>
      </c>
      <c r="G182" s="219">
        <v>0</v>
      </c>
      <c r="H182" s="219">
        <v>0</v>
      </c>
      <c r="I182" s="219">
        <v>1</v>
      </c>
      <c r="J182" s="219">
        <v>0</v>
      </c>
      <c r="K182" s="219">
        <v>0</v>
      </c>
      <c r="L182" s="219">
        <v>1</v>
      </c>
      <c r="M182" s="244">
        <f t="shared" si="8"/>
        <v>0</v>
      </c>
    </row>
    <row r="183" spans="1:13" ht="15" x14ac:dyDescent="0.2">
      <c r="A183" t="str">
        <f t="shared" si="6"/>
        <v>VO240304</v>
      </c>
      <c r="B183">
        <f t="shared" si="7"/>
        <v>4</v>
      </c>
      <c r="C183" s="218" t="s">
        <v>1193</v>
      </c>
      <c r="D183" s="219" t="s">
        <v>467</v>
      </c>
      <c r="E183" s="219">
        <v>0</v>
      </c>
      <c r="F183" s="219">
        <v>0</v>
      </c>
      <c r="G183" s="219">
        <v>0</v>
      </c>
      <c r="H183" s="219">
        <v>0</v>
      </c>
      <c r="I183" s="219">
        <v>0</v>
      </c>
      <c r="J183" s="219">
        <v>0</v>
      </c>
      <c r="K183" s="219">
        <v>0</v>
      </c>
      <c r="L183" s="219">
        <v>0</v>
      </c>
      <c r="M183" s="244">
        <f t="shared" si="8"/>
        <v>0</v>
      </c>
    </row>
    <row r="184" spans="1:13" ht="15" x14ac:dyDescent="0.2">
      <c r="A184" t="str">
        <f t="shared" si="6"/>
        <v>VO240305</v>
      </c>
      <c r="B184">
        <f t="shared" si="7"/>
        <v>5</v>
      </c>
      <c r="C184" s="218" t="s">
        <v>1193</v>
      </c>
      <c r="D184" s="219" t="s">
        <v>679</v>
      </c>
      <c r="E184" s="219">
        <v>0</v>
      </c>
      <c r="F184" s="219">
        <v>0</v>
      </c>
      <c r="G184" s="219">
        <v>0</v>
      </c>
      <c r="H184" s="219">
        <v>0</v>
      </c>
      <c r="I184" s="219">
        <v>1</v>
      </c>
      <c r="J184" s="219">
        <v>0</v>
      </c>
      <c r="K184" s="219">
        <v>0</v>
      </c>
      <c r="L184" s="219">
        <v>1</v>
      </c>
      <c r="M184" s="244">
        <f t="shared" si="8"/>
        <v>0</v>
      </c>
    </row>
    <row r="185" spans="1:13" ht="15" x14ac:dyDescent="0.2">
      <c r="A185" t="str">
        <f t="shared" si="6"/>
        <v>VO240306</v>
      </c>
      <c r="B185">
        <f t="shared" si="7"/>
        <v>6</v>
      </c>
      <c r="C185" s="218" t="s">
        <v>1193</v>
      </c>
      <c r="D185" s="219" t="s">
        <v>737</v>
      </c>
      <c r="E185" s="219">
        <v>0</v>
      </c>
      <c r="F185" s="219">
        <v>0</v>
      </c>
      <c r="G185" s="219">
        <v>0</v>
      </c>
      <c r="H185" s="219">
        <v>0</v>
      </c>
      <c r="I185" s="219">
        <v>2</v>
      </c>
      <c r="J185" s="219">
        <v>0</v>
      </c>
      <c r="K185" s="219">
        <v>0</v>
      </c>
      <c r="L185" s="219">
        <v>2</v>
      </c>
      <c r="M185" s="244">
        <f t="shared" si="8"/>
        <v>0</v>
      </c>
    </row>
    <row r="186" spans="1:13" ht="15" x14ac:dyDescent="0.2">
      <c r="A186" t="str">
        <f t="shared" si="6"/>
        <v>VO240307</v>
      </c>
      <c r="B186">
        <f t="shared" si="7"/>
        <v>7</v>
      </c>
      <c r="C186" s="218" t="s">
        <v>1193</v>
      </c>
      <c r="D186" s="219" t="s">
        <v>976</v>
      </c>
      <c r="E186" s="219">
        <v>0</v>
      </c>
      <c r="F186" s="219">
        <v>0</v>
      </c>
      <c r="G186" s="219">
        <v>0</v>
      </c>
      <c r="H186" s="219">
        <v>0</v>
      </c>
      <c r="I186" s="219">
        <v>1</v>
      </c>
      <c r="J186" s="219">
        <v>0</v>
      </c>
      <c r="K186" s="219">
        <v>0</v>
      </c>
      <c r="L186" s="219">
        <v>1</v>
      </c>
      <c r="M186" s="244">
        <f t="shared" si="8"/>
        <v>0</v>
      </c>
    </row>
    <row r="187" spans="1:13" ht="15" x14ac:dyDescent="0.2">
      <c r="A187" t="str">
        <f t="shared" si="6"/>
        <v>VO240308</v>
      </c>
      <c r="B187">
        <f t="shared" si="7"/>
        <v>8</v>
      </c>
      <c r="C187" s="218" t="s">
        <v>1193</v>
      </c>
      <c r="D187" s="219" t="s">
        <v>994</v>
      </c>
      <c r="E187" s="219">
        <v>3</v>
      </c>
      <c r="F187" s="219">
        <v>0</v>
      </c>
      <c r="G187" s="219">
        <v>0</v>
      </c>
      <c r="H187" s="219">
        <v>3</v>
      </c>
      <c r="I187" s="219">
        <v>3</v>
      </c>
      <c r="J187" s="219">
        <v>0</v>
      </c>
      <c r="K187" s="219">
        <v>0</v>
      </c>
      <c r="L187" s="219">
        <v>3</v>
      </c>
      <c r="M187" s="244">
        <f t="shared" si="8"/>
        <v>0</v>
      </c>
    </row>
    <row r="188" spans="1:13" ht="15" x14ac:dyDescent="0.2">
      <c r="A188" t="str">
        <f t="shared" si="6"/>
        <v>VO240309</v>
      </c>
      <c r="B188">
        <f t="shared" si="7"/>
        <v>9</v>
      </c>
      <c r="C188" s="218" t="s">
        <v>1193</v>
      </c>
      <c r="D188" s="219" t="s">
        <v>1146</v>
      </c>
      <c r="E188" s="219">
        <v>1</v>
      </c>
      <c r="F188" s="219">
        <v>0</v>
      </c>
      <c r="G188" s="219">
        <v>0</v>
      </c>
      <c r="H188" s="219">
        <v>1</v>
      </c>
      <c r="I188" s="219">
        <v>0</v>
      </c>
      <c r="J188" s="219">
        <v>0</v>
      </c>
      <c r="K188" s="219">
        <v>0</v>
      </c>
      <c r="L188" s="219">
        <v>0</v>
      </c>
      <c r="M188" s="244">
        <f t="shared" si="8"/>
        <v>1</v>
      </c>
    </row>
    <row r="189" spans="1:13" ht="15" x14ac:dyDescent="0.2">
      <c r="A189" t="str">
        <f t="shared" si="6"/>
        <v>VO250101</v>
      </c>
      <c r="B189">
        <f t="shared" si="7"/>
        <v>1</v>
      </c>
      <c r="C189" s="218" t="s">
        <v>1194</v>
      </c>
      <c r="D189" s="219" t="s">
        <v>97</v>
      </c>
      <c r="E189" s="219">
        <v>0</v>
      </c>
      <c r="F189" s="219">
        <v>0</v>
      </c>
      <c r="G189" s="219">
        <v>0</v>
      </c>
      <c r="H189" s="219">
        <v>0</v>
      </c>
      <c r="I189" s="219">
        <v>3</v>
      </c>
      <c r="J189" s="219">
        <v>0</v>
      </c>
      <c r="K189" s="219">
        <v>0</v>
      </c>
      <c r="L189" s="219">
        <v>3</v>
      </c>
      <c r="M189" s="244">
        <f t="shared" si="8"/>
        <v>0</v>
      </c>
    </row>
    <row r="190" spans="1:13" ht="15" x14ac:dyDescent="0.2">
      <c r="A190" t="str">
        <f t="shared" si="6"/>
        <v>VO250102</v>
      </c>
      <c r="B190">
        <f t="shared" si="7"/>
        <v>2</v>
      </c>
      <c r="C190" s="218" t="s">
        <v>1194</v>
      </c>
      <c r="D190" s="219" t="s">
        <v>1063</v>
      </c>
      <c r="E190" s="219">
        <v>1</v>
      </c>
      <c r="F190" s="219">
        <v>0</v>
      </c>
      <c r="G190" s="219">
        <v>0</v>
      </c>
      <c r="H190" s="219">
        <v>1</v>
      </c>
      <c r="I190" s="219">
        <v>0</v>
      </c>
      <c r="J190" s="219">
        <v>0</v>
      </c>
      <c r="K190" s="219">
        <v>0</v>
      </c>
      <c r="L190" s="219">
        <v>0</v>
      </c>
      <c r="M190" s="244">
        <f t="shared" si="8"/>
        <v>1</v>
      </c>
    </row>
    <row r="191" spans="1:13" ht="15" x14ac:dyDescent="0.2">
      <c r="A191" t="str">
        <f t="shared" si="6"/>
        <v>VO250103</v>
      </c>
      <c r="B191">
        <f t="shared" si="7"/>
        <v>3</v>
      </c>
      <c r="C191" s="218" t="s">
        <v>1194</v>
      </c>
      <c r="D191" s="219" t="s">
        <v>312</v>
      </c>
      <c r="E191" s="219">
        <v>3</v>
      </c>
      <c r="F191" s="219">
        <v>0</v>
      </c>
      <c r="G191" s="219">
        <v>0</v>
      </c>
      <c r="H191" s="219">
        <v>3</v>
      </c>
      <c r="I191" s="219">
        <v>1</v>
      </c>
      <c r="J191" s="219">
        <v>0</v>
      </c>
      <c r="K191" s="219">
        <v>0</v>
      </c>
      <c r="L191" s="219">
        <v>1</v>
      </c>
      <c r="M191" s="244">
        <f t="shared" si="8"/>
        <v>1</v>
      </c>
    </row>
    <row r="192" spans="1:13" ht="15" x14ac:dyDescent="0.2">
      <c r="A192" t="str">
        <f t="shared" si="6"/>
        <v>VO250104</v>
      </c>
      <c r="B192">
        <f t="shared" si="7"/>
        <v>4</v>
      </c>
      <c r="C192" s="218" t="s">
        <v>1194</v>
      </c>
      <c r="D192" s="219" t="s">
        <v>379</v>
      </c>
      <c r="E192" s="219">
        <v>2</v>
      </c>
      <c r="F192" s="219">
        <v>0</v>
      </c>
      <c r="G192" s="219">
        <v>0</v>
      </c>
      <c r="H192" s="219">
        <v>2</v>
      </c>
      <c r="I192" s="219">
        <v>0</v>
      </c>
      <c r="J192" s="219">
        <v>0</v>
      </c>
      <c r="K192" s="219">
        <v>0</v>
      </c>
      <c r="L192" s="219">
        <v>0</v>
      </c>
      <c r="M192" s="244">
        <f t="shared" si="8"/>
        <v>1</v>
      </c>
    </row>
    <row r="193" spans="1:13" ht="15" x14ac:dyDescent="0.2">
      <c r="A193" t="str">
        <f t="shared" si="6"/>
        <v>VO250105</v>
      </c>
      <c r="B193">
        <f t="shared" si="7"/>
        <v>5</v>
      </c>
      <c r="C193" s="218" t="s">
        <v>1194</v>
      </c>
      <c r="D193" s="219" t="s">
        <v>391</v>
      </c>
      <c r="E193" s="219">
        <v>0</v>
      </c>
      <c r="F193" s="219">
        <v>0</v>
      </c>
      <c r="G193" s="219">
        <v>0</v>
      </c>
      <c r="H193" s="219">
        <v>0</v>
      </c>
      <c r="I193" s="219">
        <v>1</v>
      </c>
      <c r="J193" s="219">
        <v>0</v>
      </c>
      <c r="K193" s="219">
        <v>0</v>
      </c>
      <c r="L193" s="219">
        <v>1</v>
      </c>
      <c r="M193" s="244">
        <f t="shared" si="8"/>
        <v>0</v>
      </c>
    </row>
    <row r="194" spans="1:13" ht="15" x14ac:dyDescent="0.2">
      <c r="A194" t="str">
        <f t="shared" si="6"/>
        <v>VO250106</v>
      </c>
      <c r="B194">
        <f t="shared" si="7"/>
        <v>6</v>
      </c>
      <c r="C194" s="218" t="s">
        <v>1194</v>
      </c>
      <c r="D194" s="219" t="s">
        <v>1089</v>
      </c>
      <c r="E194" s="219">
        <v>1</v>
      </c>
      <c r="F194" s="219">
        <v>0</v>
      </c>
      <c r="G194" s="219">
        <v>0</v>
      </c>
      <c r="H194" s="219">
        <v>1</v>
      </c>
      <c r="I194" s="219">
        <v>0</v>
      </c>
      <c r="J194" s="219">
        <v>0</v>
      </c>
      <c r="K194" s="219">
        <v>0</v>
      </c>
      <c r="L194" s="219">
        <v>0</v>
      </c>
      <c r="M194" s="244">
        <f t="shared" si="8"/>
        <v>1</v>
      </c>
    </row>
    <row r="195" spans="1:13" ht="15" x14ac:dyDescent="0.2">
      <c r="A195" t="str">
        <f t="shared" si="6"/>
        <v>VO250107</v>
      </c>
      <c r="B195">
        <f t="shared" si="7"/>
        <v>7</v>
      </c>
      <c r="C195" s="218" t="s">
        <v>1194</v>
      </c>
      <c r="D195" s="219" t="s">
        <v>483</v>
      </c>
      <c r="E195" s="219">
        <v>1</v>
      </c>
      <c r="F195" s="219">
        <v>0</v>
      </c>
      <c r="G195" s="219">
        <v>0</v>
      </c>
      <c r="H195" s="219">
        <v>1</v>
      </c>
      <c r="I195" s="219">
        <v>1</v>
      </c>
      <c r="J195" s="219">
        <v>0</v>
      </c>
      <c r="K195" s="219">
        <v>0</v>
      </c>
      <c r="L195" s="219">
        <v>1</v>
      </c>
      <c r="M195" s="244">
        <f t="shared" si="8"/>
        <v>0</v>
      </c>
    </row>
    <row r="196" spans="1:13" ht="15" x14ac:dyDescent="0.2">
      <c r="A196" t="str">
        <f t="shared" si="6"/>
        <v>VO250108</v>
      </c>
      <c r="B196">
        <f t="shared" si="7"/>
        <v>8</v>
      </c>
      <c r="C196" s="218" t="s">
        <v>1194</v>
      </c>
      <c r="D196" s="219" t="s">
        <v>641</v>
      </c>
      <c r="E196" s="219">
        <v>2</v>
      </c>
      <c r="F196" s="219">
        <v>0</v>
      </c>
      <c r="G196" s="219">
        <v>0</v>
      </c>
      <c r="H196" s="219">
        <v>2</v>
      </c>
      <c r="I196" s="219">
        <v>0</v>
      </c>
      <c r="J196" s="219">
        <v>0</v>
      </c>
      <c r="K196" s="219">
        <v>0</v>
      </c>
      <c r="L196" s="219">
        <v>0</v>
      </c>
      <c r="M196" s="244">
        <f t="shared" si="8"/>
        <v>1</v>
      </c>
    </row>
    <row r="197" spans="1:13" ht="15" x14ac:dyDescent="0.2">
      <c r="A197" t="str">
        <f t="shared" si="6"/>
        <v>VO250109</v>
      </c>
      <c r="B197">
        <f t="shared" si="7"/>
        <v>9</v>
      </c>
      <c r="C197" s="218" t="s">
        <v>1194</v>
      </c>
      <c r="D197" s="219" t="s">
        <v>1116</v>
      </c>
      <c r="E197" s="219">
        <v>2</v>
      </c>
      <c r="F197" s="219">
        <v>0</v>
      </c>
      <c r="G197" s="219">
        <v>0</v>
      </c>
      <c r="H197" s="219">
        <v>2</v>
      </c>
      <c r="I197" s="219">
        <v>0</v>
      </c>
      <c r="J197" s="219">
        <v>0</v>
      </c>
      <c r="K197" s="219">
        <v>0</v>
      </c>
      <c r="L197" s="219">
        <v>0</v>
      </c>
      <c r="M197" s="244">
        <f t="shared" si="8"/>
        <v>1</v>
      </c>
    </row>
    <row r="198" spans="1:13" ht="15" x14ac:dyDescent="0.2">
      <c r="A198" t="str">
        <f t="shared" si="6"/>
        <v>VO250110</v>
      </c>
      <c r="B198">
        <f t="shared" si="7"/>
        <v>10</v>
      </c>
      <c r="C198" s="218" t="s">
        <v>1194</v>
      </c>
      <c r="D198" s="219" t="s">
        <v>705</v>
      </c>
      <c r="E198" s="219">
        <v>0</v>
      </c>
      <c r="F198" s="219">
        <v>0</v>
      </c>
      <c r="G198" s="219">
        <v>0</v>
      </c>
      <c r="H198" s="219">
        <v>0</v>
      </c>
      <c r="I198" s="219">
        <v>0</v>
      </c>
      <c r="J198" s="219">
        <v>0</v>
      </c>
      <c r="K198" s="219">
        <v>0</v>
      </c>
      <c r="L198" s="219">
        <v>0</v>
      </c>
      <c r="M198" s="244">
        <f t="shared" si="8"/>
        <v>0</v>
      </c>
    </row>
    <row r="199" spans="1:13" ht="15" x14ac:dyDescent="0.2">
      <c r="A199" t="str">
        <f t="shared" si="6"/>
        <v>VO250111</v>
      </c>
      <c r="B199">
        <f t="shared" si="7"/>
        <v>11</v>
      </c>
      <c r="C199" s="218" t="s">
        <v>1194</v>
      </c>
      <c r="D199" s="219" t="s">
        <v>826</v>
      </c>
      <c r="E199" s="219">
        <v>0</v>
      </c>
      <c r="F199" s="219">
        <v>0</v>
      </c>
      <c r="G199" s="219">
        <v>0</v>
      </c>
      <c r="H199" s="219">
        <v>0</v>
      </c>
      <c r="I199" s="219">
        <v>2</v>
      </c>
      <c r="J199" s="219">
        <v>1</v>
      </c>
      <c r="K199" s="219">
        <v>0</v>
      </c>
      <c r="L199" s="219">
        <v>3</v>
      </c>
      <c r="M199" s="244">
        <f t="shared" si="8"/>
        <v>0</v>
      </c>
    </row>
    <row r="200" spans="1:13" ht="15" x14ac:dyDescent="0.2">
      <c r="A200" t="str">
        <f t="shared" si="6"/>
        <v>VO250112</v>
      </c>
      <c r="B200">
        <f t="shared" si="7"/>
        <v>12</v>
      </c>
      <c r="C200" s="218" t="s">
        <v>1194</v>
      </c>
      <c r="D200" s="219" t="s">
        <v>955</v>
      </c>
      <c r="E200" s="219">
        <v>0</v>
      </c>
      <c r="F200" s="219">
        <v>0</v>
      </c>
      <c r="G200" s="219">
        <v>0</v>
      </c>
      <c r="H200" s="219">
        <v>0</v>
      </c>
      <c r="I200" s="219">
        <v>1</v>
      </c>
      <c r="J200" s="219">
        <v>0</v>
      </c>
      <c r="K200" s="219">
        <v>0</v>
      </c>
      <c r="L200" s="219">
        <v>1</v>
      </c>
      <c r="M200" s="244">
        <f t="shared" si="8"/>
        <v>0</v>
      </c>
    </row>
    <row r="201" spans="1:13" ht="15" x14ac:dyDescent="0.2">
      <c r="A201" t="str">
        <f t="shared" si="6"/>
        <v>VO250113</v>
      </c>
      <c r="B201">
        <f t="shared" si="7"/>
        <v>13</v>
      </c>
      <c r="C201" s="218" t="s">
        <v>1194</v>
      </c>
      <c r="D201" s="219" t="s">
        <v>985</v>
      </c>
      <c r="E201" s="219">
        <v>0</v>
      </c>
      <c r="F201" s="219">
        <v>0</v>
      </c>
      <c r="G201" s="219">
        <v>0</v>
      </c>
      <c r="H201" s="219">
        <v>0</v>
      </c>
      <c r="I201" s="219">
        <v>0</v>
      </c>
      <c r="J201" s="219">
        <v>0</v>
      </c>
      <c r="K201" s="219">
        <v>0</v>
      </c>
      <c r="L201" s="219">
        <v>0</v>
      </c>
      <c r="M201" s="244">
        <f t="shared" si="8"/>
        <v>0</v>
      </c>
    </row>
    <row r="202" spans="1:13" ht="15" x14ac:dyDescent="0.2">
      <c r="A202" t="str">
        <f t="shared" si="6"/>
        <v>VO250201</v>
      </c>
      <c r="B202">
        <f t="shared" si="7"/>
        <v>1</v>
      </c>
      <c r="C202" s="218" t="s">
        <v>1195</v>
      </c>
      <c r="D202" s="219" t="s">
        <v>97</v>
      </c>
      <c r="E202" s="219">
        <v>0</v>
      </c>
      <c r="F202" s="219">
        <v>0</v>
      </c>
      <c r="G202" s="219">
        <v>0</v>
      </c>
      <c r="H202" s="219">
        <v>0</v>
      </c>
      <c r="I202" s="219">
        <v>0</v>
      </c>
      <c r="J202" s="219">
        <v>0</v>
      </c>
      <c r="K202" s="219">
        <v>0</v>
      </c>
      <c r="L202" s="219">
        <v>0</v>
      </c>
      <c r="M202" s="244">
        <f t="shared" si="8"/>
        <v>0</v>
      </c>
    </row>
    <row r="203" spans="1:13" ht="15" x14ac:dyDescent="0.2">
      <c r="A203" t="str">
        <f t="shared" si="6"/>
        <v>VO250202</v>
      </c>
      <c r="B203">
        <f t="shared" si="7"/>
        <v>2</v>
      </c>
      <c r="C203" s="218" t="s">
        <v>1195</v>
      </c>
      <c r="D203" s="219" t="s">
        <v>110</v>
      </c>
      <c r="E203" s="219">
        <v>1</v>
      </c>
      <c r="F203" s="219">
        <v>0</v>
      </c>
      <c r="G203" s="219">
        <v>0</v>
      </c>
      <c r="H203" s="219">
        <v>1</v>
      </c>
      <c r="I203" s="219">
        <v>0</v>
      </c>
      <c r="J203" s="219">
        <v>0</v>
      </c>
      <c r="K203" s="219">
        <v>0</v>
      </c>
      <c r="L203" s="219">
        <v>0</v>
      </c>
      <c r="M203" s="244">
        <f t="shared" si="8"/>
        <v>1</v>
      </c>
    </row>
    <row r="204" spans="1:13" ht="15" x14ac:dyDescent="0.2">
      <c r="A204" t="str">
        <f t="shared" ref="A204:A267" si="9">C204&amp;IF(B204&lt;10,"0","")&amp;B204</f>
        <v>VO250203</v>
      </c>
      <c r="B204">
        <f t="shared" ref="B204:B267" si="10">IF(C204=C203,B203+1,1)</f>
        <v>3</v>
      </c>
      <c r="C204" s="218" t="s">
        <v>1195</v>
      </c>
      <c r="D204" s="219" t="s">
        <v>272</v>
      </c>
      <c r="E204" s="219">
        <v>2</v>
      </c>
      <c r="F204" s="219">
        <v>0</v>
      </c>
      <c r="G204" s="219">
        <v>0</v>
      </c>
      <c r="H204" s="219">
        <v>2</v>
      </c>
      <c r="I204" s="219">
        <v>1</v>
      </c>
      <c r="J204" s="219">
        <v>0</v>
      </c>
      <c r="K204" s="219">
        <v>0</v>
      </c>
      <c r="L204" s="219">
        <v>1</v>
      </c>
      <c r="M204" s="244">
        <f t="shared" ref="M204:M267" si="11">IF((H204-L204)&gt;0,1,0)</f>
        <v>1</v>
      </c>
    </row>
    <row r="205" spans="1:13" ht="15" x14ac:dyDescent="0.2">
      <c r="A205" t="str">
        <f t="shared" si="9"/>
        <v>VO250204</v>
      </c>
      <c r="B205">
        <f t="shared" si="10"/>
        <v>4</v>
      </c>
      <c r="C205" s="218" t="s">
        <v>1195</v>
      </c>
      <c r="D205" s="219" t="s">
        <v>312</v>
      </c>
      <c r="E205" s="219">
        <v>4</v>
      </c>
      <c r="F205" s="219">
        <v>0</v>
      </c>
      <c r="G205" s="219">
        <v>0</v>
      </c>
      <c r="H205" s="219">
        <v>4</v>
      </c>
      <c r="I205" s="219">
        <v>2</v>
      </c>
      <c r="J205" s="219">
        <v>2</v>
      </c>
      <c r="K205" s="219">
        <v>1</v>
      </c>
      <c r="L205" s="219">
        <v>5</v>
      </c>
      <c r="M205" s="244">
        <f t="shared" si="11"/>
        <v>0</v>
      </c>
    </row>
    <row r="206" spans="1:13" ht="15" x14ac:dyDescent="0.2">
      <c r="A206" t="str">
        <f t="shared" si="9"/>
        <v>VO250205</v>
      </c>
      <c r="B206">
        <f t="shared" si="10"/>
        <v>5</v>
      </c>
      <c r="C206" s="218" t="s">
        <v>1195</v>
      </c>
      <c r="D206" s="219" t="s">
        <v>331</v>
      </c>
      <c r="E206" s="219">
        <v>0</v>
      </c>
      <c r="F206" s="219">
        <v>0</v>
      </c>
      <c r="G206" s="219">
        <v>0</v>
      </c>
      <c r="H206" s="219">
        <v>0</v>
      </c>
      <c r="I206" s="219">
        <v>1</v>
      </c>
      <c r="J206" s="219">
        <v>0</v>
      </c>
      <c r="K206" s="219">
        <v>0</v>
      </c>
      <c r="L206" s="219">
        <v>1</v>
      </c>
      <c r="M206" s="244">
        <f t="shared" si="11"/>
        <v>0</v>
      </c>
    </row>
    <row r="207" spans="1:13" ht="15" x14ac:dyDescent="0.2">
      <c r="A207" t="str">
        <f t="shared" si="9"/>
        <v>VO250206</v>
      </c>
      <c r="B207">
        <f t="shared" si="10"/>
        <v>6</v>
      </c>
      <c r="C207" s="218" t="s">
        <v>1195</v>
      </c>
      <c r="D207" s="219" t="s">
        <v>387</v>
      </c>
      <c r="E207" s="219">
        <v>0</v>
      </c>
      <c r="F207" s="219">
        <v>0</v>
      </c>
      <c r="G207" s="219">
        <v>0</v>
      </c>
      <c r="H207" s="219">
        <v>0</v>
      </c>
      <c r="I207" s="219">
        <v>0</v>
      </c>
      <c r="J207" s="219">
        <v>1</v>
      </c>
      <c r="K207" s="219">
        <v>0</v>
      </c>
      <c r="L207" s="219">
        <v>1</v>
      </c>
      <c r="M207" s="244">
        <f t="shared" si="11"/>
        <v>0</v>
      </c>
    </row>
    <row r="208" spans="1:13" ht="15" x14ac:dyDescent="0.2">
      <c r="A208" t="str">
        <f t="shared" si="9"/>
        <v>VO250207</v>
      </c>
      <c r="B208">
        <f t="shared" si="10"/>
        <v>7</v>
      </c>
      <c r="C208" s="218" t="s">
        <v>1195</v>
      </c>
      <c r="D208" s="219" t="s">
        <v>391</v>
      </c>
      <c r="E208" s="219">
        <v>0</v>
      </c>
      <c r="F208" s="219">
        <v>0</v>
      </c>
      <c r="G208" s="219">
        <v>0</v>
      </c>
      <c r="H208" s="219">
        <v>0</v>
      </c>
      <c r="I208" s="219">
        <v>1</v>
      </c>
      <c r="J208" s="219">
        <v>0</v>
      </c>
      <c r="K208" s="219">
        <v>0</v>
      </c>
      <c r="L208" s="219">
        <v>1</v>
      </c>
      <c r="M208" s="244">
        <f t="shared" si="11"/>
        <v>0</v>
      </c>
    </row>
    <row r="209" spans="1:13" ht="15" x14ac:dyDescent="0.2">
      <c r="A209" t="str">
        <f t="shared" si="9"/>
        <v>VO250208</v>
      </c>
      <c r="B209">
        <f t="shared" si="10"/>
        <v>8</v>
      </c>
      <c r="C209" s="218" t="s">
        <v>1195</v>
      </c>
      <c r="D209" s="219" t="s">
        <v>483</v>
      </c>
      <c r="E209" s="219">
        <v>0</v>
      </c>
      <c r="F209" s="219">
        <v>0</v>
      </c>
      <c r="G209" s="219">
        <v>0</v>
      </c>
      <c r="H209" s="219">
        <v>0</v>
      </c>
      <c r="I209" s="219">
        <v>1</v>
      </c>
      <c r="J209" s="219">
        <v>0</v>
      </c>
      <c r="K209" s="219">
        <v>0</v>
      </c>
      <c r="L209" s="219">
        <v>1</v>
      </c>
      <c r="M209" s="244">
        <f t="shared" si="11"/>
        <v>0</v>
      </c>
    </row>
    <row r="210" spans="1:13" ht="15" x14ac:dyDescent="0.2">
      <c r="A210" t="str">
        <f t="shared" si="9"/>
        <v>VO250209</v>
      </c>
      <c r="B210">
        <f t="shared" si="10"/>
        <v>9</v>
      </c>
      <c r="C210" s="218" t="s">
        <v>1195</v>
      </c>
      <c r="D210" s="219" t="s">
        <v>498</v>
      </c>
      <c r="E210" s="219">
        <v>0</v>
      </c>
      <c r="F210" s="219">
        <v>0</v>
      </c>
      <c r="G210" s="219">
        <v>0</v>
      </c>
      <c r="H210" s="219">
        <v>0</v>
      </c>
      <c r="I210" s="219">
        <v>0</v>
      </c>
      <c r="J210" s="219">
        <v>0</v>
      </c>
      <c r="K210" s="219">
        <v>0</v>
      </c>
      <c r="L210" s="219">
        <v>0</v>
      </c>
      <c r="M210" s="244">
        <f t="shared" si="11"/>
        <v>0</v>
      </c>
    </row>
    <row r="211" spans="1:13" ht="15" x14ac:dyDescent="0.2">
      <c r="A211" t="str">
        <f t="shared" si="9"/>
        <v>VO250210</v>
      </c>
      <c r="B211">
        <f t="shared" si="10"/>
        <v>10</v>
      </c>
      <c r="C211" s="218" t="s">
        <v>1195</v>
      </c>
      <c r="D211" s="219" t="s">
        <v>545</v>
      </c>
      <c r="E211" s="219">
        <v>11</v>
      </c>
      <c r="F211" s="219">
        <v>0</v>
      </c>
      <c r="G211" s="219">
        <v>0</v>
      </c>
      <c r="H211" s="219">
        <v>11</v>
      </c>
      <c r="I211" s="219">
        <v>11</v>
      </c>
      <c r="J211" s="219">
        <v>0</v>
      </c>
      <c r="K211" s="219">
        <v>0</v>
      </c>
      <c r="L211" s="219">
        <v>11</v>
      </c>
      <c r="M211" s="244">
        <f t="shared" si="11"/>
        <v>0</v>
      </c>
    </row>
    <row r="212" spans="1:13" ht="15" x14ac:dyDescent="0.2">
      <c r="A212" t="str">
        <f t="shared" si="9"/>
        <v>VO250211</v>
      </c>
      <c r="B212">
        <f t="shared" si="10"/>
        <v>11</v>
      </c>
      <c r="C212" s="218" t="s">
        <v>1195</v>
      </c>
      <c r="D212" s="219" t="s">
        <v>560</v>
      </c>
      <c r="E212" s="219">
        <v>0</v>
      </c>
      <c r="F212" s="219">
        <v>0</v>
      </c>
      <c r="G212" s="219">
        <v>0</v>
      </c>
      <c r="H212" s="219">
        <v>0</v>
      </c>
      <c r="I212" s="219">
        <v>2</v>
      </c>
      <c r="J212" s="219">
        <v>0</v>
      </c>
      <c r="K212" s="219">
        <v>1</v>
      </c>
      <c r="L212" s="219">
        <v>3</v>
      </c>
      <c r="M212" s="244">
        <f t="shared" si="11"/>
        <v>0</v>
      </c>
    </row>
    <row r="213" spans="1:13" ht="15" x14ac:dyDescent="0.2">
      <c r="A213" t="str">
        <f t="shared" si="9"/>
        <v>VO250212</v>
      </c>
      <c r="B213">
        <f t="shared" si="10"/>
        <v>12</v>
      </c>
      <c r="C213" s="218" t="s">
        <v>1195</v>
      </c>
      <c r="D213" s="219" t="s">
        <v>576</v>
      </c>
      <c r="E213" s="219">
        <v>1</v>
      </c>
      <c r="F213" s="219">
        <v>0</v>
      </c>
      <c r="G213" s="219">
        <v>0</v>
      </c>
      <c r="H213" s="219">
        <v>1</v>
      </c>
      <c r="I213" s="219">
        <v>5</v>
      </c>
      <c r="J213" s="219">
        <v>0</v>
      </c>
      <c r="K213" s="219">
        <v>0</v>
      </c>
      <c r="L213" s="219">
        <v>5</v>
      </c>
      <c r="M213" s="244">
        <f t="shared" si="11"/>
        <v>0</v>
      </c>
    </row>
    <row r="214" spans="1:13" ht="15" x14ac:dyDescent="0.2">
      <c r="A214" t="str">
        <f t="shared" si="9"/>
        <v>VO250213</v>
      </c>
      <c r="B214">
        <f t="shared" si="10"/>
        <v>13</v>
      </c>
      <c r="C214" s="218" t="s">
        <v>1195</v>
      </c>
      <c r="D214" s="219" t="s">
        <v>641</v>
      </c>
      <c r="E214" s="219">
        <v>0</v>
      </c>
      <c r="F214" s="219">
        <v>1</v>
      </c>
      <c r="G214" s="219">
        <v>0</v>
      </c>
      <c r="H214" s="219">
        <v>1</v>
      </c>
      <c r="I214" s="219">
        <v>0</v>
      </c>
      <c r="J214" s="219">
        <v>0</v>
      </c>
      <c r="K214" s="219">
        <v>0</v>
      </c>
      <c r="L214" s="219">
        <v>0</v>
      </c>
      <c r="M214" s="244">
        <f t="shared" si="11"/>
        <v>1</v>
      </c>
    </row>
    <row r="215" spans="1:13" ht="15" x14ac:dyDescent="0.2">
      <c r="A215" t="str">
        <f t="shared" si="9"/>
        <v>VO250214</v>
      </c>
      <c r="B215">
        <f t="shared" si="10"/>
        <v>14</v>
      </c>
      <c r="C215" s="218" t="s">
        <v>1195</v>
      </c>
      <c r="D215" s="219" t="s">
        <v>737</v>
      </c>
      <c r="E215" s="219">
        <v>0</v>
      </c>
      <c r="F215" s="219">
        <v>0</v>
      </c>
      <c r="G215" s="219">
        <v>0</v>
      </c>
      <c r="H215" s="219">
        <v>0</v>
      </c>
      <c r="I215" s="219">
        <v>1</v>
      </c>
      <c r="J215" s="219">
        <v>0</v>
      </c>
      <c r="K215" s="219">
        <v>0</v>
      </c>
      <c r="L215" s="219">
        <v>1</v>
      </c>
      <c r="M215" s="244">
        <f t="shared" si="11"/>
        <v>0</v>
      </c>
    </row>
    <row r="216" spans="1:13" ht="15" x14ac:dyDescent="0.2">
      <c r="A216" t="str">
        <f t="shared" si="9"/>
        <v>VO250215</v>
      </c>
      <c r="B216">
        <f t="shared" si="10"/>
        <v>15</v>
      </c>
      <c r="C216" s="218" t="s">
        <v>1195</v>
      </c>
      <c r="D216" s="219" t="s">
        <v>770</v>
      </c>
      <c r="E216" s="219">
        <v>0</v>
      </c>
      <c r="F216" s="219">
        <v>0</v>
      </c>
      <c r="G216" s="219">
        <v>0</v>
      </c>
      <c r="H216" s="219">
        <v>0</v>
      </c>
      <c r="I216" s="219">
        <v>2</v>
      </c>
      <c r="J216" s="219">
        <v>0</v>
      </c>
      <c r="K216" s="219">
        <v>0</v>
      </c>
      <c r="L216" s="219">
        <v>2</v>
      </c>
      <c r="M216" s="244">
        <f t="shared" si="11"/>
        <v>0</v>
      </c>
    </row>
    <row r="217" spans="1:13" ht="15" x14ac:dyDescent="0.2">
      <c r="A217" t="str">
        <f t="shared" si="9"/>
        <v>VO250216</v>
      </c>
      <c r="B217">
        <f t="shared" si="10"/>
        <v>16</v>
      </c>
      <c r="C217" s="218" t="s">
        <v>1195</v>
      </c>
      <c r="D217" s="219" t="s">
        <v>790</v>
      </c>
      <c r="E217" s="219">
        <v>0</v>
      </c>
      <c r="F217" s="219">
        <v>0</v>
      </c>
      <c r="G217" s="219">
        <v>0</v>
      </c>
      <c r="H217" s="219">
        <v>0</v>
      </c>
      <c r="I217" s="219">
        <v>0</v>
      </c>
      <c r="J217" s="219">
        <v>1</v>
      </c>
      <c r="K217" s="219">
        <v>0</v>
      </c>
      <c r="L217" s="219">
        <v>1</v>
      </c>
      <c r="M217" s="244">
        <f t="shared" si="11"/>
        <v>0</v>
      </c>
    </row>
    <row r="218" spans="1:13" ht="15" x14ac:dyDescent="0.2">
      <c r="A218" t="str">
        <f t="shared" si="9"/>
        <v>VO250217</v>
      </c>
      <c r="B218">
        <f t="shared" si="10"/>
        <v>17</v>
      </c>
      <c r="C218" s="218" t="s">
        <v>1195</v>
      </c>
      <c r="D218" s="219" t="s">
        <v>826</v>
      </c>
      <c r="E218" s="219">
        <v>0</v>
      </c>
      <c r="F218" s="219">
        <v>0</v>
      </c>
      <c r="G218" s="219">
        <v>0</v>
      </c>
      <c r="H218" s="219">
        <v>0</v>
      </c>
      <c r="I218" s="219">
        <v>1</v>
      </c>
      <c r="J218" s="219">
        <v>0</v>
      </c>
      <c r="K218" s="219">
        <v>1</v>
      </c>
      <c r="L218" s="219">
        <v>2</v>
      </c>
      <c r="M218" s="244">
        <f t="shared" si="11"/>
        <v>0</v>
      </c>
    </row>
    <row r="219" spans="1:13" ht="15" x14ac:dyDescent="0.2">
      <c r="A219" t="str">
        <f t="shared" si="9"/>
        <v>VO250218</v>
      </c>
      <c r="B219">
        <f t="shared" si="10"/>
        <v>18</v>
      </c>
      <c r="C219" s="218" t="s">
        <v>1195</v>
      </c>
      <c r="D219" s="219" t="s">
        <v>955</v>
      </c>
      <c r="E219" s="219">
        <v>1</v>
      </c>
      <c r="F219" s="219">
        <v>0</v>
      </c>
      <c r="G219" s="219">
        <v>0</v>
      </c>
      <c r="H219" s="219">
        <v>1</v>
      </c>
      <c r="I219" s="219">
        <v>0</v>
      </c>
      <c r="J219" s="219">
        <v>0</v>
      </c>
      <c r="K219" s="219">
        <v>0</v>
      </c>
      <c r="L219" s="219">
        <v>0</v>
      </c>
      <c r="M219" s="244">
        <f t="shared" si="11"/>
        <v>1</v>
      </c>
    </row>
    <row r="220" spans="1:13" ht="15" x14ac:dyDescent="0.2">
      <c r="A220" t="str">
        <f t="shared" si="9"/>
        <v>VO250219</v>
      </c>
      <c r="B220">
        <f t="shared" si="10"/>
        <v>19</v>
      </c>
      <c r="C220" s="218" t="s">
        <v>1195</v>
      </c>
      <c r="D220" s="219" t="s">
        <v>994</v>
      </c>
      <c r="E220" s="219">
        <v>2</v>
      </c>
      <c r="F220" s="219">
        <v>0</v>
      </c>
      <c r="G220" s="219">
        <v>0</v>
      </c>
      <c r="H220" s="219">
        <v>2</v>
      </c>
      <c r="I220" s="219">
        <v>0</v>
      </c>
      <c r="J220" s="219">
        <v>0</v>
      </c>
      <c r="K220" s="219">
        <v>0</v>
      </c>
      <c r="L220" s="219">
        <v>0</v>
      </c>
      <c r="M220" s="244">
        <f t="shared" si="11"/>
        <v>1</v>
      </c>
    </row>
    <row r="221" spans="1:13" ht="15" x14ac:dyDescent="0.2">
      <c r="A221" t="str">
        <f t="shared" si="9"/>
        <v>VO250301</v>
      </c>
      <c r="B221">
        <f t="shared" si="10"/>
        <v>1</v>
      </c>
      <c r="C221" s="218" t="s">
        <v>1196</v>
      </c>
      <c r="D221" s="219" t="s">
        <v>312</v>
      </c>
      <c r="E221" s="219">
        <v>7</v>
      </c>
      <c r="F221" s="219">
        <v>0</v>
      </c>
      <c r="G221" s="219">
        <v>0</v>
      </c>
      <c r="H221" s="219">
        <v>7</v>
      </c>
      <c r="I221" s="219">
        <v>3</v>
      </c>
      <c r="J221" s="219">
        <v>0</v>
      </c>
      <c r="K221" s="219">
        <v>0</v>
      </c>
      <c r="L221" s="219">
        <v>3</v>
      </c>
      <c r="M221" s="244">
        <f t="shared" si="11"/>
        <v>1</v>
      </c>
    </row>
    <row r="222" spans="1:13" ht="15" x14ac:dyDescent="0.2">
      <c r="A222" t="str">
        <f t="shared" si="9"/>
        <v>VO250302</v>
      </c>
      <c r="B222">
        <f t="shared" si="10"/>
        <v>2</v>
      </c>
      <c r="C222" s="218" t="s">
        <v>1196</v>
      </c>
      <c r="D222" s="219" t="s">
        <v>379</v>
      </c>
      <c r="E222" s="219">
        <v>0</v>
      </c>
      <c r="F222" s="219">
        <v>0</v>
      </c>
      <c r="G222" s="219">
        <v>0</v>
      </c>
      <c r="H222" s="219">
        <v>0</v>
      </c>
      <c r="I222" s="219">
        <v>2</v>
      </c>
      <c r="J222" s="219">
        <v>0</v>
      </c>
      <c r="K222" s="219">
        <v>0</v>
      </c>
      <c r="L222" s="219">
        <v>2</v>
      </c>
      <c r="M222" s="244">
        <f t="shared" si="11"/>
        <v>0</v>
      </c>
    </row>
    <row r="223" spans="1:13" ht="15" x14ac:dyDescent="0.2">
      <c r="A223" t="str">
        <f t="shared" si="9"/>
        <v>VO250303</v>
      </c>
      <c r="B223">
        <f t="shared" si="10"/>
        <v>3</v>
      </c>
      <c r="C223" s="218" t="s">
        <v>1196</v>
      </c>
      <c r="D223" s="219" t="s">
        <v>498</v>
      </c>
      <c r="E223" s="219">
        <v>0</v>
      </c>
      <c r="F223" s="219">
        <v>0</v>
      </c>
      <c r="G223" s="219">
        <v>0</v>
      </c>
      <c r="H223" s="219">
        <v>0</v>
      </c>
      <c r="I223" s="219">
        <v>1</v>
      </c>
      <c r="J223" s="219">
        <v>0</v>
      </c>
      <c r="K223" s="219">
        <v>0</v>
      </c>
      <c r="L223" s="219">
        <v>1</v>
      </c>
      <c r="M223" s="244">
        <f t="shared" si="11"/>
        <v>0</v>
      </c>
    </row>
    <row r="224" spans="1:13" ht="15" x14ac:dyDescent="0.2">
      <c r="A224" t="str">
        <f t="shared" si="9"/>
        <v>VO250304</v>
      </c>
      <c r="B224">
        <f t="shared" si="10"/>
        <v>4</v>
      </c>
      <c r="C224" s="218" t="s">
        <v>1196</v>
      </c>
      <c r="D224" s="219" t="s">
        <v>519</v>
      </c>
      <c r="E224" s="219">
        <v>1</v>
      </c>
      <c r="F224" s="219">
        <v>0</v>
      </c>
      <c r="G224" s="219">
        <v>0</v>
      </c>
      <c r="H224" s="219">
        <v>1</v>
      </c>
      <c r="I224" s="219">
        <v>0</v>
      </c>
      <c r="J224" s="219">
        <v>0</v>
      </c>
      <c r="K224" s="219">
        <v>0</v>
      </c>
      <c r="L224" s="219">
        <v>0</v>
      </c>
      <c r="M224" s="244">
        <f t="shared" si="11"/>
        <v>1</v>
      </c>
    </row>
    <row r="225" spans="1:13" ht="15" x14ac:dyDescent="0.2">
      <c r="A225" t="str">
        <f t="shared" si="9"/>
        <v>VO250305</v>
      </c>
      <c r="B225">
        <f t="shared" si="10"/>
        <v>5</v>
      </c>
      <c r="C225" s="218" t="s">
        <v>1196</v>
      </c>
      <c r="D225" s="219" t="s">
        <v>545</v>
      </c>
      <c r="E225" s="219">
        <v>2</v>
      </c>
      <c r="F225" s="219">
        <v>0</v>
      </c>
      <c r="G225" s="219">
        <v>0</v>
      </c>
      <c r="H225" s="219">
        <v>2</v>
      </c>
      <c r="I225" s="219">
        <v>0</v>
      </c>
      <c r="J225" s="219">
        <v>0</v>
      </c>
      <c r="K225" s="219">
        <v>0</v>
      </c>
      <c r="L225" s="219">
        <v>0</v>
      </c>
      <c r="M225" s="244">
        <f t="shared" si="11"/>
        <v>1</v>
      </c>
    </row>
    <row r="226" spans="1:13" ht="15" x14ac:dyDescent="0.2">
      <c r="A226" t="str">
        <f t="shared" si="9"/>
        <v>VO250306</v>
      </c>
      <c r="B226">
        <f t="shared" si="10"/>
        <v>6</v>
      </c>
      <c r="C226" s="218" t="s">
        <v>1196</v>
      </c>
      <c r="D226" s="219" t="s">
        <v>560</v>
      </c>
      <c r="E226" s="219">
        <v>1</v>
      </c>
      <c r="F226" s="219">
        <v>0</v>
      </c>
      <c r="G226" s="219">
        <v>0</v>
      </c>
      <c r="H226" s="219">
        <v>1</v>
      </c>
      <c r="I226" s="219">
        <v>2</v>
      </c>
      <c r="J226" s="219">
        <v>0</v>
      </c>
      <c r="K226" s="219">
        <v>0</v>
      </c>
      <c r="L226" s="219">
        <v>2</v>
      </c>
      <c r="M226" s="244">
        <f t="shared" si="11"/>
        <v>0</v>
      </c>
    </row>
    <row r="227" spans="1:13" ht="15" x14ac:dyDescent="0.2">
      <c r="A227" t="str">
        <f t="shared" si="9"/>
        <v>VO250307</v>
      </c>
      <c r="B227">
        <f t="shared" si="10"/>
        <v>7</v>
      </c>
      <c r="C227" s="218" t="s">
        <v>1196</v>
      </c>
      <c r="D227" s="219" t="s">
        <v>641</v>
      </c>
      <c r="E227" s="219">
        <v>0</v>
      </c>
      <c r="F227" s="219">
        <v>2</v>
      </c>
      <c r="G227" s="219">
        <v>0</v>
      </c>
      <c r="H227" s="219">
        <v>2</v>
      </c>
      <c r="I227" s="219">
        <v>0</v>
      </c>
      <c r="J227" s="219">
        <v>0</v>
      </c>
      <c r="K227" s="219">
        <v>0</v>
      </c>
      <c r="L227" s="219">
        <v>0</v>
      </c>
      <c r="M227" s="244">
        <f t="shared" si="11"/>
        <v>1</v>
      </c>
    </row>
    <row r="228" spans="1:13" ht="15" x14ac:dyDescent="0.2">
      <c r="A228" t="str">
        <f t="shared" si="9"/>
        <v>VO250308</v>
      </c>
      <c r="B228">
        <f t="shared" si="10"/>
        <v>8</v>
      </c>
      <c r="C228" s="218" t="s">
        <v>1196</v>
      </c>
      <c r="D228" s="219" t="s">
        <v>985</v>
      </c>
      <c r="E228" s="219">
        <v>1</v>
      </c>
      <c r="F228" s="219">
        <v>0</v>
      </c>
      <c r="G228" s="219">
        <v>0</v>
      </c>
      <c r="H228" s="219">
        <v>1</v>
      </c>
      <c r="I228" s="219">
        <v>0</v>
      </c>
      <c r="J228" s="219">
        <v>0</v>
      </c>
      <c r="K228" s="219">
        <v>0</v>
      </c>
      <c r="L228" s="219">
        <v>0</v>
      </c>
      <c r="M228" s="244">
        <f t="shared" si="11"/>
        <v>1</v>
      </c>
    </row>
    <row r="229" spans="1:13" ht="15" x14ac:dyDescent="0.2">
      <c r="A229" t="str">
        <f t="shared" si="9"/>
        <v>VO250401</v>
      </c>
      <c r="B229">
        <f t="shared" si="10"/>
        <v>1</v>
      </c>
      <c r="C229" s="218" t="s">
        <v>1197</v>
      </c>
      <c r="D229" s="219" t="s">
        <v>1063</v>
      </c>
      <c r="E229" s="219">
        <v>1</v>
      </c>
      <c r="F229" s="219">
        <v>0</v>
      </c>
      <c r="G229" s="219">
        <v>0</v>
      </c>
      <c r="H229" s="219">
        <v>1</v>
      </c>
      <c r="I229" s="219">
        <v>0</v>
      </c>
      <c r="J229" s="219">
        <v>0</v>
      </c>
      <c r="K229" s="219">
        <v>0</v>
      </c>
      <c r="L229" s="219">
        <v>0</v>
      </c>
      <c r="M229" s="244">
        <f t="shared" si="11"/>
        <v>1</v>
      </c>
    </row>
    <row r="230" spans="1:13" ht="15" x14ac:dyDescent="0.2">
      <c r="A230" t="str">
        <f t="shared" si="9"/>
        <v>VO250402</v>
      </c>
      <c r="B230">
        <f t="shared" si="10"/>
        <v>2</v>
      </c>
      <c r="C230" s="218" t="s">
        <v>1197</v>
      </c>
      <c r="D230" s="219" t="s">
        <v>312</v>
      </c>
      <c r="E230" s="219">
        <v>2</v>
      </c>
      <c r="F230" s="219">
        <v>0</v>
      </c>
      <c r="G230" s="219">
        <v>0</v>
      </c>
      <c r="H230" s="219">
        <v>2</v>
      </c>
      <c r="I230" s="219">
        <v>0</v>
      </c>
      <c r="J230" s="219">
        <v>0</v>
      </c>
      <c r="K230" s="219">
        <v>0</v>
      </c>
      <c r="L230" s="219">
        <v>0</v>
      </c>
      <c r="M230" s="244">
        <f t="shared" si="11"/>
        <v>1</v>
      </c>
    </row>
    <row r="231" spans="1:13" ht="15" x14ac:dyDescent="0.2">
      <c r="A231" t="str">
        <f t="shared" si="9"/>
        <v>VO250403</v>
      </c>
      <c r="B231">
        <f t="shared" si="10"/>
        <v>3</v>
      </c>
      <c r="C231" s="218" t="s">
        <v>1197</v>
      </c>
      <c r="D231" s="219" t="s">
        <v>483</v>
      </c>
      <c r="E231" s="219">
        <v>0</v>
      </c>
      <c r="F231" s="219">
        <v>0</v>
      </c>
      <c r="G231" s="219">
        <v>0</v>
      </c>
      <c r="H231" s="219">
        <v>0</v>
      </c>
      <c r="I231" s="219">
        <v>0</v>
      </c>
      <c r="J231" s="219">
        <v>0</v>
      </c>
      <c r="K231" s="219">
        <v>0</v>
      </c>
      <c r="L231" s="219">
        <v>0</v>
      </c>
      <c r="M231" s="244">
        <f t="shared" si="11"/>
        <v>0</v>
      </c>
    </row>
    <row r="232" spans="1:13" ht="15" x14ac:dyDescent="0.2">
      <c r="A232" t="str">
        <f t="shared" si="9"/>
        <v>VO250404</v>
      </c>
      <c r="B232">
        <f t="shared" si="10"/>
        <v>4</v>
      </c>
      <c r="C232" s="218" t="s">
        <v>1197</v>
      </c>
      <c r="D232" s="219" t="s">
        <v>545</v>
      </c>
      <c r="E232" s="219">
        <v>0</v>
      </c>
      <c r="F232" s="219">
        <v>0</v>
      </c>
      <c r="G232" s="219">
        <v>0</v>
      </c>
      <c r="H232" s="219">
        <v>0</v>
      </c>
      <c r="I232" s="219">
        <v>0</v>
      </c>
      <c r="J232" s="219">
        <v>0</v>
      </c>
      <c r="K232" s="219">
        <v>0</v>
      </c>
      <c r="L232" s="219">
        <v>0</v>
      </c>
      <c r="M232" s="244">
        <f t="shared" si="11"/>
        <v>0</v>
      </c>
    </row>
    <row r="233" spans="1:13" ht="15" x14ac:dyDescent="0.2">
      <c r="A233" t="str">
        <f t="shared" si="9"/>
        <v>VO250405</v>
      </c>
      <c r="B233">
        <f t="shared" si="10"/>
        <v>5</v>
      </c>
      <c r="C233" s="218" t="s">
        <v>1197</v>
      </c>
      <c r="D233" s="219" t="s">
        <v>641</v>
      </c>
      <c r="E233" s="219">
        <v>1</v>
      </c>
      <c r="F233" s="219">
        <v>0</v>
      </c>
      <c r="G233" s="219">
        <v>0</v>
      </c>
      <c r="H233" s="219">
        <v>1</v>
      </c>
      <c r="I233" s="219">
        <v>0</v>
      </c>
      <c r="J233" s="219">
        <v>0</v>
      </c>
      <c r="K233" s="219">
        <v>0</v>
      </c>
      <c r="L233" s="219">
        <v>0</v>
      </c>
      <c r="M233" s="244">
        <f t="shared" si="11"/>
        <v>1</v>
      </c>
    </row>
    <row r="234" spans="1:13" ht="15" x14ac:dyDescent="0.2">
      <c r="A234" t="str">
        <f t="shared" si="9"/>
        <v>VO250406</v>
      </c>
      <c r="B234">
        <f t="shared" si="10"/>
        <v>6</v>
      </c>
      <c r="C234" s="218" t="s">
        <v>1197</v>
      </c>
      <c r="D234" s="219" t="s">
        <v>985</v>
      </c>
      <c r="E234" s="219">
        <v>2</v>
      </c>
      <c r="F234" s="219">
        <v>0</v>
      </c>
      <c r="G234" s="219">
        <v>0</v>
      </c>
      <c r="H234" s="219">
        <v>2</v>
      </c>
      <c r="I234" s="219">
        <v>0</v>
      </c>
      <c r="J234" s="219">
        <v>0</v>
      </c>
      <c r="K234" s="219">
        <v>0</v>
      </c>
      <c r="L234" s="219">
        <v>0</v>
      </c>
      <c r="M234" s="244">
        <f t="shared" si="11"/>
        <v>1</v>
      </c>
    </row>
    <row r="235" spans="1:13" ht="15" x14ac:dyDescent="0.2">
      <c r="A235" t="str">
        <f t="shared" si="9"/>
        <v>VO250501</v>
      </c>
      <c r="B235">
        <f t="shared" si="10"/>
        <v>1</v>
      </c>
      <c r="C235" s="218" t="s">
        <v>1198</v>
      </c>
      <c r="D235" s="219" t="s">
        <v>97</v>
      </c>
      <c r="E235" s="219">
        <v>8</v>
      </c>
      <c r="F235" s="219">
        <v>0</v>
      </c>
      <c r="G235" s="219">
        <v>0</v>
      </c>
      <c r="H235" s="219">
        <v>8</v>
      </c>
      <c r="I235" s="219">
        <v>7</v>
      </c>
      <c r="J235" s="219">
        <v>0</v>
      </c>
      <c r="K235" s="219">
        <v>0</v>
      </c>
      <c r="L235" s="219">
        <v>7</v>
      </c>
      <c r="M235" s="244">
        <f t="shared" si="11"/>
        <v>1</v>
      </c>
    </row>
    <row r="236" spans="1:13" ht="15" x14ac:dyDescent="0.2">
      <c r="A236" t="str">
        <f t="shared" si="9"/>
        <v>VO250502</v>
      </c>
      <c r="B236">
        <f t="shared" si="10"/>
        <v>2</v>
      </c>
      <c r="C236" s="218" t="s">
        <v>1198</v>
      </c>
      <c r="D236" s="219" t="s">
        <v>178</v>
      </c>
      <c r="E236" s="219">
        <v>0</v>
      </c>
      <c r="F236" s="219">
        <v>0</v>
      </c>
      <c r="G236" s="219">
        <v>0</v>
      </c>
      <c r="H236" s="219">
        <v>0</v>
      </c>
      <c r="I236" s="219">
        <v>0</v>
      </c>
      <c r="J236" s="219">
        <v>0</v>
      </c>
      <c r="K236" s="219">
        <v>0</v>
      </c>
      <c r="L236" s="219">
        <v>0</v>
      </c>
      <c r="M236" s="244">
        <f t="shared" si="11"/>
        <v>0</v>
      </c>
    </row>
    <row r="237" spans="1:13" ht="15" x14ac:dyDescent="0.2">
      <c r="A237" t="str">
        <f t="shared" si="9"/>
        <v>VO250503</v>
      </c>
      <c r="B237">
        <f t="shared" si="10"/>
        <v>3</v>
      </c>
      <c r="C237" s="218" t="s">
        <v>1198</v>
      </c>
      <c r="D237" s="219" t="s">
        <v>1063</v>
      </c>
      <c r="E237" s="219">
        <v>0</v>
      </c>
      <c r="F237" s="219">
        <v>0</v>
      </c>
      <c r="G237" s="219">
        <v>0</v>
      </c>
      <c r="H237" s="219">
        <v>0</v>
      </c>
      <c r="I237" s="219">
        <v>0</v>
      </c>
      <c r="J237" s="219">
        <v>0</v>
      </c>
      <c r="K237" s="219">
        <v>0</v>
      </c>
      <c r="L237" s="219">
        <v>0</v>
      </c>
      <c r="M237" s="244">
        <f t="shared" si="11"/>
        <v>0</v>
      </c>
    </row>
    <row r="238" spans="1:13" ht="15" x14ac:dyDescent="0.2">
      <c r="A238" t="str">
        <f t="shared" si="9"/>
        <v>VO250504</v>
      </c>
      <c r="B238">
        <f t="shared" si="10"/>
        <v>4</v>
      </c>
      <c r="C238" s="218" t="s">
        <v>1198</v>
      </c>
      <c r="D238" s="219" t="s">
        <v>312</v>
      </c>
      <c r="E238" s="219">
        <v>1</v>
      </c>
      <c r="F238" s="219">
        <v>0</v>
      </c>
      <c r="G238" s="219">
        <v>0</v>
      </c>
      <c r="H238" s="219">
        <v>1</v>
      </c>
      <c r="I238" s="219">
        <v>0</v>
      </c>
      <c r="J238" s="219">
        <v>0</v>
      </c>
      <c r="K238" s="219">
        <v>0</v>
      </c>
      <c r="L238" s="219">
        <v>0</v>
      </c>
      <c r="M238" s="244">
        <f t="shared" si="11"/>
        <v>1</v>
      </c>
    </row>
    <row r="239" spans="1:13" ht="15" x14ac:dyDescent="0.2">
      <c r="A239" t="str">
        <f t="shared" si="9"/>
        <v>VO250505</v>
      </c>
      <c r="B239">
        <f t="shared" si="10"/>
        <v>5</v>
      </c>
      <c r="C239" s="218" t="s">
        <v>1198</v>
      </c>
      <c r="D239" s="219" t="s">
        <v>379</v>
      </c>
      <c r="E239" s="219">
        <v>1</v>
      </c>
      <c r="F239" s="219">
        <v>0</v>
      </c>
      <c r="G239" s="219">
        <v>0</v>
      </c>
      <c r="H239" s="219">
        <v>1</v>
      </c>
      <c r="I239" s="219">
        <v>4</v>
      </c>
      <c r="J239" s="219">
        <v>0</v>
      </c>
      <c r="K239" s="219">
        <v>0</v>
      </c>
      <c r="L239" s="219">
        <v>4</v>
      </c>
      <c r="M239" s="244">
        <f t="shared" si="11"/>
        <v>0</v>
      </c>
    </row>
    <row r="240" spans="1:13" ht="15" x14ac:dyDescent="0.2">
      <c r="A240" t="str">
        <f t="shared" si="9"/>
        <v>VO250506</v>
      </c>
      <c r="B240">
        <f t="shared" si="10"/>
        <v>6</v>
      </c>
      <c r="C240" s="218" t="s">
        <v>1198</v>
      </c>
      <c r="D240" s="219" t="s">
        <v>391</v>
      </c>
      <c r="E240" s="219">
        <v>0</v>
      </c>
      <c r="F240" s="219">
        <v>0</v>
      </c>
      <c r="G240" s="219">
        <v>0</v>
      </c>
      <c r="H240" s="219">
        <v>0</v>
      </c>
      <c r="I240" s="219">
        <v>5</v>
      </c>
      <c r="J240" s="219">
        <v>0</v>
      </c>
      <c r="K240" s="219">
        <v>0</v>
      </c>
      <c r="L240" s="219">
        <v>5</v>
      </c>
      <c r="M240" s="244">
        <f t="shared" si="11"/>
        <v>0</v>
      </c>
    </row>
    <row r="241" spans="1:13" ht="15" x14ac:dyDescent="0.2">
      <c r="A241" t="str">
        <f t="shared" si="9"/>
        <v>VO250507</v>
      </c>
      <c r="B241">
        <f t="shared" si="10"/>
        <v>7</v>
      </c>
      <c r="C241" s="218" t="s">
        <v>1198</v>
      </c>
      <c r="D241" s="219" t="s">
        <v>1071</v>
      </c>
      <c r="E241" s="219">
        <v>0</v>
      </c>
      <c r="F241" s="219">
        <v>0</v>
      </c>
      <c r="G241" s="219">
        <v>0</v>
      </c>
      <c r="H241" s="219">
        <v>0</v>
      </c>
      <c r="I241" s="219">
        <v>0</v>
      </c>
      <c r="J241" s="219">
        <v>0</v>
      </c>
      <c r="K241" s="219">
        <v>0</v>
      </c>
      <c r="L241" s="219">
        <v>0</v>
      </c>
      <c r="M241" s="244">
        <f t="shared" si="11"/>
        <v>0</v>
      </c>
    </row>
    <row r="242" spans="1:13" ht="15" x14ac:dyDescent="0.2">
      <c r="A242" t="str">
        <f t="shared" si="9"/>
        <v>VO250508</v>
      </c>
      <c r="B242">
        <f t="shared" si="10"/>
        <v>8</v>
      </c>
      <c r="C242" s="218" t="s">
        <v>1198</v>
      </c>
      <c r="D242" s="219" t="s">
        <v>436</v>
      </c>
      <c r="E242" s="219">
        <v>0</v>
      </c>
      <c r="F242" s="219">
        <v>0</v>
      </c>
      <c r="G242" s="219">
        <v>0</v>
      </c>
      <c r="H242" s="219">
        <v>0</v>
      </c>
      <c r="I242" s="219">
        <v>14</v>
      </c>
      <c r="J242" s="219">
        <v>0</v>
      </c>
      <c r="K242" s="219">
        <v>0</v>
      </c>
      <c r="L242" s="219">
        <v>14</v>
      </c>
      <c r="M242" s="244">
        <f t="shared" si="11"/>
        <v>0</v>
      </c>
    </row>
    <row r="243" spans="1:13" ht="15" x14ac:dyDescent="0.2">
      <c r="A243" t="str">
        <f t="shared" si="9"/>
        <v>VO250509</v>
      </c>
      <c r="B243">
        <f t="shared" si="10"/>
        <v>9</v>
      </c>
      <c r="C243" s="218" t="s">
        <v>1198</v>
      </c>
      <c r="D243" s="219" t="s">
        <v>1089</v>
      </c>
      <c r="E243" s="219">
        <v>1</v>
      </c>
      <c r="F243" s="219">
        <v>0</v>
      </c>
      <c r="G243" s="219">
        <v>0</v>
      </c>
      <c r="H243" s="219">
        <v>1</v>
      </c>
      <c r="I243" s="219">
        <v>0</v>
      </c>
      <c r="J243" s="219">
        <v>1</v>
      </c>
      <c r="K243" s="219">
        <v>0</v>
      </c>
      <c r="L243" s="219">
        <v>1</v>
      </c>
      <c r="M243" s="244">
        <f t="shared" si="11"/>
        <v>0</v>
      </c>
    </row>
    <row r="244" spans="1:13" ht="15" x14ac:dyDescent="0.2">
      <c r="A244" t="str">
        <f t="shared" si="9"/>
        <v>VO250510</v>
      </c>
      <c r="B244">
        <f t="shared" si="10"/>
        <v>10</v>
      </c>
      <c r="C244" s="218" t="s">
        <v>1198</v>
      </c>
      <c r="D244" s="219" t="s">
        <v>467</v>
      </c>
      <c r="E244" s="219">
        <v>0</v>
      </c>
      <c r="F244" s="219">
        <v>0</v>
      </c>
      <c r="G244" s="219">
        <v>0</v>
      </c>
      <c r="H244" s="219">
        <v>0</v>
      </c>
      <c r="I244" s="219">
        <v>1</v>
      </c>
      <c r="J244" s="219">
        <v>1</v>
      </c>
      <c r="K244" s="219">
        <v>0</v>
      </c>
      <c r="L244" s="219">
        <v>2</v>
      </c>
      <c r="M244" s="244">
        <f t="shared" si="11"/>
        <v>0</v>
      </c>
    </row>
    <row r="245" spans="1:13" ht="15" x14ac:dyDescent="0.2">
      <c r="A245" t="str">
        <f t="shared" si="9"/>
        <v>VO250511</v>
      </c>
      <c r="B245">
        <f t="shared" si="10"/>
        <v>11</v>
      </c>
      <c r="C245" s="218" t="s">
        <v>1198</v>
      </c>
      <c r="D245" s="219" t="s">
        <v>475</v>
      </c>
      <c r="E245" s="219">
        <v>0</v>
      </c>
      <c r="F245" s="219">
        <v>0</v>
      </c>
      <c r="G245" s="219">
        <v>0</v>
      </c>
      <c r="H245" s="219">
        <v>0</v>
      </c>
      <c r="I245" s="219">
        <v>0</v>
      </c>
      <c r="J245" s="219">
        <v>0</v>
      </c>
      <c r="K245" s="219">
        <v>1</v>
      </c>
      <c r="L245" s="219">
        <v>1</v>
      </c>
      <c r="M245" s="244">
        <f t="shared" si="11"/>
        <v>0</v>
      </c>
    </row>
    <row r="246" spans="1:13" ht="15" x14ac:dyDescent="0.2">
      <c r="A246" t="str">
        <f t="shared" si="9"/>
        <v>VO250512</v>
      </c>
      <c r="B246">
        <f t="shared" si="10"/>
        <v>12</v>
      </c>
      <c r="C246" s="218" t="s">
        <v>1198</v>
      </c>
      <c r="D246" s="219" t="s">
        <v>483</v>
      </c>
      <c r="E246" s="219">
        <v>0</v>
      </c>
      <c r="F246" s="219">
        <v>0</v>
      </c>
      <c r="G246" s="219">
        <v>0</v>
      </c>
      <c r="H246" s="219">
        <v>0</v>
      </c>
      <c r="I246" s="219">
        <v>1</v>
      </c>
      <c r="J246" s="219">
        <v>0</v>
      </c>
      <c r="K246" s="219">
        <v>0</v>
      </c>
      <c r="L246" s="219">
        <v>1</v>
      </c>
      <c r="M246" s="244">
        <f t="shared" si="11"/>
        <v>0</v>
      </c>
    </row>
    <row r="247" spans="1:13" ht="15" x14ac:dyDescent="0.2">
      <c r="A247" t="str">
        <f t="shared" si="9"/>
        <v>VO250513</v>
      </c>
      <c r="B247">
        <f t="shared" si="10"/>
        <v>13</v>
      </c>
      <c r="C247" s="218" t="s">
        <v>1198</v>
      </c>
      <c r="D247" s="219" t="s">
        <v>501</v>
      </c>
      <c r="E247" s="219">
        <v>0</v>
      </c>
      <c r="F247" s="219">
        <v>0</v>
      </c>
      <c r="G247" s="219">
        <v>0</v>
      </c>
      <c r="H247" s="219">
        <v>0</v>
      </c>
      <c r="I247" s="219">
        <v>1</v>
      </c>
      <c r="J247" s="219">
        <v>0</v>
      </c>
      <c r="K247" s="219">
        <v>0</v>
      </c>
      <c r="L247" s="219">
        <v>1</v>
      </c>
      <c r="M247" s="244">
        <f t="shared" si="11"/>
        <v>0</v>
      </c>
    </row>
    <row r="248" spans="1:13" ht="15" x14ac:dyDescent="0.2">
      <c r="A248" t="str">
        <f t="shared" si="9"/>
        <v>VO250514</v>
      </c>
      <c r="B248">
        <f t="shared" si="10"/>
        <v>14</v>
      </c>
      <c r="C248" s="218" t="s">
        <v>1198</v>
      </c>
      <c r="D248" s="219" t="s">
        <v>1116</v>
      </c>
      <c r="E248" s="219">
        <v>6</v>
      </c>
      <c r="F248" s="219">
        <v>4</v>
      </c>
      <c r="G248" s="219">
        <v>0</v>
      </c>
      <c r="H248" s="219">
        <v>10</v>
      </c>
      <c r="I248" s="219">
        <v>1</v>
      </c>
      <c r="J248" s="219">
        <v>0</v>
      </c>
      <c r="K248" s="219">
        <v>0</v>
      </c>
      <c r="L248" s="219">
        <v>1</v>
      </c>
      <c r="M248" s="244">
        <f t="shared" si="11"/>
        <v>1</v>
      </c>
    </row>
    <row r="249" spans="1:13" ht="15" x14ac:dyDescent="0.2">
      <c r="A249" t="str">
        <f t="shared" si="9"/>
        <v>VO250515</v>
      </c>
      <c r="B249">
        <f t="shared" si="10"/>
        <v>15</v>
      </c>
      <c r="C249" s="218" t="s">
        <v>1198</v>
      </c>
      <c r="D249" s="219" t="s">
        <v>737</v>
      </c>
      <c r="E249" s="219">
        <v>0</v>
      </c>
      <c r="F249" s="219">
        <v>0</v>
      </c>
      <c r="G249" s="219">
        <v>0</v>
      </c>
      <c r="H249" s="219">
        <v>0</v>
      </c>
      <c r="I249" s="219">
        <v>0</v>
      </c>
      <c r="J249" s="219">
        <v>0</v>
      </c>
      <c r="K249" s="219">
        <v>0</v>
      </c>
      <c r="L249" s="219">
        <v>0</v>
      </c>
      <c r="M249" s="244">
        <f t="shared" si="11"/>
        <v>0</v>
      </c>
    </row>
    <row r="250" spans="1:13" ht="15" x14ac:dyDescent="0.2">
      <c r="A250" t="str">
        <f t="shared" si="9"/>
        <v>VO250516</v>
      </c>
      <c r="B250">
        <f t="shared" si="10"/>
        <v>16</v>
      </c>
      <c r="C250" s="218" t="s">
        <v>1198</v>
      </c>
      <c r="D250" s="219" t="s">
        <v>888</v>
      </c>
      <c r="E250" s="219">
        <v>0</v>
      </c>
      <c r="F250" s="219">
        <v>0</v>
      </c>
      <c r="G250" s="219">
        <v>0</v>
      </c>
      <c r="H250" s="219">
        <v>0</v>
      </c>
      <c r="I250" s="219">
        <v>1</v>
      </c>
      <c r="J250" s="219">
        <v>0</v>
      </c>
      <c r="K250" s="219">
        <v>0</v>
      </c>
      <c r="L250" s="219">
        <v>1</v>
      </c>
      <c r="M250" s="244">
        <f t="shared" si="11"/>
        <v>0</v>
      </c>
    </row>
    <row r="251" spans="1:13" ht="15" x14ac:dyDescent="0.2">
      <c r="A251" t="str">
        <f t="shared" si="9"/>
        <v>VO250517</v>
      </c>
      <c r="B251">
        <f t="shared" si="10"/>
        <v>17</v>
      </c>
      <c r="C251" s="218" t="s">
        <v>1198</v>
      </c>
      <c r="D251" s="219" t="s">
        <v>985</v>
      </c>
      <c r="E251" s="219">
        <v>0</v>
      </c>
      <c r="F251" s="219">
        <v>0</v>
      </c>
      <c r="G251" s="219">
        <v>0</v>
      </c>
      <c r="H251" s="219">
        <v>0</v>
      </c>
      <c r="I251" s="219">
        <v>0</v>
      </c>
      <c r="J251" s="219">
        <v>0</v>
      </c>
      <c r="K251" s="219">
        <v>0</v>
      </c>
      <c r="L251" s="219">
        <v>0</v>
      </c>
      <c r="M251" s="244">
        <f t="shared" si="11"/>
        <v>0</v>
      </c>
    </row>
    <row r="252" spans="1:13" ht="15" x14ac:dyDescent="0.2">
      <c r="A252" t="str">
        <f t="shared" si="9"/>
        <v>VO250518</v>
      </c>
      <c r="B252">
        <f t="shared" si="10"/>
        <v>18</v>
      </c>
      <c r="C252" s="218" t="s">
        <v>1198</v>
      </c>
      <c r="D252" s="219" t="s">
        <v>1146</v>
      </c>
      <c r="E252" s="219">
        <v>1</v>
      </c>
      <c r="F252" s="219">
        <v>0</v>
      </c>
      <c r="G252" s="219">
        <v>0</v>
      </c>
      <c r="H252" s="219">
        <v>1</v>
      </c>
      <c r="I252" s="219">
        <v>0</v>
      </c>
      <c r="J252" s="219">
        <v>0</v>
      </c>
      <c r="K252" s="219">
        <v>0</v>
      </c>
      <c r="L252" s="219">
        <v>0</v>
      </c>
      <c r="M252" s="244">
        <f t="shared" si="11"/>
        <v>1</v>
      </c>
    </row>
    <row r="253" spans="1:13" ht="15" x14ac:dyDescent="0.2">
      <c r="A253" t="str">
        <f t="shared" si="9"/>
        <v>VO250601</v>
      </c>
      <c r="B253">
        <f t="shared" si="10"/>
        <v>1</v>
      </c>
      <c r="C253" s="218" t="s">
        <v>1199</v>
      </c>
      <c r="D253" s="219" t="s">
        <v>97</v>
      </c>
      <c r="E253" s="219">
        <v>0</v>
      </c>
      <c r="F253" s="219">
        <v>0</v>
      </c>
      <c r="G253" s="219">
        <v>0</v>
      </c>
      <c r="H253" s="219">
        <v>0</v>
      </c>
      <c r="I253" s="219">
        <v>1</v>
      </c>
      <c r="J253" s="219">
        <v>0</v>
      </c>
      <c r="K253" s="219">
        <v>0</v>
      </c>
      <c r="L253" s="219">
        <v>1</v>
      </c>
      <c r="M253" s="244">
        <f t="shared" si="11"/>
        <v>0</v>
      </c>
    </row>
    <row r="254" spans="1:13" ht="15" x14ac:dyDescent="0.2">
      <c r="A254" t="str">
        <f t="shared" si="9"/>
        <v>VO250602</v>
      </c>
      <c r="B254">
        <f t="shared" si="10"/>
        <v>2</v>
      </c>
      <c r="C254" s="218" t="s">
        <v>1199</v>
      </c>
      <c r="D254" s="219" t="s">
        <v>110</v>
      </c>
      <c r="E254" s="219">
        <v>1</v>
      </c>
      <c r="F254" s="219">
        <v>0</v>
      </c>
      <c r="G254" s="219">
        <v>0</v>
      </c>
      <c r="H254" s="219">
        <v>1</v>
      </c>
      <c r="I254" s="219">
        <v>0</v>
      </c>
      <c r="J254" s="219">
        <v>0</v>
      </c>
      <c r="K254" s="219">
        <v>0</v>
      </c>
      <c r="L254" s="219">
        <v>0</v>
      </c>
      <c r="M254" s="244">
        <f t="shared" si="11"/>
        <v>1</v>
      </c>
    </row>
    <row r="255" spans="1:13" ht="15" x14ac:dyDescent="0.2">
      <c r="A255" t="str">
        <f t="shared" si="9"/>
        <v>VO250603</v>
      </c>
      <c r="B255">
        <f t="shared" si="10"/>
        <v>3</v>
      </c>
      <c r="C255" s="218" t="s">
        <v>1199</v>
      </c>
      <c r="D255" s="219" t="s">
        <v>1063</v>
      </c>
      <c r="E255" s="219">
        <v>8</v>
      </c>
      <c r="F255" s="219">
        <v>0</v>
      </c>
      <c r="G255" s="219">
        <v>0</v>
      </c>
      <c r="H255" s="219">
        <v>8</v>
      </c>
      <c r="I255" s="219">
        <v>5</v>
      </c>
      <c r="J255" s="219">
        <v>0</v>
      </c>
      <c r="K255" s="219">
        <v>0</v>
      </c>
      <c r="L255" s="219">
        <v>5</v>
      </c>
      <c r="M255" s="244">
        <f t="shared" si="11"/>
        <v>1</v>
      </c>
    </row>
    <row r="256" spans="1:13" ht="15" x14ac:dyDescent="0.2">
      <c r="A256" t="str">
        <f t="shared" si="9"/>
        <v>VO250604</v>
      </c>
      <c r="B256">
        <f t="shared" si="10"/>
        <v>4</v>
      </c>
      <c r="C256" s="218" t="s">
        <v>1199</v>
      </c>
      <c r="D256" s="219" t="s">
        <v>267</v>
      </c>
      <c r="E256" s="219">
        <v>1</v>
      </c>
      <c r="F256" s="219">
        <v>0</v>
      </c>
      <c r="G256" s="219">
        <v>0</v>
      </c>
      <c r="H256" s="219">
        <v>1</v>
      </c>
      <c r="I256" s="219">
        <v>0</v>
      </c>
      <c r="J256" s="219">
        <v>1</v>
      </c>
      <c r="K256" s="219">
        <v>0</v>
      </c>
      <c r="L256" s="219">
        <v>1</v>
      </c>
      <c r="M256" s="244">
        <f t="shared" si="11"/>
        <v>0</v>
      </c>
    </row>
    <row r="257" spans="1:13" ht="15" x14ac:dyDescent="0.2">
      <c r="A257" t="str">
        <f t="shared" si="9"/>
        <v>VO250605</v>
      </c>
      <c r="B257">
        <f t="shared" si="10"/>
        <v>5</v>
      </c>
      <c r="C257" s="218" t="s">
        <v>1199</v>
      </c>
      <c r="D257" s="219" t="s">
        <v>272</v>
      </c>
      <c r="E257" s="219">
        <v>1</v>
      </c>
      <c r="F257" s="219">
        <v>0</v>
      </c>
      <c r="G257" s="219">
        <v>0</v>
      </c>
      <c r="H257" s="219">
        <v>1</v>
      </c>
      <c r="I257" s="219">
        <v>0</v>
      </c>
      <c r="J257" s="219">
        <v>0</v>
      </c>
      <c r="K257" s="219">
        <v>0</v>
      </c>
      <c r="L257" s="219">
        <v>0</v>
      </c>
      <c r="M257" s="244">
        <f t="shared" si="11"/>
        <v>1</v>
      </c>
    </row>
    <row r="258" spans="1:13" ht="15" x14ac:dyDescent="0.2">
      <c r="A258" t="str">
        <f t="shared" si="9"/>
        <v>VO250606</v>
      </c>
      <c r="B258">
        <f t="shared" si="10"/>
        <v>6</v>
      </c>
      <c r="C258" s="218" t="s">
        <v>1199</v>
      </c>
      <c r="D258" s="219" t="s">
        <v>312</v>
      </c>
      <c r="E258" s="219">
        <v>0</v>
      </c>
      <c r="F258" s="219">
        <v>0</v>
      </c>
      <c r="G258" s="219">
        <v>0</v>
      </c>
      <c r="H258" s="219">
        <v>0</v>
      </c>
      <c r="I258" s="219">
        <v>2</v>
      </c>
      <c r="J258" s="219">
        <v>0</v>
      </c>
      <c r="K258" s="219">
        <v>1</v>
      </c>
      <c r="L258" s="219">
        <v>3</v>
      </c>
      <c r="M258" s="244">
        <f t="shared" si="11"/>
        <v>0</v>
      </c>
    </row>
    <row r="259" spans="1:13" ht="15" x14ac:dyDescent="0.2">
      <c r="A259" t="str">
        <f t="shared" si="9"/>
        <v>VO250607</v>
      </c>
      <c r="B259">
        <f t="shared" si="10"/>
        <v>7</v>
      </c>
      <c r="C259" s="218" t="s">
        <v>1199</v>
      </c>
      <c r="D259" s="219" t="s">
        <v>331</v>
      </c>
      <c r="E259" s="219">
        <v>0</v>
      </c>
      <c r="F259" s="219">
        <v>0</v>
      </c>
      <c r="G259" s="219">
        <v>0</v>
      </c>
      <c r="H259" s="219">
        <v>0</v>
      </c>
      <c r="I259" s="219">
        <v>1</v>
      </c>
      <c r="J259" s="219">
        <v>0</v>
      </c>
      <c r="K259" s="219">
        <v>0</v>
      </c>
      <c r="L259" s="219">
        <v>1</v>
      </c>
      <c r="M259" s="244">
        <f t="shared" si="11"/>
        <v>0</v>
      </c>
    </row>
    <row r="260" spans="1:13" ht="15" x14ac:dyDescent="0.2">
      <c r="A260" t="str">
        <f t="shared" si="9"/>
        <v>VO250608</v>
      </c>
      <c r="B260">
        <f t="shared" si="10"/>
        <v>8</v>
      </c>
      <c r="C260" s="218" t="s">
        <v>1199</v>
      </c>
      <c r="D260" s="219" t="s">
        <v>341</v>
      </c>
      <c r="E260" s="219">
        <v>1</v>
      </c>
      <c r="F260" s="219">
        <v>0</v>
      </c>
      <c r="G260" s="219">
        <v>0</v>
      </c>
      <c r="H260" s="219">
        <v>1</v>
      </c>
      <c r="I260" s="219">
        <v>0</v>
      </c>
      <c r="J260" s="219">
        <v>0</v>
      </c>
      <c r="K260" s="219">
        <v>0</v>
      </c>
      <c r="L260" s="219">
        <v>0</v>
      </c>
      <c r="M260" s="244">
        <f t="shared" si="11"/>
        <v>1</v>
      </c>
    </row>
    <row r="261" spans="1:13" ht="15" x14ac:dyDescent="0.2">
      <c r="A261" t="str">
        <f t="shared" si="9"/>
        <v>VO250609</v>
      </c>
      <c r="B261">
        <f t="shared" si="10"/>
        <v>9</v>
      </c>
      <c r="C261" s="218" t="s">
        <v>1199</v>
      </c>
      <c r="D261" s="219" t="s">
        <v>379</v>
      </c>
      <c r="E261" s="219">
        <v>0</v>
      </c>
      <c r="F261" s="219">
        <v>0</v>
      </c>
      <c r="G261" s="219">
        <v>0</v>
      </c>
      <c r="H261" s="219">
        <v>0</v>
      </c>
      <c r="I261" s="219">
        <v>1</v>
      </c>
      <c r="J261" s="219">
        <v>0</v>
      </c>
      <c r="K261" s="219">
        <v>0</v>
      </c>
      <c r="L261" s="219">
        <v>1</v>
      </c>
      <c r="M261" s="244">
        <f t="shared" si="11"/>
        <v>0</v>
      </c>
    </row>
    <row r="262" spans="1:13" ht="15" x14ac:dyDescent="0.2">
      <c r="A262" t="str">
        <f t="shared" si="9"/>
        <v>VO250610</v>
      </c>
      <c r="B262">
        <f t="shared" si="10"/>
        <v>10</v>
      </c>
      <c r="C262" s="218" t="s">
        <v>1199</v>
      </c>
      <c r="D262" s="219" t="s">
        <v>416</v>
      </c>
      <c r="E262" s="219">
        <v>0</v>
      </c>
      <c r="F262" s="219">
        <v>0</v>
      </c>
      <c r="G262" s="219">
        <v>0</v>
      </c>
      <c r="H262" s="219">
        <v>0</v>
      </c>
      <c r="I262" s="219">
        <v>0</v>
      </c>
      <c r="J262" s="219">
        <v>0</v>
      </c>
      <c r="K262" s="219">
        <v>1</v>
      </c>
      <c r="L262" s="219">
        <v>1</v>
      </c>
      <c r="M262" s="244">
        <f t="shared" si="11"/>
        <v>0</v>
      </c>
    </row>
    <row r="263" spans="1:13" ht="15" x14ac:dyDescent="0.2">
      <c r="A263" t="str">
        <f t="shared" si="9"/>
        <v>VO250611</v>
      </c>
      <c r="B263">
        <f t="shared" si="10"/>
        <v>11</v>
      </c>
      <c r="C263" s="218" t="s">
        <v>1199</v>
      </c>
      <c r="D263" s="219" t="s">
        <v>420</v>
      </c>
      <c r="E263" s="219">
        <v>0</v>
      </c>
      <c r="F263" s="219">
        <v>0</v>
      </c>
      <c r="G263" s="219">
        <v>0</v>
      </c>
      <c r="H263" s="219">
        <v>0</v>
      </c>
      <c r="I263" s="219">
        <v>0</v>
      </c>
      <c r="J263" s="219">
        <v>0</v>
      </c>
      <c r="K263" s="219">
        <v>1</v>
      </c>
      <c r="L263" s="219">
        <v>1</v>
      </c>
      <c r="M263" s="244">
        <f t="shared" si="11"/>
        <v>0</v>
      </c>
    </row>
    <row r="264" spans="1:13" ht="15" x14ac:dyDescent="0.2">
      <c r="A264" t="str">
        <f t="shared" si="9"/>
        <v>VO250612</v>
      </c>
      <c r="B264">
        <f t="shared" si="10"/>
        <v>12</v>
      </c>
      <c r="C264" s="218" t="s">
        <v>1199</v>
      </c>
      <c r="D264" s="219" t="s">
        <v>483</v>
      </c>
      <c r="E264" s="219">
        <v>4</v>
      </c>
      <c r="F264" s="219">
        <v>0</v>
      </c>
      <c r="G264" s="219">
        <v>0</v>
      </c>
      <c r="H264" s="219">
        <v>4</v>
      </c>
      <c r="I264" s="219">
        <v>5</v>
      </c>
      <c r="J264" s="219">
        <v>1</v>
      </c>
      <c r="K264" s="219">
        <v>0</v>
      </c>
      <c r="L264" s="219">
        <v>6</v>
      </c>
      <c r="M264" s="244">
        <f t="shared" si="11"/>
        <v>0</v>
      </c>
    </row>
    <row r="265" spans="1:13" ht="15" x14ac:dyDescent="0.2">
      <c r="A265" t="str">
        <f t="shared" si="9"/>
        <v>VO250613</v>
      </c>
      <c r="B265">
        <f t="shared" si="10"/>
        <v>13</v>
      </c>
      <c r="C265" s="218" t="s">
        <v>1199</v>
      </c>
      <c r="D265" s="219" t="s">
        <v>494</v>
      </c>
      <c r="E265" s="219">
        <v>0</v>
      </c>
      <c r="F265" s="219">
        <v>0</v>
      </c>
      <c r="G265" s="219">
        <v>0</v>
      </c>
      <c r="H265" s="219">
        <v>0</v>
      </c>
      <c r="I265" s="219">
        <v>0</v>
      </c>
      <c r="J265" s="219">
        <v>0</v>
      </c>
      <c r="K265" s="219">
        <v>0</v>
      </c>
      <c r="L265" s="219">
        <v>0</v>
      </c>
      <c r="M265" s="244">
        <f t="shared" si="11"/>
        <v>0</v>
      </c>
    </row>
    <row r="266" spans="1:13" ht="15" x14ac:dyDescent="0.2">
      <c r="A266" t="str">
        <f t="shared" si="9"/>
        <v>VO250614</v>
      </c>
      <c r="B266">
        <f t="shared" si="10"/>
        <v>14</v>
      </c>
      <c r="C266" s="218" t="s">
        <v>1199</v>
      </c>
      <c r="D266" s="219" t="s">
        <v>498</v>
      </c>
      <c r="E266" s="219">
        <v>5</v>
      </c>
      <c r="F266" s="219">
        <v>0</v>
      </c>
      <c r="G266" s="219">
        <v>0</v>
      </c>
      <c r="H266" s="219">
        <v>5</v>
      </c>
      <c r="I266" s="219">
        <v>2</v>
      </c>
      <c r="J266" s="219">
        <v>0</v>
      </c>
      <c r="K266" s="219">
        <v>0</v>
      </c>
      <c r="L266" s="219">
        <v>2</v>
      </c>
      <c r="M266" s="244">
        <f t="shared" si="11"/>
        <v>1</v>
      </c>
    </row>
    <row r="267" spans="1:13" ht="15" x14ac:dyDescent="0.2">
      <c r="A267" t="str">
        <f t="shared" si="9"/>
        <v>VO250615</v>
      </c>
      <c r="B267">
        <f t="shared" si="10"/>
        <v>15</v>
      </c>
      <c r="C267" s="218" t="s">
        <v>1199</v>
      </c>
      <c r="D267" s="219" t="s">
        <v>545</v>
      </c>
      <c r="E267" s="219">
        <v>0</v>
      </c>
      <c r="F267" s="219">
        <v>0</v>
      </c>
      <c r="G267" s="219">
        <v>0</v>
      </c>
      <c r="H267" s="219">
        <v>0</v>
      </c>
      <c r="I267" s="219">
        <v>1</v>
      </c>
      <c r="J267" s="219">
        <v>0</v>
      </c>
      <c r="K267" s="219">
        <v>0</v>
      </c>
      <c r="L267" s="219">
        <v>1</v>
      </c>
      <c r="M267" s="244">
        <f t="shared" si="11"/>
        <v>0</v>
      </c>
    </row>
    <row r="268" spans="1:13" ht="15" x14ac:dyDescent="0.2">
      <c r="A268" t="str">
        <f t="shared" ref="A268:A330" si="12">C268&amp;IF(B268&lt;10,"0","")&amp;B268</f>
        <v>VO250616</v>
      </c>
      <c r="B268">
        <f t="shared" ref="B268:B331" si="13">IF(C268=C267,B267+1,1)</f>
        <v>16</v>
      </c>
      <c r="C268" s="218" t="s">
        <v>1199</v>
      </c>
      <c r="D268" s="219" t="s">
        <v>1093</v>
      </c>
      <c r="E268" s="219">
        <v>1</v>
      </c>
      <c r="F268" s="219">
        <v>0</v>
      </c>
      <c r="G268" s="219">
        <v>0</v>
      </c>
      <c r="H268" s="219">
        <v>1</v>
      </c>
      <c r="I268" s="219">
        <v>0</v>
      </c>
      <c r="J268" s="219">
        <v>0</v>
      </c>
      <c r="K268" s="219">
        <v>0</v>
      </c>
      <c r="L268" s="219">
        <v>0</v>
      </c>
      <c r="M268" s="244">
        <f t="shared" ref="M268:M331" si="14">IF((H268-L268)&gt;0,1,0)</f>
        <v>1</v>
      </c>
    </row>
    <row r="269" spans="1:13" ht="15" x14ac:dyDescent="0.2">
      <c r="A269" t="str">
        <f t="shared" si="12"/>
        <v>VO250617</v>
      </c>
      <c r="B269">
        <f t="shared" si="13"/>
        <v>17</v>
      </c>
      <c r="C269" s="218" t="s">
        <v>1199</v>
      </c>
      <c r="D269" s="219" t="s">
        <v>590</v>
      </c>
      <c r="E269" s="219">
        <v>0</v>
      </c>
      <c r="F269" s="219">
        <v>0</v>
      </c>
      <c r="G269" s="219">
        <v>0</v>
      </c>
      <c r="H269" s="219">
        <v>0</v>
      </c>
      <c r="I269" s="219">
        <v>1</v>
      </c>
      <c r="J269" s="219">
        <v>0</v>
      </c>
      <c r="K269" s="219">
        <v>0</v>
      </c>
      <c r="L269" s="219">
        <v>1</v>
      </c>
      <c r="M269" s="244">
        <f t="shared" si="14"/>
        <v>0</v>
      </c>
    </row>
    <row r="270" spans="1:13" ht="15" x14ac:dyDescent="0.2">
      <c r="A270" t="str">
        <f t="shared" si="12"/>
        <v>VO250618</v>
      </c>
      <c r="B270">
        <f t="shared" si="13"/>
        <v>18</v>
      </c>
      <c r="C270" s="218" t="s">
        <v>1199</v>
      </c>
      <c r="D270" s="219" t="s">
        <v>641</v>
      </c>
      <c r="E270" s="219">
        <v>6</v>
      </c>
      <c r="F270" s="219">
        <v>1</v>
      </c>
      <c r="G270" s="219">
        <v>0</v>
      </c>
      <c r="H270" s="219">
        <v>7</v>
      </c>
      <c r="I270" s="219">
        <v>1</v>
      </c>
      <c r="J270" s="219">
        <v>0</v>
      </c>
      <c r="K270" s="219">
        <v>0</v>
      </c>
      <c r="L270" s="219">
        <v>1</v>
      </c>
      <c r="M270" s="244">
        <f t="shared" si="14"/>
        <v>1</v>
      </c>
    </row>
    <row r="271" spans="1:13" ht="15" x14ac:dyDescent="0.2">
      <c r="A271" t="str">
        <f t="shared" si="12"/>
        <v>VO250619</v>
      </c>
      <c r="B271">
        <f t="shared" si="13"/>
        <v>19</v>
      </c>
      <c r="C271" s="218" t="s">
        <v>1199</v>
      </c>
      <c r="D271" s="219" t="s">
        <v>700</v>
      </c>
      <c r="E271" s="219">
        <v>0</v>
      </c>
      <c r="F271" s="219">
        <v>0</v>
      </c>
      <c r="G271" s="219">
        <v>0</v>
      </c>
      <c r="H271" s="219">
        <v>0</v>
      </c>
      <c r="I271" s="219">
        <v>2</v>
      </c>
      <c r="J271" s="219">
        <v>0</v>
      </c>
      <c r="K271" s="219">
        <v>1</v>
      </c>
      <c r="L271" s="219">
        <v>3</v>
      </c>
      <c r="M271" s="244">
        <f t="shared" si="14"/>
        <v>0</v>
      </c>
    </row>
    <row r="272" spans="1:13" ht="15" x14ac:dyDescent="0.2">
      <c r="A272" t="str">
        <f t="shared" si="12"/>
        <v>VO250620</v>
      </c>
      <c r="B272">
        <f t="shared" si="13"/>
        <v>20</v>
      </c>
      <c r="C272" s="218" t="s">
        <v>1199</v>
      </c>
      <c r="D272" s="219" t="s">
        <v>705</v>
      </c>
      <c r="E272" s="219">
        <v>1</v>
      </c>
      <c r="F272" s="219">
        <v>0</v>
      </c>
      <c r="G272" s="219">
        <v>0</v>
      </c>
      <c r="H272" s="219">
        <v>1</v>
      </c>
      <c r="I272" s="219">
        <v>0</v>
      </c>
      <c r="J272" s="219">
        <v>0</v>
      </c>
      <c r="K272" s="219">
        <v>0</v>
      </c>
      <c r="L272" s="219">
        <v>0</v>
      </c>
      <c r="M272" s="244">
        <f t="shared" si="14"/>
        <v>1</v>
      </c>
    </row>
    <row r="273" spans="1:13" ht="15" x14ac:dyDescent="0.2">
      <c r="A273" t="str">
        <f t="shared" si="12"/>
        <v>VO250621</v>
      </c>
      <c r="B273">
        <f t="shared" si="13"/>
        <v>21</v>
      </c>
      <c r="C273" s="218" t="s">
        <v>1199</v>
      </c>
      <c r="D273" s="219" t="s">
        <v>774</v>
      </c>
      <c r="E273" s="219">
        <v>0</v>
      </c>
      <c r="F273" s="219">
        <v>0</v>
      </c>
      <c r="G273" s="219">
        <v>0</v>
      </c>
      <c r="H273" s="219">
        <v>0</v>
      </c>
      <c r="I273" s="219">
        <v>0</v>
      </c>
      <c r="J273" s="219">
        <v>0</v>
      </c>
      <c r="K273" s="219">
        <v>0</v>
      </c>
      <c r="L273" s="219">
        <v>0</v>
      </c>
      <c r="M273" s="244">
        <f t="shared" si="14"/>
        <v>0</v>
      </c>
    </row>
    <row r="274" spans="1:13" ht="15" x14ac:dyDescent="0.2">
      <c r="A274" t="str">
        <f t="shared" si="12"/>
        <v>VO250622</v>
      </c>
      <c r="B274">
        <f t="shared" si="13"/>
        <v>22</v>
      </c>
      <c r="C274" s="218" t="s">
        <v>1199</v>
      </c>
      <c r="D274" s="219" t="s">
        <v>955</v>
      </c>
      <c r="E274" s="219">
        <v>0</v>
      </c>
      <c r="F274" s="219">
        <v>0</v>
      </c>
      <c r="G274" s="219">
        <v>0</v>
      </c>
      <c r="H274" s="219">
        <v>0</v>
      </c>
      <c r="I274" s="219">
        <v>0</v>
      </c>
      <c r="J274" s="219">
        <v>0</v>
      </c>
      <c r="K274" s="219">
        <v>0</v>
      </c>
      <c r="L274" s="219">
        <v>0</v>
      </c>
      <c r="M274" s="244">
        <f t="shared" si="14"/>
        <v>0</v>
      </c>
    </row>
    <row r="275" spans="1:13" ht="15" x14ac:dyDescent="0.2">
      <c r="A275" t="str">
        <f t="shared" si="12"/>
        <v>VO250623</v>
      </c>
      <c r="B275">
        <f t="shared" si="13"/>
        <v>23</v>
      </c>
      <c r="C275" s="218" t="s">
        <v>1199</v>
      </c>
      <c r="D275" s="219" t="s">
        <v>985</v>
      </c>
      <c r="E275" s="219">
        <v>8</v>
      </c>
      <c r="F275" s="219">
        <v>0</v>
      </c>
      <c r="G275" s="219">
        <v>0</v>
      </c>
      <c r="H275" s="219">
        <v>8</v>
      </c>
      <c r="I275" s="219">
        <v>1</v>
      </c>
      <c r="J275" s="219">
        <v>0</v>
      </c>
      <c r="K275" s="219">
        <v>0</v>
      </c>
      <c r="L275" s="219">
        <v>1</v>
      </c>
      <c r="M275" s="244">
        <f t="shared" si="14"/>
        <v>1</v>
      </c>
    </row>
    <row r="276" spans="1:13" ht="15" x14ac:dyDescent="0.2">
      <c r="A276" t="str">
        <f t="shared" si="12"/>
        <v>VO250624</v>
      </c>
      <c r="B276">
        <f t="shared" si="13"/>
        <v>24</v>
      </c>
      <c r="C276" s="218" t="s">
        <v>1199</v>
      </c>
      <c r="D276" s="219" t="s">
        <v>994</v>
      </c>
      <c r="E276" s="219">
        <v>0</v>
      </c>
      <c r="F276" s="219">
        <v>0</v>
      </c>
      <c r="G276" s="219">
        <v>0</v>
      </c>
      <c r="H276" s="219">
        <v>0</v>
      </c>
      <c r="I276" s="219">
        <v>0</v>
      </c>
      <c r="J276" s="219">
        <v>0</v>
      </c>
      <c r="K276" s="219">
        <v>0</v>
      </c>
      <c r="L276" s="219">
        <v>0</v>
      </c>
      <c r="M276" s="244">
        <f t="shared" si="14"/>
        <v>0</v>
      </c>
    </row>
    <row r="277" spans="1:13" ht="15" x14ac:dyDescent="0.2">
      <c r="A277" t="str">
        <f t="shared" si="12"/>
        <v>VO250625</v>
      </c>
      <c r="B277">
        <f t="shared" si="13"/>
        <v>25</v>
      </c>
      <c r="C277" s="218" t="s">
        <v>1199</v>
      </c>
      <c r="D277" s="219" t="s">
        <v>1146</v>
      </c>
      <c r="E277" s="219">
        <v>1</v>
      </c>
      <c r="F277" s="219">
        <v>0</v>
      </c>
      <c r="G277" s="219">
        <v>0</v>
      </c>
      <c r="H277" s="219">
        <v>1</v>
      </c>
      <c r="I277" s="219">
        <v>0</v>
      </c>
      <c r="J277" s="219">
        <v>0</v>
      </c>
      <c r="K277" s="219">
        <v>0</v>
      </c>
      <c r="L277" s="219">
        <v>0</v>
      </c>
      <c r="M277" s="244">
        <f t="shared" si="14"/>
        <v>1</v>
      </c>
    </row>
    <row r="278" spans="1:13" ht="15" x14ac:dyDescent="0.2">
      <c r="A278" t="str">
        <f t="shared" si="12"/>
        <v>VO250701</v>
      </c>
      <c r="B278">
        <f t="shared" si="13"/>
        <v>1</v>
      </c>
      <c r="C278" s="218" t="s">
        <v>1200</v>
      </c>
      <c r="D278" s="219" t="s">
        <v>97</v>
      </c>
      <c r="E278" s="219">
        <v>0</v>
      </c>
      <c r="F278" s="219">
        <v>0</v>
      </c>
      <c r="G278" s="219">
        <v>0</v>
      </c>
      <c r="H278" s="219">
        <v>0</v>
      </c>
      <c r="I278" s="219">
        <v>1</v>
      </c>
      <c r="J278" s="219">
        <v>0</v>
      </c>
      <c r="K278" s="219">
        <v>0</v>
      </c>
      <c r="L278" s="219">
        <v>1</v>
      </c>
      <c r="M278" s="244">
        <f t="shared" si="14"/>
        <v>0</v>
      </c>
    </row>
    <row r="279" spans="1:13" ht="15" x14ac:dyDescent="0.2">
      <c r="A279" t="str">
        <f t="shared" si="12"/>
        <v>VO250702</v>
      </c>
      <c r="B279">
        <f t="shared" si="13"/>
        <v>2</v>
      </c>
      <c r="C279" s="218" t="s">
        <v>1200</v>
      </c>
      <c r="D279" s="219" t="s">
        <v>211</v>
      </c>
      <c r="E279" s="219">
        <v>1</v>
      </c>
      <c r="F279" s="219">
        <v>0</v>
      </c>
      <c r="G279" s="219">
        <v>0</v>
      </c>
      <c r="H279" s="219">
        <v>1</v>
      </c>
      <c r="I279" s="219">
        <v>0</v>
      </c>
      <c r="J279" s="219">
        <v>0</v>
      </c>
      <c r="K279" s="219">
        <v>2</v>
      </c>
      <c r="L279" s="219">
        <v>2</v>
      </c>
      <c r="M279" s="244">
        <f t="shared" si="14"/>
        <v>0</v>
      </c>
    </row>
    <row r="280" spans="1:13" ht="15" x14ac:dyDescent="0.2">
      <c r="A280" t="str">
        <f t="shared" si="12"/>
        <v>VO250703</v>
      </c>
      <c r="B280">
        <f t="shared" si="13"/>
        <v>3</v>
      </c>
      <c r="C280" s="218" t="s">
        <v>1200</v>
      </c>
      <c r="D280" s="219" t="s">
        <v>267</v>
      </c>
      <c r="E280" s="219">
        <v>2</v>
      </c>
      <c r="F280" s="219">
        <v>0</v>
      </c>
      <c r="G280" s="219">
        <v>0</v>
      </c>
      <c r="H280" s="219">
        <v>2</v>
      </c>
      <c r="I280" s="219">
        <v>1</v>
      </c>
      <c r="J280" s="219">
        <v>2</v>
      </c>
      <c r="K280" s="219">
        <v>0</v>
      </c>
      <c r="L280" s="219">
        <v>3</v>
      </c>
      <c r="M280" s="244">
        <f t="shared" si="14"/>
        <v>0</v>
      </c>
    </row>
    <row r="281" spans="1:13" ht="15" x14ac:dyDescent="0.2">
      <c r="A281" t="str">
        <f t="shared" si="12"/>
        <v>VO250704</v>
      </c>
      <c r="B281">
        <f t="shared" si="13"/>
        <v>4</v>
      </c>
      <c r="C281" s="218" t="s">
        <v>1200</v>
      </c>
      <c r="D281" s="219" t="s">
        <v>312</v>
      </c>
      <c r="E281" s="219">
        <v>0</v>
      </c>
      <c r="F281" s="219">
        <v>0</v>
      </c>
      <c r="G281" s="219">
        <v>0</v>
      </c>
      <c r="H281" s="219">
        <v>0</v>
      </c>
      <c r="I281" s="219">
        <v>2</v>
      </c>
      <c r="J281" s="219">
        <v>0</v>
      </c>
      <c r="K281" s="219">
        <v>0</v>
      </c>
      <c r="L281" s="219">
        <v>2</v>
      </c>
      <c r="M281" s="244">
        <f t="shared" si="14"/>
        <v>0</v>
      </c>
    </row>
    <row r="282" spans="1:13" ht="15" x14ac:dyDescent="0.2">
      <c r="A282" t="str">
        <f t="shared" si="12"/>
        <v>VO250705</v>
      </c>
      <c r="B282">
        <f t="shared" si="13"/>
        <v>5</v>
      </c>
      <c r="C282" s="218" t="s">
        <v>1200</v>
      </c>
      <c r="D282" s="219" t="s">
        <v>416</v>
      </c>
      <c r="E282" s="219">
        <v>0</v>
      </c>
      <c r="F282" s="219">
        <v>0</v>
      </c>
      <c r="G282" s="219">
        <v>1</v>
      </c>
      <c r="H282" s="219">
        <v>1</v>
      </c>
      <c r="I282" s="219">
        <v>1</v>
      </c>
      <c r="J282" s="219">
        <v>0</v>
      </c>
      <c r="K282" s="219">
        <v>2</v>
      </c>
      <c r="L282" s="219">
        <v>3</v>
      </c>
      <c r="M282" s="244">
        <f t="shared" si="14"/>
        <v>0</v>
      </c>
    </row>
    <row r="283" spans="1:13" ht="15" x14ac:dyDescent="0.2">
      <c r="A283" t="str">
        <f t="shared" si="12"/>
        <v>VO250706</v>
      </c>
      <c r="B283">
        <f t="shared" si="13"/>
        <v>6</v>
      </c>
      <c r="C283" s="218" t="s">
        <v>1200</v>
      </c>
      <c r="D283" s="219" t="s">
        <v>420</v>
      </c>
      <c r="E283" s="219">
        <v>0</v>
      </c>
      <c r="F283" s="219">
        <v>0</v>
      </c>
      <c r="G283" s="219">
        <v>0</v>
      </c>
      <c r="H283" s="219">
        <v>0</v>
      </c>
      <c r="I283" s="219">
        <v>1</v>
      </c>
      <c r="J283" s="219">
        <v>0</v>
      </c>
      <c r="K283" s="219">
        <v>1</v>
      </c>
      <c r="L283" s="219">
        <v>2</v>
      </c>
      <c r="M283" s="244">
        <f t="shared" si="14"/>
        <v>0</v>
      </c>
    </row>
    <row r="284" spans="1:13" ht="15" x14ac:dyDescent="0.2">
      <c r="A284" t="str">
        <f t="shared" si="12"/>
        <v>VO250707</v>
      </c>
      <c r="B284">
        <f t="shared" si="13"/>
        <v>7</v>
      </c>
      <c r="C284" s="218" t="s">
        <v>1200</v>
      </c>
      <c r="D284" s="219" t="s">
        <v>483</v>
      </c>
      <c r="E284" s="219">
        <v>0</v>
      </c>
      <c r="F284" s="219">
        <v>0</v>
      </c>
      <c r="G284" s="219">
        <v>0</v>
      </c>
      <c r="H284" s="219">
        <v>0</v>
      </c>
      <c r="I284" s="219">
        <v>0</v>
      </c>
      <c r="J284" s="219">
        <v>0</v>
      </c>
      <c r="K284" s="219">
        <v>0</v>
      </c>
      <c r="L284" s="219">
        <v>0</v>
      </c>
      <c r="M284" s="244">
        <f t="shared" si="14"/>
        <v>0</v>
      </c>
    </row>
    <row r="285" spans="1:13" ht="15" x14ac:dyDescent="0.2">
      <c r="A285" t="str">
        <f t="shared" si="12"/>
        <v>VO250708</v>
      </c>
      <c r="B285">
        <f t="shared" si="13"/>
        <v>8</v>
      </c>
      <c r="C285" s="218" t="s">
        <v>1200</v>
      </c>
      <c r="D285" s="219" t="s">
        <v>494</v>
      </c>
      <c r="E285" s="219">
        <v>3</v>
      </c>
      <c r="F285" s="219">
        <v>0</v>
      </c>
      <c r="G285" s="219">
        <v>0</v>
      </c>
      <c r="H285" s="219">
        <v>3</v>
      </c>
      <c r="I285" s="219">
        <v>2</v>
      </c>
      <c r="J285" s="219">
        <v>0</v>
      </c>
      <c r="K285" s="219">
        <v>0</v>
      </c>
      <c r="L285" s="219">
        <v>2</v>
      </c>
      <c r="M285" s="244">
        <f t="shared" si="14"/>
        <v>1</v>
      </c>
    </row>
    <row r="286" spans="1:13" ht="15" x14ac:dyDescent="0.2">
      <c r="A286" t="str">
        <f t="shared" si="12"/>
        <v>VO250709</v>
      </c>
      <c r="B286">
        <f t="shared" si="13"/>
        <v>9</v>
      </c>
      <c r="C286" s="218" t="s">
        <v>1200</v>
      </c>
      <c r="D286" s="219" t="s">
        <v>501</v>
      </c>
      <c r="E286" s="219">
        <v>2</v>
      </c>
      <c r="F286" s="219">
        <v>0</v>
      </c>
      <c r="G286" s="219">
        <v>0</v>
      </c>
      <c r="H286" s="219">
        <v>2</v>
      </c>
      <c r="I286" s="219">
        <v>2</v>
      </c>
      <c r="J286" s="219">
        <v>0</v>
      </c>
      <c r="K286" s="219">
        <v>0</v>
      </c>
      <c r="L286" s="219">
        <v>2</v>
      </c>
      <c r="M286" s="244">
        <f t="shared" si="14"/>
        <v>0</v>
      </c>
    </row>
    <row r="287" spans="1:13" ht="15" x14ac:dyDescent="0.2">
      <c r="A287" t="str">
        <f t="shared" si="12"/>
        <v>VO250710</v>
      </c>
      <c r="B287">
        <f t="shared" si="13"/>
        <v>10</v>
      </c>
      <c r="C287" s="218" t="s">
        <v>1200</v>
      </c>
      <c r="D287" s="219" t="s">
        <v>545</v>
      </c>
      <c r="E287" s="219">
        <v>0</v>
      </c>
      <c r="F287" s="219">
        <v>0</v>
      </c>
      <c r="G287" s="219">
        <v>0</v>
      </c>
      <c r="H287" s="219">
        <v>0</v>
      </c>
      <c r="I287" s="219">
        <v>0</v>
      </c>
      <c r="J287" s="219">
        <v>0</v>
      </c>
      <c r="K287" s="219">
        <v>0</v>
      </c>
      <c r="L287" s="219">
        <v>0</v>
      </c>
      <c r="M287" s="244">
        <f t="shared" si="14"/>
        <v>0</v>
      </c>
    </row>
    <row r="288" spans="1:13" ht="15" x14ac:dyDescent="0.2">
      <c r="A288" t="str">
        <f t="shared" si="12"/>
        <v>VO250711</v>
      </c>
      <c r="B288">
        <f t="shared" si="13"/>
        <v>11</v>
      </c>
      <c r="C288" s="218" t="s">
        <v>1200</v>
      </c>
      <c r="D288" s="219" t="s">
        <v>548</v>
      </c>
      <c r="E288" s="219">
        <v>0</v>
      </c>
      <c r="F288" s="219">
        <v>0</v>
      </c>
      <c r="G288" s="219">
        <v>0</v>
      </c>
      <c r="H288" s="219">
        <v>0</v>
      </c>
      <c r="I288" s="219">
        <v>1</v>
      </c>
      <c r="J288" s="219">
        <v>0</v>
      </c>
      <c r="K288" s="219">
        <v>0</v>
      </c>
      <c r="L288" s="219">
        <v>1</v>
      </c>
      <c r="M288" s="244">
        <f t="shared" si="14"/>
        <v>0</v>
      </c>
    </row>
    <row r="289" spans="1:13" ht="15" x14ac:dyDescent="0.2">
      <c r="A289" t="str">
        <f t="shared" si="12"/>
        <v>VO250712</v>
      </c>
      <c r="B289">
        <f t="shared" si="13"/>
        <v>12</v>
      </c>
      <c r="C289" s="218" t="s">
        <v>1200</v>
      </c>
      <c r="D289" s="219" t="s">
        <v>560</v>
      </c>
      <c r="E289" s="219">
        <v>0</v>
      </c>
      <c r="F289" s="219">
        <v>0</v>
      </c>
      <c r="G289" s="219">
        <v>0</v>
      </c>
      <c r="H289" s="219">
        <v>0</v>
      </c>
      <c r="I289" s="219">
        <v>0</v>
      </c>
      <c r="J289" s="219">
        <v>0</v>
      </c>
      <c r="K289" s="219">
        <v>0</v>
      </c>
      <c r="L289" s="219">
        <v>0</v>
      </c>
      <c r="M289" s="244">
        <f t="shared" si="14"/>
        <v>0</v>
      </c>
    </row>
    <row r="290" spans="1:13" ht="15" x14ac:dyDescent="0.2">
      <c r="A290" t="str">
        <f t="shared" si="12"/>
        <v>VO250713</v>
      </c>
      <c r="B290">
        <f t="shared" si="13"/>
        <v>13</v>
      </c>
      <c r="C290" s="218" t="s">
        <v>1200</v>
      </c>
      <c r="D290" s="219" t="s">
        <v>576</v>
      </c>
      <c r="E290" s="219">
        <v>0</v>
      </c>
      <c r="F290" s="219">
        <v>0</v>
      </c>
      <c r="G290" s="219">
        <v>0</v>
      </c>
      <c r="H290" s="219">
        <v>0</v>
      </c>
      <c r="I290" s="219">
        <v>1</v>
      </c>
      <c r="J290" s="219">
        <v>0</v>
      </c>
      <c r="K290" s="219">
        <v>0</v>
      </c>
      <c r="L290" s="219">
        <v>1</v>
      </c>
      <c r="M290" s="244">
        <f t="shared" si="14"/>
        <v>0</v>
      </c>
    </row>
    <row r="291" spans="1:13" ht="15" x14ac:dyDescent="0.2">
      <c r="A291" t="str">
        <f t="shared" si="12"/>
        <v>VO250714</v>
      </c>
      <c r="B291">
        <f t="shared" si="13"/>
        <v>14</v>
      </c>
      <c r="C291" s="218" t="s">
        <v>1200</v>
      </c>
      <c r="D291" s="219" t="s">
        <v>641</v>
      </c>
      <c r="E291" s="219">
        <v>0</v>
      </c>
      <c r="F291" s="219">
        <v>0</v>
      </c>
      <c r="G291" s="219">
        <v>0</v>
      </c>
      <c r="H291" s="219">
        <v>0</v>
      </c>
      <c r="I291" s="219">
        <v>0</v>
      </c>
      <c r="J291" s="219">
        <v>0</v>
      </c>
      <c r="K291" s="219">
        <v>0</v>
      </c>
      <c r="L291" s="219">
        <v>0</v>
      </c>
      <c r="M291" s="244">
        <f t="shared" si="14"/>
        <v>0</v>
      </c>
    </row>
    <row r="292" spans="1:13" ht="15" x14ac:dyDescent="0.2">
      <c r="A292" t="str">
        <f t="shared" si="12"/>
        <v>VO250715</v>
      </c>
      <c r="B292">
        <f t="shared" si="13"/>
        <v>15</v>
      </c>
      <c r="C292" s="218" t="s">
        <v>1200</v>
      </c>
      <c r="D292" s="219" t="s">
        <v>705</v>
      </c>
      <c r="E292" s="219">
        <v>29</v>
      </c>
      <c r="F292" s="219">
        <v>0</v>
      </c>
      <c r="G292" s="219">
        <v>0</v>
      </c>
      <c r="H292" s="219">
        <v>29</v>
      </c>
      <c r="I292" s="219">
        <v>3</v>
      </c>
      <c r="J292" s="219">
        <v>0</v>
      </c>
      <c r="K292" s="219">
        <v>0</v>
      </c>
      <c r="L292" s="219">
        <v>3</v>
      </c>
      <c r="M292" s="244">
        <f t="shared" si="14"/>
        <v>1</v>
      </c>
    </row>
    <row r="293" spans="1:13" ht="15" x14ac:dyDescent="0.2">
      <c r="A293" t="str">
        <f t="shared" si="12"/>
        <v>VO250716</v>
      </c>
      <c r="B293">
        <f t="shared" si="13"/>
        <v>16</v>
      </c>
      <c r="C293" s="218" t="s">
        <v>1200</v>
      </c>
      <c r="D293" s="219" t="s">
        <v>985</v>
      </c>
      <c r="E293" s="219">
        <v>1</v>
      </c>
      <c r="F293" s="219">
        <v>0</v>
      </c>
      <c r="G293" s="219">
        <v>0</v>
      </c>
      <c r="H293" s="219">
        <v>1</v>
      </c>
      <c r="I293" s="219">
        <v>1</v>
      </c>
      <c r="J293" s="219">
        <v>0</v>
      </c>
      <c r="K293" s="219">
        <v>0</v>
      </c>
      <c r="L293" s="219">
        <v>1</v>
      </c>
      <c r="M293" s="244">
        <f t="shared" si="14"/>
        <v>0</v>
      </c>
    </row>
    <row r="294" spans="1:13" ht="15" x14ac:dyDescent="0.2">
      <c r="A294" t="str">
        <f t="shared" si="12"/>
        <v>VO250717</v>
      </c>
      <c r="B294">
        <f t="shared" si="13"/>
        <v>17</v>
      </c>
      <c r="C294" s="218" t="s">
        <v>1200</v>
      </c>
      <c r="D294" s="219" t="s">
        <v>1001</v>
      </c>
      <c r="E294" s="219">
        <v>2</v>
      </c>
      <c r="F294" s="219">
        <v>0</v>
      </c>
      <c r="G294" s="219">
        <v>0</v>
      </c>
      <c r="H294" s="219">
        <v>2</v>
      </c>
      <c r="I294" s="219">
        <v>0</v>
      </c>
      <c r="J294" s="219">
        <v>0</v>
      </c>
      <c r="K294" s="219">
        <v>0</v>
      </c>
      <c r="L294" s="219">
        <v>0</v>
      </c>
      <c r="M294" s="244">
        <f t="shared" si="14"/>
        <v>1</v>
      </c>
    </row>
    <row r="295" spans="1:13" ht="15" x14ac:dyDescent="0.2">
      <c r="A295" t="str">
        <f t="shared" si="12"/>
        <v>VO250801</v>
      </c>
      <c r="B295">
        <f t="shared" si="13"/>
        <v>1</v>
      </c>
      <c r="C295" s="218" t="s">
        <v>1201</v>
      </c>
      <c r="D295" s="219" t="s">
        <v>178</v>
      </c>
      <c r="E295" s="219">
        <v>2</v>
      </c>
      <c r="F295" s="219">
        <v>0</v>
      </c>
      <c r="G295" s="219">
        <v>0</v>
      </c>
      <c r="H295" s="219">
        <v>2</v>
      </c>
      <c r="I295" s="219">
        <v>0</v>
      </c>
      <c r="J295" s="219">
        <v>0</v>
      </c>
      <c r="K295" s="219">
        <v>0</v>
      </c>
      <c r="L295" s="219">
        <v>0</v>
      </c>
      <c r="M295" s="244">
        <f t="shared" si="14"/>
        <v>1</v>
      </c>
    </row>
    <row r="296" spans="1:13" ht="15" x14ac:dyDescent="0.2">
      <c r="A296" t="str">
        <f t="shared" si="12"/>
        <v>VO250802</v>
      </c>
      <c r="B296">
        <f t="shared" si="13"/>
        <v>2</v>
      </c>
      <c r="C296" s="218" t="s">
        <v>1201</v>
      </c>
      <c r="D296" s="219" t="s">
        <v>1063</v>
      </c>
      <c r="E296" s="219">
        <v>4</v>
      </c>
      <c r="F296" s="219">
        <v>0</v>
      </c>
      <c r="G296" s="219">
        <v>0</v>
      </c>
      <c r="H296" s="219">
        <v>4</v>
      </c>
      <c r="I296" s="219">
        <v>0</v>
      </c>
      <c r="J296" s="219">
        <v>0</v>
      </c>
      <c r="K296" s="219">
        <v>0</v>
      </c>
      <c r="L296" s="219">
        <v>0</v>
      </c>
      <c r="M296" s="244">
        <f t="shared" si="14"/>
        <v>1</v>
      </c>
    </row>
    <row r="297" spans="1:13" ht="15" x14ac:dyDescent="0.2">
      <c r="A297" t="str">
        <f t="shared" si="12"/>
        <v>VO250803</v>
      </c>
      <c r="B297">
        <f t="shared" si="13"/>
        <v>3</v>
      </c>
      <c r="C297" s="218" t="s">
        <v>1201</v>
      </c>
      <c r="D297" s="219" t="s">
        <v>267</v>
      </c>
      <c r="E297" s="219">
        <v>0</v>
      </c>
      <c r="F297" s="219">
        <v>1</v>
      </c>
      <c r="G297" s="219">
        <v>0</v>
      </c>
      <c r="H297" s="219">
        <v>1</v>
      </c>
      <c r="I297" s="219">
        <v>0</v>
      </c>
      <c r="J297" s="219">
        <v>0</v>
      </c>
      <c r="K297" s="219">
        <v>0</v>
      </c>
      <c r="L297" s="219">
        <v>0</v>
      </c>
      <c r="M297" s="244">
        <f t="shared" si="14"/>
        <v>1</v>
      </c>
    </row>
    <row r="298" spans="1:13" ht="15" x14ac:dyDescent="0.2">
      <c r="A298" t="str">
        <f t="shared" si="12"/>
        <v>VO250804</v>
      </c>
      <c r="B298">
        <f t="shared" si="13"/>
        <v>4</v>
      </c>
      <c r="C298" s="218" t="s">
        <v>1201</v>
      </c>
      <c r="D298" s="219" t="s">
        <v>272</v>
      </c>
      <c r="E298" s="219">
        <v>1</v>
      </c>
      <c r="F298" s="219">
        <v>0</v>
      </c>
      <c r="G298" s="219">
        <v>0</v>
      </c>
      <c r="H298" s="219">
        <v>1</v>
      </c>
      <c r="I298" s="219">
        <v>0</v>
      </c>
      <c r="J298" s="219">
        <v>0</v>
      </c>
      <c r="K298" s="219">
        <v>0</v>
      </c>
      <c r="L298" s="219">
        <v>0</v>
      </c>
      <c r="M298" s="244">
        <f t="shared" si="14"/>
        <v>1</v>
      </c>
    </row>
    <row r="299" spans="1:13" ht="15" x14ac:dyDescent="0.2">
      <c r="A299" t="str">
        <f t="shared" si="12"/>
        <v>VO250805</v>
      </c>
      <c r="B299">
        <f t="shared" si="13"/>
        <v>5</v>
      </c>
      <c r="C299" s="218" t="s">
        <v>1201</v>
      </c>
      <c r="D299" s="219" t="s">
        <v>379</v>
      </c>
      <c r="E299" s="219">
        <v>0</v>
      </c>
      <c r="F299" s="219">
        <v>0</v>
      </c>
      <c r="G299" s="219">
        <v>0</v>
      </c>
      <c r="H299" s="219">
        <v>0</v>
      </c>
      <c r="I299" s="219">
        <v>1</v>
      </c>
      <c r="J299" s="219">
        <v>0</v>
      </c>
      <c r="K299" s="219">
        <v>0</v>
      </c>
      <c r="L299" s="219">
        <v>1</v>
      </c>
      <c r="M299" s="244">
        <f t="shared" si="14"/>
        <v>0</v>
      </c>
    </row>
    <row r="300" spans="1:13" ht="15" x14ac:dyDescent="0.2">
      <c r="A300" t="str">
        <f t="shared" si="12"/>
        <v>VO250806</v>
      </c>
      <c r="B300">
        <f t="shared" si="13"/>
        <v>6</v>
      </c>
      <c r="C300" s="218" t="s">
        <v>1201</v>
      </c>
      <c r="D300" s="219" t="s">
        <v>1079</v>
      </c>
      <c r="E300" s="219">
        <v>0</v>
      </c>
      <c r="F300" s="219">
        <v>0</v>
      </c>
      <c r="G300" s="219">
        <v>0</v>
      </c>
      <c r="H300" s="219">
        <v>0</v>
      </c>
      <c r="I300" s="219">
        <v>0</v>
      </c>
      <c r="J300" s="219">
        <v>0</v>
      </c>
      <c r="K300" s="219">
        <v>0</v>
      </c>
      <c r="L300" s="219">
        <v>0</v>
      </c>
      <c r="M300" s="244">
        <f t="shared" si="14"/>
        <v>0</v>
      </c>
    </row>
    <row r="301" spans="1:13" ht="15" x14ac:dyDescent="0.2">
      <c r="A301" t="str">
        <f t="shared" si="12"/>
        <v>VO250807</v>
      </c>
      <c r="B301">
        <f t="shared" si="13"/>
        <v>7</v>
      </c>
      <c r="C301" s="218" t="s">
        <v>1201</v>
      </c>
      <c r="D301" s="219" t="s">
        <v>483</v>
      </c>
      <c r="E301" s="219">
        <v>0</v>
      </c>
      <c r="F301" s="219">
        <v>0</v>
      </c>
      <c r="G301" s="219">
        <v>0</v>
      </c>
      <c r="H301" s="219">
        <v>0</v>
      </c>
      <c r="I301" s="219">
        <v>0</v>
      </c>
      <c r="J301" s="219">
        <v>0</v>
      </c>
      <c r="K301" s="219">
        <v>0</v>
      </c>
      <c r="L301" s="219">
        <v>0</v>
      </c>
      <c r="M301" s="244">
        <f t="shared" si="14"/>
        <v>0</v>
      </c>
    </row>
    <row r="302" spans="1:13" ht="15" x14ac:dyDescent="0.2">
      <c r="A302" t="str">
        <f t="shared" si="12"/>
        <v>VO250808</v>
      </c>
      <c r="B302">
        <f t="shared" si="13"/>
        <v>8</v>
      </c>
      <c r="C302" s="218" t="s">
        <v>1201</v>
      </c>
      <c r="D302" s="219" t="s">
        <v>494</v>
      </c>
      <c r="E302" s="219">
        <v>0</v>
      </c>
      <c r="F302" s="219">
        <v>0</v>
      </c>
      <c r="G302" s="219">
        <v>0</v>
      </c>
      <c r="H302" s="219">
        <v>0</v>
      </c>
      <c r="I302" s="219">
        <v>0</v>
      </c>
      <c r="J302" s="219">
        <v>0</v>
      </c>
      <c r="K302" s="219">
        <v>0</v>
      </c>
      <c r="L302" s="219">
        <v>0</v>
      </c>
      <c r="M302" s="244">
        <f t="shared" si="14"/>
        <v>0</v>
      </c>
    </row>
    <row r="303" spans="1:13" ht="15" x14ac:dyDescent="0.2">
      <c r="A303" t="str">
        <f t="shared" si="12"/>
        <v>VO250809</v>
      </c>
      <c r="B303">
        <f t="shared" si="13"/>
        <v>9</v>
      </c>
      <c r="C303" s="218" t="s">
        <v>1201</v>
      </c>
      <c r="D303" s="219" t="s">
        <v>1093</v>
      </c>
      <c r="E303" s="219">
        <v>0</v>
      </c>
      <c r="F303" s="219">
        <v>0</v>
      </c>
      <c r="G303" s="219">
        <v>0</v>
      </c>
      <c r="H303" s="219">
        <v>0</v>
      </c>
      <c r="I303" s="219">
        <v>2</v>
      </c>
      <c r="J303" s="219">
        <v>0</v>
      </c>
      <c r="K303" s="219">
        <v>1</v>
      </c>
      <c r="L303" s="219">
        <v>3</v>
      </c>
      <c r="M303" s="244">
        <f t="shared" si="14"/>
        <v>0</v>
      </c>
    </row>
    <row r="304" spans="1:13" ht="15" x14ac:dyDescent="0.2">
      <c r="A304" t="str">
        <f t="shared" si="12"/>
        <v>VO250810</v>
      </c>
      <c r="B304">
        <f t="shared" si="13"/>
        <v>10</v>
      </c>
      <c r="C304" s="218" t="s">
        <v>1201</v>
      </c>
      <c r="D304" s="219" t="s">
        <v>705</v>
      </c>
      <c r="E304" s="219">
        <v>0</v>
      </c>
      <c r="F304" s="219">
        <v>0</v>
      </c>
      <c r="G304" s="219">
        <v>0</v>
      </c>
      <c r="H304" s="219">
        <v>0</v>
      </c>
      <c r="I304" s="219">
        <v>0</v>
      </c>
      <c r="J304" s="219">
        <v>0</v>
      </c>
      <c r="K304" s="219">
        <v>0</v>
      </c>
      <c r="L304" s="219">
        <v>0</v>
      </c>
      <c r="M304" s="244">
        <f t="shared" si="14"/>
        <v>0</v>
      </c>
    </row>
    <row r="305" spans="1:13" ht="15" x14ac:dyDescent="0.2">
      <c r="A305" t="str">
        <f t="shared" si="12"/>
        <v>VO250811</v>
      </c>
      <c r="B305">
        <f t="shared" si="13"/>
        <v>11</v>
      </c>
      <c r="C305" s="218" t="s">
        <v>1201</v>
      </c>
      <c r="D305" s="219" t="s">
        <v>976</v>
      </c>
      <c r="E305" s="219">
        <v>1</v>
      </c>
      <c r="F305" s="219">
        <v>0</v>
      </c>
      <c r="G305" s="219">
        <v>0</v>
      </c>
      <c r="H305" s="219">
        <v>1</v>
      </c>
      <c r="I305" s="219">
        <v>0</v>
      </c>
      <c r="J305" s="219">
        <v>0</v>
      </c>
      <c r="K305" s="219">
        <v>0</v>
      </c>
      <c r="L305" s="219">
        <v>0</v>
      </c>
      <c r="M305" s="244">
        <f t="shared" si="14"/>
        <v>1</v>
      </c>
    </row>
    <row r="306" spans="1:13" ht="15" x14ac:dyDescent="0.2">
      <c r="A306" t="str">
        <f t="shared" si="12"/>
        <v>VO250901</v>
      </c>
      <c r="B306">
        <f t="shared" si="13"/>
        <v>1</v>
      </c>
      <c r="C306" s="218" t="s">
        <v>1202</v>
      </c>
      <c r="D306" s="219" t="s">
        <v>97</v>
      </c>
      <c r="E306" s="219">
        <v>0</v>
      </c>
      <c r="F306" s="219">
        <v>0</v>
      </c>
      <c r="G306" s="219">
        <v>0</v>
      </c>
      <c r="H306" s="219">
        <v>0</v>
      </c>
      <c r="I306" s="219">
        <v>1</v>
      </c>
      <c r="J306" s="219">
        <v>0</v>
      </c>
      <c r="K306" s="219">
        <v>0</v>
      </c>
      <c r="L306" s="219">
        <v>1</v>
      </c>
      <c r="M306" s="244">
        <f t="shared" si="14"/>
        <v>0</v>
      </c>
    </row>
    <row r="307" spans="1:13" ht="15" x14ac:dyDescent="0.2">
      <c r="A307" t="str">
        <f t="shared" si="12"/>
        <v>VO250902</v>
      </c>
      <c r="B307">
        <f t="shared" si="13"/>
        <v>2</v>
      </c>
      <c r="C307" s="218" t="s">
        <v>1202</v>
      </c>
      <c r="D307" s="219" t="s">
        <v>156</v>
      </c>
      <c r="E307" s="219">
        <v>0</v>
      </c>
      <c r="F307" s="219">
        <v>0</v>
      </c>
      <c r="G307" s="219">
        <v>0</v>
      </c>
      <c r="H307" s="219">
        <v>0</v>
      </c>
      <c r="I307" s="219">
        <v>0</v>
      </c>
      <c r="J307" s="219">
        <v>0</v>
      </c>
      <c r="K307" s="219">
        <v>0</v>
      </c>
      <c r="L307" s="219">
        <v>0</v>
      </c>
      <c r="M307" s="244">
        <f t="shared" si="14"/>
        <v>0</v>
      </c>
    </row>
    <row r="308" spans="1:13" ht="15" x14ac:dyDescent="0.2">
      <c r="A308" t="str">
        <f t="shared" si="12"/>
        <v>VO250903</v>
      </c>
      <c r="B308">
        <f t="shared" si="13"/>
        <v>3</v>
      </c>
      <c r="C308" s="218" t="s">
        <v>1202</v>
      </c>
      <c r="D308" s="219" t="s">
        <v>272</v>
      </c>
      <c r="E308" s="219">
        <v>1</v>
      </c>
      <c r="F308" s="219">
        <v>0</v>
      </c>
      <c r="G308" s="219">
        <v>0</v>
      </c>
      <c r="H308" s="219">
        <v>1</v>
      </c>
      <c r="I308" s="219">
        <v>0</v>
      </c>
      <c r="J308" s="219">
        <v>0</v>
      </c>
      <c r="K308" s="219">
        <v>0</v>
      </c>
      <c r="L308" s="219">
        <v>0</v>
      </c>
      <c r="M308" s="244">
        <f t="shared" si="14"/>
        <v>1</v>
      </c>
    </row>
    <row r="309" spans="1:13" ht="15" x14ac:dyDescent="0.2">
      <c r="A309" t="str">
        <f t="shared" si="12"/>
        <v>VO250904</v>
      </c>
      <c r="B309">
        <f t="shared" si="13"/>
        <v>4</v>
      </c>
      <c r="C309" s="218" t="s">
        <v>1202</v>
      </c>
      <c r="D309" s="219" t="s">
        <v>351</v>
      </c>
      <c r="E309" s="219">
        <v>0</v>
      </c>
      <c r="F309" s="219">
        <v>0</v>
      </c>
      <c r="G309" s="219">
        <v>0</v>
      </c>
      <c r="H309" s="219">
        <v>0</v>
      </c>
      <c r="I309" s="219">
        <v>0</v>
      </c>
      <c r="J309" s="219">
        <v>0</v>
      </c>
      <c r="K309" s="219">
        <v>0</v>
      </c>
      <c r="L309" s="219">
        <v>0</v>
      </c>
      <c r="M309" s="244">
        <f t="shared" si="14"/>
        <v>0</v>
      </c>
    </row>
    <row r="310" spans="1:13" ht="15" x14ac:dyDescent="0.2">
      <c r="A310" t="str">
        <f t="shared" si="12"/>
        <v>VO250905</v>
      </c>
      <c r="B310">
        <f t="shared" si="13"/>
        <v>5</v>
      </c>
      <c r="C310" s="218" t="s">
        <v>1202</v>
      </c>
      <c r="D310" s="219" t="s">
        <v>360</v>
      </c>
      <c r="E310" s="219">
        <v>0</v>
      </c>
      <c r="F310" s="219">
        <v>0</v>
      </c>
      <c r="G310" s="219">
        <v>0</v>
      </c>
      <c r="H310" s="219">
        <v>0</v>
      </c>
      <c r="I310" s="219">
        <v>0</v>
      </c>
      <c r="J310" s="219">
        <v>0</v>
      </c>
      <c r="K310" s="219">
        <v>0</v>
      </c>
      <c r="L310" s="219">
        <v>0</v>
      </c>
      <c r="M310" s="244">
        <f t="shared" si="14"/>
        <v>0</v>
      </c>
    </row>
    <row r="311" spans="1:13" ht="15" x14ac:dyDescent="0.2">
      <c r="A311" t="str">
        <f t="shared" si="12"/>
        <v>VO250906</v>
      </c>
      <c r="B311">
        <f t="shared" si="13"/>
        <v>6</v>
      </c>
      <c r="C311" s="218" t="s">
        <v>1202</v>
      </c>
      <c r="D311" s="219" t="s">
        <v>408</v>
      </c>
      <c r="E311" s="219">
        <v>1</v>
      </c>
      <c r="F311" s="219">
        <v>0</v>
      </c>
      <c r="G311" s="219">
        <v>0</v>
      </c>
      <c r="H311" s="219">
        <v>1</v>
      </c>
      <c r="I311" s="219">
        <v>0</v>
      </c>
      <c r="J311" s="219">
        <v>0</v>
      </c>
      <c r="K311" s="219">
        <v>0</v>
      </c>
      <c r="L311" s="219">
        <v>0</v>
      </c>
      <c r="M311" s="244">
        <f t="shared" si="14"/>
        <v>1</v>
      </c>
    </row>
    <row r="312" spans="1:13" ht="15" x14ac:dyDescent="0.2">
      <c r="A312" t="str">
        <f t="shared" si="12"/>
        <v>VO250907</v>
      </c>
      <c r="B312">
        <f t="shared" si="13"/>
        <v>7</v>
      </c>
      <c r="C312" s="218" t="s">
        <v>1202</v>
      </c>
      <c r="D312" s="219" t="s">
        <v>436</v>
      </c>
      <c r="E312" s="219">
        <v>0</v>
      </c>
      <c r="F312" s="219">
        <v>0</v>
      </c>
      <c r="G312" s="219">
        <v>0</v>
      </c>
      <c r="H312" s="219">
        <v>0</v>
      </c>
      <c r="I312" s="219">
        <v>2</v>
      </c>
      <c r="J312" s="219">
        <v>0</v>
      </c>
      <c r="K312" s="219">
        <v>0</v>
      </c>
      <c r="L312" s="219">
        <v>2</v>
      </c>
      <c r="M312" s="244">
        <f t="shared" si="14"/>
        <v>0</v>
      </c>
    </row>
    <row r="313" spans="1:13" ht="15" x14ac:dyDescent="0.2">
      <c r="A313" t="str">
        <f t="shared" si="12"/>
        <v>VO250908</v>
      </c>
      <c r="B313">
        <f t="shared" si="13"/>
        <v>8</v>
      </c>
      <c r="C313" s="218" t="s">
        <v>1202</v>
      </c>
      <c r="D313" s="219" t="s">
        <v>1089</v>
      </c>
      <c r="E313" s="219">
        <v>1</v>
      </c>
      <c r="F313" s="219">
        <v>0</v>
      </c>
      <c r="G313" s="219">
        <v>0</v>
      </c>
      <c r="H313" s="219">
        <v>1</v>
      </c>
      <c r="I313" s="219">
        <v>0</v>
      </c>
      <c r="J313" s="219">
        <v>0</v>
      </c>
      <c r="K313" s="219">
        <v>0</v>
      </c>
      <c r="L313" s="219">
        <v>0</v>
      </c>
      <c r="M313" s="244">
        <f t="shared" si="14"/>
        <v>1</v>
      </c>
    </row>
    <row r="314" spans="1:13" ht="15" x14ac:dyDescent="0.2">
      <c r="A314" t="str">
        <f t="shared" si="12"/>
        <v>VO250909</v>
      </c>
      <c r="B314">
        <f t="shared" si="13"/>
        <v>9</v>
      </c>
      <c r="C314" s="218" t="s">
        <v>1202</v>
      </c>
      <c r="D314" s="219" t="s">
        <v>626</v>
      </c>
      <c r="E314" s="219">
        <v>0</v>
      </c>
      <c r="F314" s="219">
        <v>0</v>
      </c>
      <c r="G314" s="219">
        <v>0</v>
      </c>
      <c r="H314" s="219">
        <v>0</v>
      </c>
      <c r="I314" s="219">
        <v>0</v>
      </c>
      <c r="J314" s="219">
        <v>0</v>
      </c>
      <c r="K314" s="219">
        <v>0</v>
      </c>
      <c r="L314" s="219">
        <v>0</v>
      </c>
      <c r="M314" s="244">
        <f t="shared" si="14"/>
        <v>0</v>
      </c>
    </row>
    <row r="315" spans="1:13" ht="15" x14ac:dyDescent="0.2">
      <c r="A315" t="str">
        <f t="shared" si="12"/>
        <v>VO250910</v>
      </c>
      <c r="B315">
        <f t="shared" si="13"/>
        <v>10</v>
      </c>
      <c r="C315" s="218" t="s">
        <v>1202</v>
      </c>
      <c r="D315" s="219" t="s">
        <v>693</v>
      </c>
      <c r="E315" s="219">
        <v>1</v>
      </c>
      <c r="F315" s="219">
        <v>0</v>
      </c>
      <c r="G315" s="219">
        <v>0</v>
      </c>
      <c r="H315" s="219">
        <v>1</v>
      </c>
      <c r="I315" s="219">
        <v>1</v>
      </c>
      <c r="J315" s="219">
        <v>0</v>
      </c>
      <c r="K315" s="219">
        <v>0</v>
      </c>
      <c r="L315" s="219">
        <v>1</v>
      </c>
      <c r="M315" s="244">
        <f t="shared" si="14"/>
        <v>0</v>
      </c>
    </row>
    <row r="316" spans="1:13" ht="15" x14ac:dyDescent="0.2">
      <c r="A316" t="str">
        <f t="shared" si="12"/>
        <v>VO250911</v>
      </c>
      <c r="B316">
        <f t="shared" si="13"/>
        <v>11</v>
      </c>
      <c r="C316" s="218" t="s">
        <v>1202</v>
      </c>
      <c r="D316" s="219" t="s">
        <v>721</v>
      </c>
      <c r="E316" s="219">
        <v>0</v>
      </c>
      <c r="F316" s="219">
        <v>0</v>
      </c>
      <c r="G316" s="219">
        <v>0</v>
      </c>
      <c r="H316" s="219">
        <v>0</v>
      </c>
      <c r="I316" s="219">
        <v>0</v>
      </c>
      <c r="J316" s="219">
        <v>1</v>
      </c>
      <c r="K316" s="219">
        <v>2</v>
      </c>
      <c r="L316" s="219">
        <v>3</v>
      </c>
      <c r="M316" s="244">
        <f t="shared" si="14"/>
        <v>0</v>
      </c>
    </row>
    <row r="317" spans="1:13" ht="15" x14ac:dyDescent="0.2">
      <c r="A317" t="str">
        <f t="shared" si="12"/>
        <v>VO250912</v>
      </c>
      <c r="B317">
        <f t="shared" si="13"/>
        <v>12</v>
      </c>
      <c r="C317" s="218" t="s">
        <v>1202</v>
      </c>
      <c r="D317" s="219" t="s">
        <v>737</v>
      </c>
      <c r="E317" s="219">
        <v>7</v>
      </c>
      <c r="F317" s="219">
        <v>0</v>
      </c>
      <c r="G317" s="219">
        <v>0</v>
      </c>
      <c r="H317" s="219">
        <v>7</v>
      </c>
      <c r="I317" s="219">
        <v>5</v>
      </c>
      <c r="J317" s="219">
        <v>0</v>
      </c>
      <c r="K317" s="219">
        <v>1</v>
      </c>
      <c r="L317" s="219">
        <v>6</v>
      </c>
      <c r="M317" s="244">
        <f t="shared" si="14"/>
        <v>1</v>
      </c>
    </row>
    <row r="318" spans="1:13" ht="15" x14ac:dyDescent="0.2">
      <c r="A318" t="str">
        <f t="shared" si="12"/>
        <v>VO250913</v>
      </c>
      <c r="B318">
        <f t="shared" si="13"/>
        <v>13</v>
      </c>
      <c r="C318" s="218" t="s">
        <v>1202</v>
      </c>
      <c r="D318" s="219" t="s">
        <v>812</v>
      </c>
      <c r="E318" s="219">
        <v>0</v>
      </c>
      <c r="F318" s="219">
        <v>0</v>
      </c>
      <c r="G318" s="219">
        <v>0</v>
      </c>
      <c r="H318" s="219">
        <v>0</v>
      </c>
      <c r="I318" s="219">
        <v>0</v>
      </c>
      <c r="J318" s="219">
        <v>0</v>
      </c>
      <c r="K318" s="219">
        <v>0</v>
      </c>
      <c r="L318" s="219">
        <v>0</v>
      </c>
      <c r="M318" s="244">
        <f t="shared" si="14"/>
        <v>0</v>
      </c>
    </row>
    <row r="319" spans="1:13" ht="15" x14ac:dyDescent="0.2">
      <c r="A319" t="str">
        <f t="shared" si="12"/>
        <v>VO250914</v>
      </c>
      <c r="B319">
        <f t="shared" si="13"/>
        <v>14</v>
      </c>
      <c r="C319" s="218" t="s">
        <v>1202</v>
      </c>
      <c r="D319" s="219" t="s">
        <v>994</v>
      </c>
      <c r="E319" s="219">
        <v>1</v>
      </c>
      <c r="F319" s="219">
        <v>0</v>
      </c>
      <c r="G319" s="219">
        <v>0</v>
      </c>
      <c r="H319" s="219">
        <v>1</v>
      </c>
      <c r="I319" s="219">
        <v>0</v>
      </c>
      <c r="J319" s="219">
        <v>0</v>
      </c>
      <c r="K319" s="219">
        <v>0</v>
      </c>
      <c r="L319" s="219">
        <v>0</v>
      </c>
      <c r="M319" s="244">
        <f t="shared" si="14"/>
        <v>1</v>
      </c>
    </row>
    <row r="320" spans="1:13" ht="15" x14ac:dyDescent="0.2">
      <c r="A320" t="str">
        <f t="shared" si="12"/>
        <v>VO250915</v>
      </c>
      <c r="B320">
        <f t="shared" si="13"/>
        <v>15</v>
      </c>
      <c r="C320" s="218" t="s">
        <v>1202</v>
      </c>
      <c r="D320" s="219" t="s">
        <v>1043</v>
      </c>
      <c r="E320" s="219">
        <v>0</v>
      </c>
      <c r="F320" s="219">
        <v>0</v>
      </c>
      <c r="G320" s="219">
        <v>0</v>
      </c>
      <c r="H320" s="219">
        <v>0</v>
      </c>
      <c r="I320" s="219">
        <v>0</v>
      </c>
      <c r="J320" s="219">
        <v>0</v>
      </c>
      <c r="K320" s="219">
        <v>0</v>
      </c>
      <c r="L320" s="219">
        <v>0</v>
      </c>
      <c r="M320" s="244">
        <f t="shared" si="14"/>
        <v>0</v>
      </c>
    </row>
    <row r="321" spans="1:13" ht="15" x14ac:dyDescent="0.2">
      <c r="A321" t="str">
        <f t="shared" si="12"/>
        <v>VO251001</v>
      </c>
      <c r="B321">
        <f t="shared" si="13"/>
        <v>1</v>
      </c>
      <c r="C321" s="218" t="s">
        <v>1203</v>
      </c>
      <c r="D321" s="219" t="s">
        <v>110</v>
      </c>
      <c r="E321" s="219">
        <v>0</v>
      </c>
      <c r="F321" s="219">
        <v>0</v>
      </c>
      <c r="G321" s="219">
        <v>0</v>
      </c>
      <c r="H321" s="219">
        <v>0</v>
      </c>
      <c r="I321" s="219">
        <v>0</v>
      </c>
      <c r="J321" s="219">
        <v>0</v>
      </c>
      <c r="K321" s="219">
        <v>0</v>
      </c>
      <c r="L321" s="219">
        <v>0</v>
      </c>
      <c r="M321" s="244">
        <f t="shared" si="14"/>
        <v>0</v>
      </c>
    </row>
    <row r="322" spans="1:13" ht="15" x14ac:dyDescent="0.2">
      <c r="A322" t="str">
        <f t="shared" si="12"/>
        <v>VO251002</v>
      </c>
      <c r="B322">
        <f t="shared" si="13"/>
        <v>2</v>
      </c>
      <c r="C322" s="218" t="s">
        <v>1203</v>
      </c>
      <c r="D322" s="219" t="s">
        <v>1063</v>
      </c>
      <c r="E322" s="219">
        <v>3</v>
      </c>
      <c r="F322" s="219">
        <v>0</v>
      </c>
      <c r="G322" s="219">
        <v>0</v>
      </c>
      <c r="H322" s="219">
        <v>3</v>
      </c>
      <c r="I322" s="219">
        <v>0</v>
      </c>
      <c r="J322" s="219">
        <v>0</v>
      </c>
      <c r="K322" s="219">
        <v>0</v>
      </c>
      <c r="L322" s="219">
        <v>0</v>
      </c>
      <c r="M322" s="244">
        <f t="shared" si="14"/>
        <v>1</v>
      </c>
    </row>
    <row r="323" spans="1:13" ht="15" x14ac:dyDescent="0.2">
      <c r="A323" t="str">
        <f t="shared" si="12"/>
        <v>VO251003</v>
      </c>
      <c r="B323">
        <f t="shared" si="13"/>
        <v>3</v>
      </c>
      <c r="C323" s="218" t="s">
        <v>1203</v>
      </c>
      <c r="D323" s="219" t="s">
        <v>312</v>
      </c>
      <c r="E323" s="219">
        <v>0</v>
      </c>
      <c r="F323" s="219">
        <v>0</v>
      </c>
      <c r="G323" s="219">
        <v>0</v>
      </c>
      <c r="H323" s="219">
        <v>0</v>
      </c>
      <c r="I323" s="219">
        <v>0</v>
      </c>
      <c r="J323" s="219">
        <v>0</v>
      </c>
      <c r="K323" s="219">
        <v>0</v>
      </c>
      <c r="L323" s="219">
        <v>0</v>
      </c>
      <c r="M323" s="244">
        <f t="shared" si="14"/>
        <v>0</v>
      </c>
    </row>
    <row r="324" spans="1:13" ht="15" x14ac:dyDescent="0.2">
      <c r="A324" t="str">
        <f t="shared" si="12"/>
        <v>VO251004</v>
      </c>
      <c r="B324">
        <f t="shared" si="13"/>
        <v>4</v>
      </c>
      <c r="C324" s="218" t="s">
        <v>1203</v>
      </c>
      <c r="D324" s="219" t="s">
        <v>379</v>
      </c>
      <c r="E324" s="219">
        <v>3</v>
      </c>
      <c r="F324" s="219">
        <v>0</v>
      </c>
      <c r="G324" s="219">
        <v>0</v>
      </c>
      <c r="H324" s="219">
        <v>3</v>
      </c>
      <c r="I324" s="219">
        <v>1</v>
      </c>
      <c r="J324" s="219">
        <v>0</v>
      </c>
      <c r="K324" s="219">
        <v>0</v>
      </c>
      <c r="L324" s="219">
        <v>1</v>
      </c>
      <c r="M324" s="244">
        <f t="shared" si="14"/>
        <v>1</v>
      </c>
    </row>
    <row r="325" spans="1:13" ht="15" x14ac:dyDescent="0.2">
      <c r="A325" t="str">
        <f t="shared" si="12"/>
        <v>VO251005</v>
      </c>
      <c r="B325">
        <f t="shared" si="13"/>
        <v>5</v>
      </c>
      <c r="C325" s="218" t="s">
        <v>1203</v>
      </c>
      <c r="D325" s="219" t="s">
        <v>436</v>
      </c>
      <c r="E325" s="219">
        <v>0</v>
      </c>
      <c r="F325" s="219">
        <v>0</v>
      </c>
      <c r="G325" s="219">
        <v>0</v>
      </c>
      <c r="H325" s="219">
        <v>0</v>
      </c>
      <c r="I325" s="219">
        <v>1</v>
      </c>
      <c r="J325" s="219">
        <v>0</v>
      </c>
      <c r="K325" s="219">
        <v>0</v>
      </c>
      <c r="L325" s="219">
        <v>1</v>
      </c>
      <c r="M325" s="244">
        <f t="shared" si="14"/>
        <v>0</v>
      </c>
    </row>
    <row r="326" spans="1:13" ht="15" x14ac:dyDescent="0.2">
      <c r="A326" t="str">
        <f t="shared" si="12"/>
        <v>VO251006</v>
      </c>
      <c r="B326">
        <f t="shared" si="13"/>
        <v>6</v>
      </c>
      <c r="C326" s="218" t="s">
        <v>1203</v>
      </c>
      <c r="D326" s="219" t="s">
        <v>483</v>
      </c>
      <c r="E326" s="219">
        <v>0</v>
      </c>
      <c r="F326" s="219">
        <v>0</v>
      </c>
      <c r="G326" s="219">
        <v>0</v>
      </c>
      <c r="H326" s="219">
        <v>0</v>
      </c>
      <c r="I326" s="219">
        <v>1</v>
      </c>
      <c r="J326" s="219">
        <v>0</v>
      </c>
      <c r="K326" s="219">
        <v>0</v>
      </c>
      <c r="L326" s="219">
        <v>1</v>
      </c>
      <c r="M326" s="244">
        <f t="shared" si="14"/>
        <v>0</v>
      </c>
    </row>
    <row r="327" spans="1:13" ht="15" x14ac:dyDescent="0.2">
      <c r="A327" t="str">
        <f t="shared" si="12"/>
        <v>VO251007</v>
      </c>
      <c r="B327">
        <f t="shared" si="13"/>
        <v>7</v>
      </c>
      <c r="C327" s="218" t="s">
        <v>1203</v>
      </c>
      <c r="D327" s="219" t="s">
        <v>576</v>
      </c>
      <c r="E327" s="219">
        <v>0</v>
      </c>
      <c r="F327" s="219">
        <v>0</v>
      </c>
      <c r="G327" s="219">
        <v>0</v>
      </c>
      <c r="H327" s="219">
        <v>0</v>
      </c>
      <c r="I327" s="219">
        <v>1</v>
      </c>
      <c r="J327" s="219">
        <v>0</v>
      </c>
      <c r="K327" s="219">
        <v>0</v>
      </c>
      <c r="L327" s="219">
        <v>1</v>
      </c>
      <c r="M327" s="244">
        <f t="shared" si="14"/>
        <v>0</v>
      </c>
    </row>
    <row r="328" spans="1:13" ht="15" x14ac:dyDescent="0.2">
      <c r="A328" t="str">
        <f t="shared" si="12"/>
        <v>VO251008</v>
      </c>
      <c r="B328">
        <f t="shared" si="13"/>
        <v>8</v>
      </c>
      <c r="C328" s="218" t="s">
        <v>1203</v>
      </c>
      <c r="D328" s="219" t="s">
        <v>1101</v>
      </c>
      <c r="E328" s="219">
        <v>1</v>
      </c>
      <c r="F328" s="219">
        <v>0</v>
      </c>
      <c r="G328" s="219">
        <v>0</v>
      </c>
      <c r="H328" s="219">
        <v>1</v>
      </c>
      <c r="I328" s="219">
        <v>0</v>
      </c>
      <c r="J328" s="219">
        <v>0</v>
      </c>
      <c r="K328" s="219">
        <v>0</v>
      </c>
      <c r="L328" s="219">
        <v>0</v>
      </c>
      <c r="M328" s="244">
        <f t="shared" si="14"/>
        <v>1</v>
      </c>
    </row>
    <row r="329" spans="1:13" ht="15" x14ac:dyDescent="0.2">
      <c r="A329" t="str">
        <f t="shared" si="12"/>
        <v>VO251009</v>
      </c>
      <c r="B329">
        <f t="shared" si="13"/>
        <v>9</v>
      </c>
      <c r="C329" s="218" t="s">
        <v>1203</v>
      </c>
      <c r="D329" s="219" t="s">
        <v>641</v>
      </c>
      <c r="E329" s="219">
        <v>0</v>
      </c>
      <c r="F329" s="219">
        <v>0</v>
      </c>
      <c r="G329" s="219">
        <v>0</v>
      </c>
      <c r="H329" s="219">
        <v>0</v>
      </c>
      <c r="I329" s="219">
        <v>2</v>
      </c>
      <c r="J329" s="219">
        <v>1</v>
      </c>
      <c r="K329" s="219">
        <v>0</v>
      </c>
      <c r="L329" s="219">
        <v>3</v>
      </c>
      <c r="M329" s="244">
        <f t="shared" si="14"/>
        <v>0</v>
      </c>
    </row>
    <row r="330" spans="1:13" ht="15" x14ac:dyDescent="0.2">
      <c r="A330" t="str">
        <f t="shared" si="12"/>
        <v>VO251010</v>
      </c>
      <c r="B330">
        <f t="shared" si="13"/>
        <v>10</v>
      </c>
      <c r="C330" s="218" t="s">
        <v>1203</v>
      </c>
      <c r="D330" s="219" t="s">
        <v>693</v>
      </c>
      <c r="E330" s="219">
        <v>0</v>
      </c>
      <c r="F330" s="219">
        <v>0</v>
      </c>
      <c r="G330" s="219">
        <v>0</v>
      </c>
      <c r="H330" s="219">
        <v>0</v>
      </c>
      <c r="I330" s="219">
        <v>0</v>
      </c>
      <c r="J330" s="219">
        <v>0</v>
      </c>
      <c r="K330" s="219">
        <v>0</v>
      </c>
      <c r="L330" s="219">
        <v>0</v>
      </c>
      <c r="M330" s="244">
        <f t="shared" si="14"/>
        <v>0</v>
      </c>
    </row>
    <row r="331" spans="1:13" ht="15" x14ac:dyDescent="0.2">
      <c r="A331" t="str">
        <f t="shared" ref="A331:A394" si="15">C331&amp;IF(B331&lt;10,"0","")&amp;B331</f>
        <v>VO251011</v>
      </c>
      <c r="B331">
        <f t="shared" si="13"/>
        <v>11</v>
      </c>
      <c r="C331" s="218" t="s">
        <v>1203</v>
      </c>
      <c r="D331" s="219" t="s">
        <v>700</v>
      </c>
      <c r="E331" s="219">
        <v>0</v>
      </c>
      <c r="F331" s="219">
        <v>0</v>
      </c>
      <c r="G331" s="219">
        <v>0</v>
      </c>
      <c r="H331" s="219">
        <v>0</v>
      </c>
      <c r="I331" s="219">
        <v>0</v>
      </c>
      <c r="J331" s="219">
        <v>0</v>
      </c>
      <c r="K331" s="219">
        <v>3</v>
      </c>
      <c r="L331" s="219">
        <v>3</v>
      </c>
      <c r="M331" s="244">
        <f t="shared" si="14"/>
        <v>0</v>
      </c>
    </row>
    <row r="332" spans="1:13" ht="15" x14ac:dyDescent="0.2">
      <c r="A332" t="str">
        <f t="shared" si="15"/>
        <v>VO251012</v>
      </c>
      <c r="B332">
        <f t="shared" ref="B332:B395" si="16">IF(C332=C331,B331+1,1)</f>
        <v>12</v>
      </c>
      <c r="C332" s="218" t="s">
        <v>1203</v>
      </c>
      <c r="D332" s="219" t="s">
        <v>985</v>
      </c>
      <c r="E332" s="219">
        <v>2</v>
      </c>
      <c r="F332" s="219">
        <v>0</v>
      </c>
      <c r="G332" s="219">
        <v>0</v>
      </c>
      <c r="H332" s="219">
        <v>2</v>
      </c>
      <c r="I332" s="219">
        <v>2</v>
      </c>
      <c r="J332" s="219">
        <v>0</v>
      </c>
      <c r="K332" s="219">
        <v>0</v>
      </c>
      <c r="L332" s="219">
        <v>2</v>
      </c>
      <c r="M332" s="244">
        <f t="shared" ref="M332:M395" si="17">IF((H332-L332)&gt;0,1,0)</f>
        <v>0</v>
      </c>
    </row>
    <row r="333" spans="1:13" ht="15" x14ac:dyDescent="0.2">
      <c r="A333" t="str">
        <f t="shared" si="15"/>
        <v>VO251101</v>
      </c>
      <c r="B333">
        <f t="shared" si="16"/>
        <v>1</v>
      </c>
      <c r="C333" s="218" t="s">
        <v>1204</v>
      </c>
      <c r="D333" s="219" t="s">
        <v>1063</v>
      </c>
      <c r="E333" s="219">
        <v>2</v>
      </c>
      <c r="F333" s="219">
        <v>0</v>
      </c>
      <c r="G333" s="219">
        <v>0</v>
      </c>
      <c r="H333" s="219">
        <v>2</v>
      </c>
      <c r="I333" s="219">
        <v>0</v>
      </c>
      <c r="J333" s="219">
        <v>0</v>
      </c>
      <c r="K333" s="219">
        <v>0</v>
      </c>
      <c r="L333" s="219">
        <v>0</v>
      </c>
      <c r="M333" s="244">
        <f t="shared" si="17"/>
        <v>1</v>
      </c>
    </row>
    <row r="334" spans="1:13" ht="15" x14ac:dyDescent="0.2">
      <c r="A334" t="str">
        <f t="shared" si="15"/>
        <v>VO251102</v>
      </c>
      <c r="B334">
        <f t="shared" si="16"/>
        <v>2</v>
      </c>
      <c r="C334" s="218" t="s">
        <v>1204</v>
      </c>
      <c r="D334" s="219" t="s">
        <v>267</v>
      </c>
      <c r="E334" s="219">
        <v>0</v>
      </c>
      <c r="F334" s="219">
        <v>0</v>
      </c>
      <c r="G334" s="219">
        <v>0</v>
      </c>
      <c r="H334" s="219">
        <v>0</v>
      </c>
      <c r="I334" s="219">
        <v>0</v>
      </c>
      <c r="J334" s="219">
        <v>1</v>
      </c>
      <c r="K334" s="219">
        <v>0</v>
      </c>
      <c r="L334" s="219">
        <v>1</v>
      </c>
      <c r="M334" s="244">
        <f t="shared" si="17"/>
        <v>0</v>
      </c>
    </row>
    <row r="335" spans="1:13" ht="15" x14ac:dyDescent="0.2">
      <c r="A335" t="str">
        <f t="shared" si="15"/>
        <v>VO251103</v>
      </c>
      <c r="B335">
        <f t="shared" si="16"/>
        <v>3</v>
      </c>
      <c r="C335" s="218" t="s">
        <v>1204</v>
      </c>
      <c r="D335" s="219" t="s">
        <v>272</v>
      </c>
      <c r="E335" s="219">
        <v>1</v>
      </c>
      <c r="F335" s="219">
        <v>0</v>
      </c>
      <c r="G335" s="219">
        <v>0</v>
      </c>
      <c r="H335" s="219">
        <v>1</v>
      </c>
      <c r="I335" s="219">
        <v>1</v>
      </c>
      <c r="J335" s="219">
        <v>0</v>
      </c>
      <c r="K335" s="219">
        <v>0</v>
      </c>
      <c r="L335" s="219">
        <v>1</v>
      </c>
      <c r="M335" s="244">
        <f t="shared" si="17"/>
        <v>0</v>
      </c>
    </row>
    <row r="336" spans="1:13" ht="15" x14ac:dyDescent="0.2">
      <c r="A336" t="str">
        <f t="shared" si="15"/>
        <v>VO251104</v>
      </c>
      <c r="B336">
        <f t="shared" si="16"/>
        <v>4</v>
      </c>
      <c r="C336" s="218" t="s">
        <v>1204</v>
      </c>
      <c r="D336" s="219" t="s">
        <v>312</v>
      </c>
      <c r="E336" s="219">
        <v>0</v>
      </c>
      <c r="F336" s="219">
        <v>0</v>
      </c>
      <c r="G336" s="219">
        <v>0</v>
      </c>
      <c r="H336" s="219">
        <v>0</v>
      </c>
      <c r="I336" s="219">
        <v>0</v>
      </c>
      <c r="J336" s="219">
        <v>0</v>
      </c>
      <c r="K336" s="219">
        <v>0</v>
      </c>
      <c r="L336" s="219">
        <v>0</v>
      </c>
      <c r="M336" s="244">
        <f t="shared" si="17"/>
        <v>0</v>
      </c>
    </row>
    <row r="337" spans="1:13" ht="15" x14ac:dyDescent="0.2">
      <c r="A337" t="str">
        <f t="shared" si="15"/>
        <v>VO251105</v>
      </c>
      <c r="B337">
        <f t="shared" si="16"/>
        <v>5</v>
      </c>
      <c r="C337" s="218" t="s">
        <v>1204</v>
      </c>
      <c r="D337" s="219" t="s">
        <v>379</v>
      </c>
      <c r="E337" s="219">
        <v>0</v>
      </c>
      <c r="F337" s="219">
        <v>0</v>
      </c>
      <c r="G337" s="219">
        <v>0</v>
      </c>
      <c r="H337" s="219">
        <v>0</v>
      </c>
      <c r="I337" s="219">
        <v>1</v>
      </c>
      <c r="J337" s="219">
        <v>0</v>
      </c>
      <c r="K337" s="219">
        <v>0</v>
      </c>
      <c r="L337" s="219">
        <v>1</v>
      </c>
      <c r="M337" s="244">
        <f t="shared" si="17"/>
        <v>0</v>
      </c>
    </row>
    <row r="338" spans="1:13" ht="15" x14ac:dyDescent="0.2">
      <c r="A338" t="str">
        <f t="shared" si="15"/>
        <v>VO251106</v>
      </c>
      <c r="B338">
        <f t="shared" si="16"/>
        <v>6</v>
      </c>
      <c r="C338" s="218" t="s">
        <v>1204</v>
      </c>
      <c r="D338" s="219" t="s">
        <v>455</v>
      </c>
      <c r="E338" s="219">
        <v>1</v>
      </c>
      <c r="F338" s="219">
        <v>0</v>
      </c>
      <c r="G338" s="219">
        <v>0</v>
      </c>
      <c r="H338" s="219">
        <v>1</v>
      </c>
      <c r="I338" s="219">
        <v>0</v>
      </c>
      <c r="J338" s="219">
        <v>0</v>
      </c>
      <c r="K338" s="219">
        <v>0</v>
      </c>
      <c r="L338" s="219">
        <v>0</v>
      </c>
      <c r="M338" s="244">
        <f t="shared" si="17"/>
        <v>1</v>
      </c>
    </row>
    <row r="339" spans="1:13" ht="15" x14ac:dyDescent="0.2">
      <c r="A339" t="str">
        <f t="shared" si="15"/>
        <v>VO251107</v>
      </c>
      <c r="B339">
        <f t="shared" si="16"/>
        <v>7</v>
      </c>
      <c r="C339" s="218" t="s">
        <v>1204</v>
      </c>
      <c r="D339" s="219" t="s">
        <v>483</v>
      </c>
      <c r="E339" s="219">
        <v>1</v>
      </c>
      <c r="F339" s="219">
        <v>0</v>
      </c>
      <c r="G339" s="219">
        <v>0</v>
      </c>
      <c r="H339" s="219">
        <v>1</v>
      </c>
      <c r="I339" s="219">
        <v>0</v>
      </c>
      <c r="J339" s="219">
        <v>0</v>
      </c>
      <c r="K339" s="219">
        <v>0</v>
      </c>
      <c r="L339" s="219">
        <v>0</v>
      </c>
      <c r="M339" s="244">
        <f t="shared" si="17"/>
        <v>1</v>
      </c>
    </row>
    <row r="340" spans="1:13" ht="15" x14ac:dyDescent="0.2">
      <c r="A340" t="str">
        <f t="shared" si="15"/>
        <v>VO251108</v>
      </c>
      <c r="B340">
        <f t="shared" si="16"/>
        <v>8</v>
      </c>
      <c r="C340" s="218" t="s">
        <v>1204</v>
      </c>
      <c r="D340" s="219" t="s">
        <v>641</v>
      </c>
      <c r="E340" s="219">
        <v>3</v>
      </c>
      <c r="F340" s="219">
        <v>0</v>
      </c>
      <c r="G340" s="219">
        <v>0</v>
      </c>
      <c r="H340" s="219">
        <v>3</v>
      </c>
      <c r="I340" s="219">
        <v>0</v>
      </c>
      <c r="J340" s="219">
        <v>0</v>
      </c>
      <c r="K340" s="219">
        <v>0</v>
      </c>
      <c r="L340" s="219">
        <v>0</v>
      </c>
      <c r="M340" s="244">
        <f t="shared" si="17"/>
        <v>1</v>
      </c>
    </row>
    <row r="341" spans="1:13" ht="15" x14ac:dyDescent="0.2">
      <c r="A341" t="str">
        <f t="shared" si="15"/>
        <v>VO251109</v>
      </c>
      <c r="B341">
        <f t="shared" si="16"/>
        <v>9</v>
      </c>
      <c r="C341" s="218" t="s">
        <v>1204</v>
      </c>
      <c r="D341" s="219" t="s">
        <v>647</v>
      </c>
      <c r="E341" s="219">
        <v>3</v>
      </c>
      <c r="F341" s="219">
        <v>0</v>
      </c>
      <c r="G341" s="219">
        <v>0</v>
      </c>
      <c r="H341" s="219">
        <v>3</v>
      </c>
      <c r="I341" s="219">
        <v>0</v>
      </c>
      <c r="J341" s="219">
        <v>0</v>
      </c>
      <c r="K341" s="219">
        <v>0</v>
      </c>
      <c r="L341" s="219">
        <v>0</v>
      </c>
      <c r="M341" s="244">
        <f t="shared" si="17"/>
        <v>1</v>
      </c>
    </row>
    <row r="342" spans="1:13" ht="15" x14ac:dyDescent="0.2">
      <c r="A342" t="str">
        <f t="shared" si="15"/>
        <v>VO251110</v>
      </c>
      <c r="B342">
        <f t="shared" si="16"/>
        <v>10</v>
      </c>
      <c r="C342" s="218" t="s">
        <v>1204</v>
      </c>
      <c r="D342" s="219" t="s">
        <v>1116</v>
      </c>
      <c r="E342" s="219">
        <v>0</v>
      </c>
      <c r="F342" s="219">
        <v>0</v>
      </c>
      <c r="G342" s="219">
        <v>0</v>
      </c>
      <c r="H342" s="219">
        <v>0</v>
      </c>
      <c r="I342" s="219">
        <v>0</v>
      </c>
      <c r="J342" s="219">
        <v>0</v>
      </c>
      <c r="K342" s="219">
        <v>0</v>
      </c>
      <c r="L342" s="219">
        <v>0</v>
      </c>
      <c r="M342" s="244">
        <f t="shared" si="17"/>
        <v>0</v>
      </c>
    </row>
    <row r="343" spans="1:13" ht="15" x14ac:dyDescent="0.2">
      <c r="A343" t="str">
        <f t="shared" si="15"/>
        <v>VO251111</v>
      </c>
      <c r="B343">
        <f t="shared" si="16"/>
        <v>11</v>
      </c>
      <c r="C343" s="218" t="s">
        <v>1204</v>
      </c>
      <c r="D343" s="219" t="s">
        <v>693</v>
      </c>
      <c r="E343" s="219">
        <v>0</v>
      </c>
      <c r="F343" s="219">
        <v>0</v>
      </c>
      <c r="G343" s="219">
        <v>0</v>
      </c>
      <c r="H343" s="219">
        <v>0</v>
      </c>
      <c r="I343" s="219">
        <v>1</v>
      </c>
      <c r="J343" s="219">
        <v>0</v>
      </c>
      <c r="K343" s="219">
        <v>0</v>
      </c>
      <c r="L343" s="219">
        <v>1</v>
      </c>
      <c r="M343" s="244">
        <f t="shared" si="17"/>
        <v>0</v>
      </c>
    </row>
    <row r="344" spans="1:13" ht="15" x14ac:dyDescent="0.2">
      <c r="A344" t="str">
        <f t="shared" si="15"/>
        <v>VO251112</v>
      </c>
      <c r="B344">
        <f t="shared" si="16"/>
        <v>12</v>
      </c>
      <c r="C344" s="218" t="s">
        <v>1204</v>
      </c>
      <c r="D344" s="219" t="s">
        <v>737</v>
      </c>
      <c r="E344" s="219">
        <v>0</v>
      </c>
      <c r="F344" s="219">
        <v>0</v>
      </c>
      <c r="G344" s="219">
        <v>0</v>
      </c>
      <c r="H344" s="219">
        <v>0</v>
      </c>
      <c r="I344" s="219">
        <v>0</v>
      </c>
      <c r="J344" s="219">
        <v>0</v>
      </c>
      <c r="K344" s="219">
        <v>0</v>
      </c>
      <c r="L344" s="219">
        <v>0</v>
      </c>
      <c r="M344" s="244">
        <f t="shared" si="17"/>
        <v>0</v>
      </c>
    </row>
    <row r="345" spans="1:13" ht="15" x14ac:dyDescent="0.2">
      <c r="A345" t="str">
        <f t="shared" si="15"/>
        <v>VO251113</v>
      </c>
      <c r="B345">
        <f t="shared" si="16"/>
        <v>13</v>
      </c>
      <c r="C345" s="218" t="s">
        <v>1204</v>
      </c>
      <c r="D345" s="219" t="s">
        <v>759</v>
      </c>
      <c r="E345" s="219">
        <v>0</v>
      </c>
      <c r="F345" s="219">
        <v>0</v>
      </c>
      <c r="G345" s="219">
        <v>0</v>
      </c>
      <c r="H345" s="219">
        <v>0</v>
      </c>
      <c r="I345" s="219">
        <v>0</v>
      </c>
      <c r="J345" s="219">
        <v>0</v>
      </c>
      <c r="K345" s="219">
        <v>0</v>
      </c>
      <c r="L345" s="219">
        <v>0</v>
      </c>
      <c r="M345" s="244">
        <f t="shared" si="17"/>
        <v>0</v>
      </c>
    </row>
    <row r="346" spans="1:13" ht="15" x14ac:dyDescent="0.2">
      <c r="A346" t="str">
        <f t="shared" si="15"/>
        <v>VO251114</v>
      </c>
      <c r="B346">
        <f t="shared" si="16"/>
        <v>14</v>
      </c>
      <c r="C346" s="218" t="s">
        <v>1204</v>
      </c>
      <c r="D346" s="219" t="s">
        <v>985</v>
      </c>
      <c r="E346" s="219">
        <v>5</v>
      </c>
      <c r="F346" s="219">
        <v>0</v>
      </c>
      <c r="G346" s="219">
        <v>0</v>
      </c>
      <c r="H346" s="219">
        <v>5</v>
      </c>
      <c r="I346" s="219">
        <v>0</v>
      </c>
      <c r="J346" s="219">
        <v>0</v>
      </c>
      <c r="K346" s="219">
        <v>0</v>
      </c>
      <c r="L346" s="219">
        <v>0</v>
      </c>
      <c r="M346" s="244">
        <f t="shared" si="17"/>
        <v>1</v>
      </c>
    </row>
    <row r="347" spans="1:13" ht="15" x14ac:dyDescent="0.2">
      <c r="A347" t="str">
        <f t="shared" si="15"/>
        <v>VO251115</v>
      </c>
      <c r="B347">
        <f t="shared" si="16"/>
        <v>15</v>
      </c>
      <c r="C347" s="218" t="s">
        <v>1204</v>
      </c>
      <c r="D347" s="219" t="s">
        <v>1143</v>
      </c>
      <c r="E347" s="219">
        <v>0</v>
      </c>
      <c r="F347" s="219">
        <v>0</v>
      </c>
      <c r="G347" s="219">
        <v>0</v>
      </c>
      <c r="H347" s="219">
        <v>0</v>
      </c>
      <c r="I347" s="219">
        <v>1</v>
      </c>
      <c r="J347" s="219">
        <v>0</v>
      </c>
      <c r="K347" s="219">
        <v>0</v>
      </c>
      <c r="L347" s="219">
        <v>1</v>
      </c>
      <c r="M347" s="244">
        <f t="shared" si="17"/>
        <v>0</v>
      </c>
    </row>
    <row r="348" spans="1:13" ht="15" x14ac:dyDescent="0.2">
      <c r="A348" t="str">
        <f t="shared" si="15"/>
        <v>VO251116</v>
      </c>
      <c r="B348">
        <f t="shared" si="16"/>
        <v>16</v>
      </c>
      <c r="C348" s="218" t="s">
        <v>1204</v>
      </c>
      <c r="D348" s="219" t="s">
        <v>1043</v>
      </c>
      <c r="E348" s="219">
        <v>1</v>
      </c>
      <c r="F348" s="219">
        <v>0</v>
      </c>
      <c r="G348" s="219">
        <v>0</v>
      </c>
      <c r="H348" s="219">
        <v>1</v>
      </c>
      <c r="I348" s="219">
        <v>1</v>
      </c>
      <c r="J348" s="219">
        <v>0</v>
      </c>
      <c r="K348" s="219">
        <v>0</v>
      </c>
      <c r="L348" s="219">
        <v>1</v>
      </c>
      <c r="M348" s="244">
        <f t="shared" si="17"/>
        <v>0</v>
      </c>
    </row>
    <row r="349" spans="1:13" ht="15" x14ac:dyDescent="0.2">
      <c r="A349" t="str">
        <f t="shared" si="15"/>
        <v>VO260101</v>
      </c>
      <c r="B349">
        <f t="shared" si="16"/>
        <v>1</v>
      </c>
      <c r="C349" s="218" t="s">
        <v>1205</v>
      </c>
      <c r="D349" s="219" t="s">
        <v>156</v>
      </c>
      <c r="E349" s="219">
        <v>13</v>
      </c>
      <c r="F349" s="219">
        <v>0</v>
      </c>
      <c r="G349" s="219">
        <v>0</v>
      </c>
      <c r="H349" s="219">
        <v>13</v>
      </c>
      <c r="I349" s="219">
        <v>3</v>
      </c>
      <c r="J349" s="219">
        <v>0</v>
      </c>
      <c r="K349" s="219">
        <v>0</v>
      </c>
      <c r="L349" s="219">
        <v>3</v>
      </c>
      <c r="M349" s="244">
        <f t="shared" si="17"/>
        <v>1</v>
      </c>
    </row>
    <row r="350" spans="1:13" ht="15" x14ac:dyDescent="0.2">
      <c r="A350" t="str">
        <f t="shared" si="15"/>
        <v>VO260102</v>
      </c>
      <c r="B350">
        <f t="shared" si="16"/>
        <v>2</v>
      </c>
      <c r="C350" s="218" t="s">
        <v>1205</v>
      </c>
      <c r="D350" s="219" t="s">
        <v>220</v>
      </c>
      <c r="E350" s="219">
        <v>4</v>
      </c>
      <c r="F350" s="219">
        <v>0</v>
      </c>
      <c r="G350" s="219">
        <v>0</v>
      </c>
      <c r="H350" s="219">
        <v>4</v>
      </c>
      <c r="I350" s="219">
        <v>1</v>
      </c>
      <c r="J350" s="219">
        <v>0</v>
      </c>
      <c r="K350" s="219">
        <v>0</v>
      </c>
      <c r="L350" s="219">
        <v>1</v>
      </c>
      <c r="M350" s="244">
        <f t="shared" si="17"/>
        <v>1</v>
      </c>
    </row>
    <row r="351" spans="1:13" ht="15" x14ac:dyDescent="0.2">
      <c r="A351" t="str">
        <f t="shared" si="15"/>
        <v>VO260103</v>
      </c>
      <c r="B351">
        <f t="shared" si="16"/>
        <v>3</v>
      </c>
      <c r="C351" s="218" t="s">
        <v>1205</v>
      </c>
      <c r="D351" s="219" t="s">
        <v>272</v>
      </c>
      <c r="E351" s="219">
        <v>2</v>
      </c>
      <c r="F351" s="219">
        <v>1</v>
      </c>
      <c r="G351" s="219">
        <v>0</v>
      </c>
      <c r="H351" s="219">
        <v>3</v>
      </c>
      <c r="I351" s="219">
        <v>1</v>
      </c>
      <c r="J351" s="219">
        <v>0</v>
      </c>
      <c r="K351" s="219">
        <v>0</v>
      </c>
      <c r="L351" s="219">
        <v>1</v>
      </c>
      <c r="M351" s="244">
        <f t="shared" si="17"/>
        <v>1</v>
      </c>
    </row>
    <row r="352" spans="1:13" ht="15" x14ac:dyDescent="0.2">
      <c r="A352" t="str">
        <f t="shared" si="15"/>
        <v>VO260104</v>
      </c>
      <c r="B352">
        <f t="shared" si="16"/>
        <v>4</v>
      </c>
      <c r="C352" s="218" t="s">
        <v>1205</v>
      </c>
      <c r="D352" s="219" t="s">
        <v>404</v>
      </c>
      <c r="E352" s="219">
        <v>3</v>
      </c>
      <c r="F352" s="219">
        <v>1</v>
      </c>
      <c r="G352" s="219">
        <v>0</v>
      </c>
      <c r="H352" s="219">
        <v>4</v>
      </c>
      <c r="I352" s="219">
        <v>1</v>
      </c>
      <c r="J352" s="219">
        <v>0</v>
      </c>
      <c r="K352" s="219">
        <v>0</v>
      </c>
      <c r="L352" s="219">
        <v>1</v>
      </c>
      <c r="M352" s="244">
        <f t="shared" si="17"/>
        <v>1</v>
      </c>
    </row>
    <row r="353" spans="1:13" ht="15" x14ac:dyDescent="0.2">
      <c r="A353" t="str">
        <f t="shared" si="15"/>
        <v>VO260105</v>
      </c>
      <c r="B353">
        <f t="shared" si="16"/>
        <v>5</v>
      </c>
      <c r="C353" s="218" t="s">
        <v>1205</v>
      </c>
      <c r="D353" s="219" t="s">
        <v>412</v>
      </c>
      <c r="E353" s="219">
        <v>2</v>
      </c>
      <c r="F353" s="219">
        <v>0</v>
      </c>
      <c r="G353" s="219">
        <v>0</v>
      </c>
      <c r="H353" s="219">
        <v>2</v>
      </c>
      <c r="I353" s="219">
        <v>1</v>
      </c>
      <c r="J353" s="219">
        <v>0</v>
      </c>
      <c r="K353" s="219">
        <v>0</v>
      </c>
      <c r="L353" s="219">
        <v>1</v>
      </c>
      <c r="M353" s="244">
        <f t="shared" si="17"/>
        <v>1</v>
      </c>
    </row>
    <row r="354" spans="1:13" ht="15" x14ac:dyDescent="0.2">
      <c r="A354" t="str">
        <f t="shared" si="15"/>
        <v>VO260106</v>
      </c>
      <c r="B354">
        <f t="shared" si="16"/>
        <v>6</v>
      </c>
      <c r="C354" s="218" t="s">
        <v>1205</v>
      </c>
      <c r="D354" s="219" t="s">
        <v>455</v>
      </c>
      <c r="E354" s="219">
        <v>2</v>
      </c>
      <c r="F354" s="219">
        <v>0</v>
      </c>
      <c r="G354" s="219">
        <v>0</v>
      </c>
      <c r="H354" s="219">
        <v>2</v>
      </c>
      <c r="I354" s="219">
        <v>0</v>
      </c>
      <c r="J354" s="219">
        <v>0</v>
      </c>
      <c r="K354" s="219">
        <v>0</v>
      </c>
      <c r="L354" s="219">
        <v>0</v>
      </c>
      <c r="M354" s="244">
        <f t="shared" si="17"/>
        <v>1</v>
      </c>
    </row>
    <row r="355" spans="1:13" ht="15" x14ac:dyDescent="0.2">
      <c r="A355" t="str">
        <f t="shared" si="15"/>
        <v>VO260107</v>
      </c>
      <c r="B355">
        <f t="shared" si="16"/>
        <v>7</v>
      </c>
      <c r="C355" s="218" t="s">
        <v>1205</v>
      </c>
      <c r="D355" s="219" t="s">
        <v>590</v>
      </c>
      <c r="E355" s="219">
        <v>1</v>
      </c>
      <c r="F355" s="219">
        <v>0</v>
      </c>
      <c r="G355" s="219">
        <v>0</v>
      </c>
      <c r="H355" s="219">
        <v>1</v>
      </c>
      <c r="I355" s="219">
        <v>0</v>
      </c>
      <c r="J355" s="219">
        <v>0</v>
      </c>
      <c r="K355" s="219">
        <v>0</v>
      </c>
      <c r="L355" s="219">
        <v>0</v>
      </c>
      <c r="M355" s="244">
        <f t="shared" si="17"/>
        <v>1</v>
      </c>
    </row>
    <row r="356" spans="1:13" ht="15" x14ac:dyDescent="0.2">
      <c r="A356" t="str">
        <f t="shared" si="15"/>
        <v>VO260108</v>
      </c>
      <c r="B356">
        <f t="shared" si="16"/>
        <v>8</v>
      </c>
      <c r="C356" s="218" t="s">
        <v>1205</v>
      </c>
      <c r="D356" s="219" t="s">
        <v>652</v>
      </c>
      <c r="E356" s="219">
        <v>0</v>
      </c>
      <c r="F356" s="219">
        <v>0</v>
      </c>
      <c r="G356" s="219">
        <v>0</v>
      </c>
      <c r="H356" s="219">
        <v>0</v>
      </c>
      <c r="I356" s="219">
        <v>7</v>
      </c>
      <c r="J356" s="219">
        <v>0</v>
      </c>
      <c r="K356" s="219">
        <v>0</v>
      </c>
      <c r="L356" s="219">
        <v>7</v>
      </c>
      <c r="M356" s="244">
        <f t="shared" si="17"/>
        <v>0</v>
      </c>
    </row>
    <row r="357" spans="1:13" ht="15" x14ac:dyDescent="0.2">
      <c r="A357" t="str">
        <f t="shared" si="15"/>
        <v>VO260109</v>
      </c>
      <c r="B357">
        <f t="shared" si="16"/>
        <v>9</v>
      </c>
      <c r="C357" s="218" t="s">
        <v>1205</v>
      </c>
      <c r="D357" s="219" t="s">
        <v>693</v>
      </c>
      <c r="E357" s="219">
        <v>3</v>
      </c>
      <c r="F357" s="219">
        <v>0</v>
      </c>
      <c r="G357" s="219">
        <v>0</v>
      </c>
      <c r="H357" s="219">
        <v>3</v>
      </c>
      <c r="I357" s="219">
        <v>0</v>
      </c>
      <c r="J357" s="219">
        <v>0</v>
      </c>
      <c r="K357" s="219">
        <v>0</v>
      </c>
      <c r="L357" s="219">
        <v>0</v>
      </c>
      <c r="M357" s="244">
        <f t="shared" si="17"/>
        <v>1</v>
      </c>
    </row>
    <row r="358" spans="1:13" ht="15" x14ac:dyDescent="0.2">
      <c r="A358" t="str">
        <f t="shared" si="15"/>
        <v>VO260110</v>
      </c>
      <c r="B358">
        <f t="shared" si="16"/>
        <v>10</v>
      </c>
      <c r="C358" s="218" t="s">
        <v>1205</v>
      </c>
      <c r="D358" s="219" t="s">
        <v>1126</v>
      </c>
      <c r="E358" s="219">
        <v>0</v>
      </c>
      <c r="F358" s="219">
        <v>0</v>
      </c>
      <c r="G358" s="219">
        <v>0</v>
      </c>
      <c r="H358" s="219">
        <v>0</v>
      </c>
      <c r="I358" s="219">
        <v>0</v>
      </c>
      <c r="J358" s="219">
        <v>0</v>
      </c>
      <c r="K358" s="219">
        <v>0</v>
      </c>
      <c r="L358" s="219">
        <v>0</v>
      </c>
      <c r="M358" s="244">
        <f t="shared" si="17"/>
        <v>0</v>
      </c>
    </row>
    <row r="359" spans="1:13" ht="15" x14ac:dyDescent="0.2">
      <c r="A359" t="str">
        <f t="shared" si="15"/>
        <v>VO260111</v>
      </c>
      <c r="B359">
        <f t="shared" si="16"/>
        <v>11</v>
      </c>
      <c r="C359" s="218" t="s">
        <v>1205</v>
      </c>
      <c r="D359" s="219" t="s">
        <v>976</v>
      </c>
      <c r="E359" s="219">
        <v>3</v>
      </c>
      <c r="F359" s="219">
        <v>0</v>
      </c>
      <c r="G359" s="219">
        <v>0</v>
      </c>
      <c r="H359" s="219">
        <v>3</v>
      </c>
      <c r="I359" s="219">
        <v>1</v>
      </c>
      <c r="J359" s="219">
        <v>0</v>
      </c>
      <c r="K359" s="219">
        <v>0</v>
      </c>
      <c r="L359" s="219">
        <v>1</v>
      </c>
      <c r="M359" s="244">
        <f t="shared" si="17"/>
        <v>1</v>
      </c>
    </row>
    <row r="360" spans="1:13" ht="15" x14ac:dyDescent="0.2">
      <c r="A360" t="str">
        <f t="shared" si="15"/>
        <v>VO260112</v>
      </c>
      <c r="B360">
        <f t="shared" si="16"/>
        <v>12</v>
      </c>
      <c r="C360" s="218" t="s">
        <v>1205</v>
      </c>
      <c r="D360" s="219" t="s">
        <v>1143</v>
      </c>
      <c r="E360" s="219">
        <v>1</v>
      </c>
      <c r="F360" s="219">
        <v>0</v>
      </c>
      <c r="G360" s="219">
        <v>0</v>
      </c>
      <c r="H360" s="219">
        <v>1</v>
      </c>
      <c r="I360" s="219">
        <v>1</v>
      </c>
      <c r="J360" s="219">
        <v>1</v>
      </c>
      <c r="K360" s="219">
        <v>0</v>
      </c>
      <c r="L360" s="219">
        <v>2</v>
      </c>
      <c r="M360" s="244">
        <f t="shared" si="17"/>
        <v>0</v>
      </c>
    </row>
    <row r="361" spans="1:13" ht="15" x14ac:dyDescent="0.2">
      <c r="A361" t="str">
        <f t="shared" si="15"/>
        <v>VO260113</v>
      </c>
      <c r="B361">
        <f t="shared" si="16"/>
        <v>13</v>
      </c>
      <c r="C361" s="218" t="s">
        <v>1205</v>
      </c>
      <c r="D361" s="219" t="s">
        <v>994</v>
      </c>
      <c r="E361" s="219">
        <v>0</v>
      </c>
      <c r="F361" s="219">
        <v>0</v>
      </c>
      <c r="G361" s="219">
        <v>0</v>
      </c>
      <c r="H361" s="219">
        <v>0</v>
      </c>
      <c r="I361" s="219">
        <v>0</v>
      </c>
      <c r="J361" s="219">
        <v>0</v>
      </c>
      <c r="K361" s="219">
        <v>0</v>
      </c>
      <c r="L361" s="219">
        <v>0</v>
      </c>
      <c r="M361" s="244">
        <f t="shared" si="17"/>
        <v>0</v>
      </c>
    </row>
    <row r="362" spans="1:13" ht="15" x14ac:dyDescent="0.2">
      <c r="A362" t="str">
        <f t="shared" si="15"/>
        <v>VO260201</v>
      </c>
      <c r="B362">
        <f t="shared" si="16"/>
        <v>1</v>
      </c>
      <c r="C362" s="218" t="s">
        <v>1206</v>
      </c>
      <c r="D362" s="219" t="s">
        <v>325</v>
      </c>
      <c r="E362" s="219">
        <v>1</v>
      </c>
      <c r="F362" s="219">
        <v>0</v>
      </c>
      <c r="G362" s="219">
        <v>0</v>
      </c>
      <c r="H362" s="219">
        <v>1</v>
      </c>
      <c r="I362" s="219">
        <v>0</v>
      </c>
      <c r="J362" s="219">
        <v>0</v>
      </c>
      <c r="K362" s="219">
        <v>0</v>
      </c>
      <c r="L362" s="219">
        <v>0</v>
      </c>
      <c r="M362" s="244">
        <f t="shared" si="17"/>
        <v>1</v>
      </c>
    </row>
    <row r="363" spans="1:13" ht="15" x14ac:dyDescent="0.2">
      <c r="A363" t="str">
        <f t="shared" si="15"/>
        <v>VO260202</v>
      </c>
      <c r="B363">
        <f t="shared" si="16"/>
        <v>2</v>
      </c>
      <c r="C363" s="218" t="s">
        <v>1206</v>
      </c>
      <c r="D363" s="219" t="s">
        <v>351</v>
      </c>
      <c r="E363" s="219">
        <v>1</v>
      </c>
      <c r="F363" s="219">
        <v>0</v>
      </c>
      <c r="G363" s="219">
        <v>0</v>
      </c>
      <c r="H363" s="219">
        <v>1</v>
      </c>
      <c r="I363" s="219">
        <v>3</v>
      </c>
      <c r="J363" s="219">
        <v>0</v>
      </c>
      <c r="K363" s="219">
        <v>2</v>
      </c>
      <c r="L363" s="219">
        <v>5</v>
      </c>
      <c r="M363" s="244">
        <f t="shared" si="17"/>
        <v>0</v>
      </c>
    </row>
    <row r="364" spans="1:13" ht="15" x14ac:dyDescent="0.2">
      <c r="A364" t="str">
        <f t="shared" si="15"/>
        <v>VO260203</v>
      </c>
      <c r="B364">
        <f t="shared" si="16"/>
        <v>3</v>
      </c>
      <c r="C364" s="218" t="s">
        <v>1206</v>
      </c>
      <c r="D364" s="219" t="s">
        <v>1071</v>
      </c>
      <c r="E364" s="219">
        <v>1</v>
      </c>
      <c r="F364" s="219">
        <v>0</v>
      </c>
      <c r="G364" s="219">
        <v>0</v>
      </c>
      <c r="H364" s="219">
        <v>1</v>
      </c>
      <c r="I364" s="219">
        <v>0</v>
      </c>
      <c r="J364" s="219">
        <v>0</v>
      </c>
      <c r="K364" s="219">
        <v>0</v>
      </c>
      <c r="L364" s="219">
        <v>0</v>
      </c>
      <c r="M364" s="244">
        <f t="shared" si="17"/>
        <v>1</v>
      </c>
    </row>
    <row r="365" spans="1:13" ht="15" x14ac:dyDescent="0.2">
      <c r="A365" t="str">
        <f t="shared" si="15"/>
        <v>VO260204</v>
      </c>
      <c r="B365">
        <f t="shared" si="16"/>
        <v>4</v>
      </c>
      <c r="C365" s="218" t="s">
        <v>1206</v>
      </c>
      <c r="D365" s="219" t="s">
        <v>404</v>
      </c>
      <c r="E365" s="219">
        <v>3</v>
      </c>
      <c r="F365" s="219">
        <v>0</v>
      </c>
      <c r="G365" s="219">
        <v>0</v>
      </c>
      <c r="H365" s="219">
        <v>3</v>
      </c>
      <c r="I365" s="219">
        <v>0</v>
      </c>
      <c r="J365" s="219">
        <v>0</v>
      </c>
      <c r="K365" s="219">
        <v>0</v>
      </c>
      <c r="L365" s="219">
        <v>0</v>
      </c>
      <c r="M365" s="244">
        <f t="shared" si="17"/>
        <v>1</v>
      </c>
    </row>
    <row r="366" spans="1:13" ht="15" x14ac:dyDescent="0.2">
      <c r="A366" t="str">
        <f t="shared" si="15"/>
        <v>VO260205</v>
      </c>
      <c r="B366">
        <f t="shared" si="16"/>
        <v>5</v>
      </c>
      <c r="C366" s="218" t="s">
        <v>1206</v>
      </c>
      <c r="D366" s="219" t="s">
        <v>408</v>
      </c>
      <c r="E366" s="219">
        <v>0</v>
      </c>
      <c r="F366" s="219">
        <v>0</v>
      </c>
      <c r="G366" s="219">
        <v>0</v>
      </c>
      <c r="H366" s="219">
        <v>0</v>
      </c>
      <c r="I366" s="219">
        <v>1</v>
      </c>
      <c r="J366" s="219">
        <v>0</v>
      </c>
      <c r="K366" s="219">
        <v>0</v>
      </c>
      <c r="L366" s="219">
        <v>1</v>
      </c>
      <c r="M366" s="244">
        <f t="shared" si="17"/>
        <v>0</v>
      </c>
    </row>
    <row r="367" spans="1:13" ht="15" x14ac:dyDescent="0.2">
      <c r="A367" t="str">
        <f t="shared" si="15"/>
        <v>VO260206</v>
      </c>
      <c r="B367">
        <f t="shared" si="16"/>
        <v>6</v>
      </c>
      <c r="C367" s="218" t="s">
        <v>1206</v>
      </c>
      <c r="D367" s="219" t="s">
        <v>455</v>
      </c>
      <c r="E367" s="219">
        <v>4</v>
      </c>
      <c r="F367" s="219">
        <v>0</v>
      </c>
      <c r="G367" s="219">
        <v>0</v>
      </c>
      <c r="H367" s="219">
        <v>4</v>
      </c>
      <c r="I367" s="219">
        <v>0</v>
      </c>
      <c r="J367" s="219">
        <v>0</v>
      </c>
      <c r="K367" s="219">
        <v>0</v>
      </c>
      <c r="L367" s="219">
        <v>0</v>
      </c>
      <c r="M367" s="244">
        <f t="shared" si="17"/>
        <v>1</v>
      </c>
    </row>
    <row r="368" spans="1:13" ht="15" x14ac:dyDescent="0.2">
      <c r="A368" t="str">
        <f t="shared" si="15"/>
        <v>VO260207</v>
      </c>
      <c r="B368">
        <f t="shared" si="16"/>
        <v>7</v>
      </c>
      <c r="C368" s="218" t="s">
        <v>1206</v>
      </c>
      <c r="D368" s="219" t="s">
        <v>652</v>
      </c>
      <c r="E368" s="219">
        <v>0</v>
      </c>
      <c r="F368" s="219">
        <v>0</v>
      </c>
      <c r="G368" s="219">
        <v>0</v>
      </c>
      <c r="H368" s="219">
        <v>0</v>
      </c>
      <c r="I368" s="219">
        <v>0</v>
      </c>
      <c r="J368" s="219">
        <v>0</v>
      </c>
      <c r="K368" s="219">
        <v>0</v>
      </c>
      <c r="L368" s="219">
        <v>0</v>
      </c>
      <c r="M368" s="244">
        <f t="shared" si="17"/>
        <v>0</v>
      </c>
    </row>
    <row r="369" spans="1:13" ht="15" x14ac:dyDescent="0.2">
      <c r="A369" t="str">
        <f t="shared" si="15"/>
        <v>VO260208</v>
      </c>
      <c r="B369">
        <f t="shared" si="16"/>
        <v>8</v>
      </c>
      <c r="C369" s="218" t="s">
        <v>1206</v>
      </c>
      <c r="D369" s="219" t="s">
        <v>693</v>
      </c>
      <c r="E369" s="219">
        <v>7</v>
      </c>
      <c r="F369" s="219">
        <v>0</v>
      </c>
      <c r="G369" s="219">
        <v>0</v>
      </c>
      <c r="H369" s="219">
        <v>7</v>
      </c>
      <c r="I369" s="219">
        <v>3</v>
      </c>
      <c r="J369" s="219">
        <v>0</v>
      </c>
      <c r="K369" s="219">
        <v>0</v>
      </c>
      <c r="L369" s="219">
        <v>3</v>
      </c>
      <c r="M369" s="244">
        <f t="shared" si="17"/>
        <v>1</v>
      </c>
    </row>
    <row r="370" spans="1:13" ht="15" x14ac:dyDescent="0.2">
      <c r="A370" t="str">
        <f t="shared" si="15"/>
        <v>VO260209</v>
      </c>
      <c r="B370">
        <f t="shared" si="16"/>
        <v>9</v>
      </c>
      <c r="C370" s="218" t="s">
        <v>1206</v>
      </c>
      <c r="D370" s="219" t="s">
        <v>721</v>
      </c>
      <c r="E370" s="219">
        <v>0</v>
      </c>
      <c r="F370" s="219">
        <v>0</v>
      </c>
      <c r="G370" s="219">
        <v>0</v>
      </c>
      <c r="H370" s="219">
        <v>0</v>
      </c>
      <c r="I370" s="219">
        <v>0</v>
      </c>
      <c r="J370" s="219">
        <v>0</v>
      </c>
      <c r="K370" s="219">
        <v>0</v>
      </c>
      <c r="L370" s="219">
        <v>0</v>
      </c>
      <c r="M370" s="244">
        <f t="shared" si="17"/>
        <v>0</v>
      </c>
    </row>
    <row r="371" spans="1:13" ht="15" x14ac:dyDescent="0.2">
      <c r="A371" t="str">
        <f t="shared" si="15"/>
        <v>VO260210</v>
      </c>
      <c r="B371">
        <f t="shared" si="16"/>
        <v>10</v>
      </c>
      <c r="C371" s="218" t="s">
        <v>1206</v>
      </c>
      <c r="D371" s="219" t="s">
        <v>737</v>
      </c>
      <c r="E371" s="219">
        <v>1</v>
      </c>
      <c r="F371" s="219">
        <v>0</v>
      </c>
      <c r="G371" s="219">
        <v>0</v>
      </c>
      <c r="H371" s="219">
        <v>1</v>
      </c>
      <c r="I371" s="219">
        <v>2</v>
      </c>
      <c r="J371" s="219">
        <v>0</v>
      </c>
      <c r="K371" s="219">
        <v>0</v>
      </c>
      <c r="L371" s="219">
        <v>2</v>
      </c>
      <c r="M371" s="244">
        <f t="shared" si="17"/>
        <v>0</v>
      </c>
    </row>
    <row r="372" spans="1:13" ht="15" x14ac:dyDescent="0.2">
      <c r="A372" t="str">
        <f t="shared" si="15"/>
        <v>VO260211</v>
      </c>
      <c r="B372">
        <f t="shared" si="16"/>
        <v>11</v>
      </c>
      <c r="C372" s="218" t="s">
        <v>1206</v>
      </c>
      <c r="D372" s="219" t="s">
        <v>976</v>
      </c>
      <c r="E372" s="219">
        <v>2</v>
      </c>
      <c r="F372" s="219">
        <v>0</v>
      </c>
      <c r="G372" s="219">
        <v>0</v>
      </c>
      <c r="H372" s="219">
        <v>2</v>
      </c>
      <c r="I372" s="219">
        <v>2</v>
      </c>
      <c r="J372" s="219">
        <v>0</v>
      </c>
      <c r="K372" s="219">
        <v>0</v>
      </c>
      <c r="L372" s="219">
        <v>2</v>
      </c>
      <c r="M372" s="244">
        <f t="shared" si="17"/>
        <v>0</v>
      </c>
    </row>
    <row r="373" spans="1:13" ht="15" x14ac:dyDescent="0.2">
      <c r="A373" t="str">
        <f t="shared" si="15"/>
        <v>VO260212</v>
      </c>
      <c r="B373">
        <f t="shared" si="16"/>
        <v>12</v>
      </c>
      <c r="C373" s="218" t="s">
        <v>1206</v>
      </c>
      <c r="D373" s="219" t="s">
        <v>1143</v>
      </c>
      <c r="E373" s="219">
        <v>0</v>
      </c>
      <c r="F373" s="219">
        <v>0</v>
      </c>
      <c r="G373" s="219">
        <v>0</v>
      </c>
      <c r="H373" s="219">
        <v>0</v>
      </c>
      <c r="I373" s="219">
        <v>0</v>
      </c>
      <c r="J373" s="219">
        <v>2</v>
      </c>
      <c r="K373" s="219">
        <v>0</v>
      </c>
      <c r="L373" s="219">
        <v>2</v>
      </c>
      <c r="M373" s="244">
        <f t="shared" si="17"/>
        <v>0</v>
      </c>
    </row>
    <row r="374" spans="1:13" ht="15" x14ac:dyDescent="0.2">
      <c r="A374" t="str">
        <f t="shared" si="15"/>
        <v>VO260301</v>
      </c>
      <c r="B374">
        <f t="shared" si="16"/>
        <v>1</v>
      </c>
      <c r="C374" s="218" t="s">
        <v>1207</v>
      </c>
      <c r="D374" s="219" t="s">
        <v>97</v>
      </c>
      <c r="E374" s="219">
        <v>1</v>
      </c>
      <c r="F374" s="219">
        <v>0</v>
      </c>
      <c r="G374" s="219">
        <v>0</v>
      </c>
      <c r="H374" s="219">
        <v>1</v>
      </c>
      <c r="I374" s="219">
        <v>1</v>
      </c>
      <c r="J374" s="219">
        <v>0</v>
      </c>
      <c r="K374" s="219">
        <v>0</v>
      </c>
      <c r="L374" s="219">
        <v>1</v>
      </c>
      <c r="M374" s="244">
        <f t="shared" si="17"/>
        <v>0</v>
      </c>
    </row>
    <row r="375" spans="1:13" ht="15" x14ac:dyDescent="0.2">
      <c r="A375" t="str">
        <f t="shared" si="15"/>
        <v>VO260302</v>
      </c>
      <c r="B375">
        <f t="shared" si="16"/>
        <v>2</v>
      </c>
      <c r="C375" s="218" t="s">
        <v>1207</v>
      </c>
      <c r="D375" s="219" t="s">
        <v>156</v>
      </c>
      <c r="E375" s="219">
        <v>1</v>
      </c>
      <c r="F375" s="219">
        <v>0</v>
      </c>
      <c r="G375" s="219">
        <v>0</v>
      </c>
      <c r="H375" s="219">
        <v>1</v>
      </c>
      <c r="I375" s="219">
        <v>0</v>
      </c>
      <c r="J375" s="219">
        <v>0</v>
      </c>
      <c r="K375" s="219">
        <v>0</v>
      </c>
      <c r="L375" s="219">
        <v>0</v>
      </c>
      <c r="M375" s="244">
        <f t="shared" si="17"/>
        <v>1</v>
      </c>
    </row>
    <row r="376" spans="1:13" ht="15" x14ac:dyDescent="0.2">
      <c r="A376" t="str">
        <f t="shared" si="15"/>
        <v>VO260303</v>
      </c>
      <c r="B376">
        <f t="shared" si="16"/>
        <v>3</v>
      </c>
      <c r="C376" s="218" t="s">
        <v>1207</v>
      </c>
      <c r="D376" s="219" t="s">
        <v>220</v>
      </c>
      <c r="E376" s="219">
        <v>1</v>
      </c>
      <c r="F376" s="219">
        <v>0</v>
      </c>
      <c r="G376" s="219">
        <v>0</v>
      </c>
      <c r="H376" s="219">
        <v>1</v>
      </c>
      <c r="I376" s="219">
        <v>0</v>
      </c>
      <c r="J376" s="219">
        <v>0</v>
      </c>
      <c r="K376" s="219">
        <v>0</v>
      </c>
      <c r="L376" s="219">
        <v>0</v>
      </c>
      <c r="M376" s="244">
        <f t="shared" si="17"/>
        <v>1</v>
      </c>
    </row>
    <row r="377" spans="1:13" ht="15" x14ac:dyDescent="0.2">
      <c r="A377" t="str">
        <f t="shared" si="15"/>
        <v>VO260304</v>
      </c>
      <c r="B377">
        <f t="shared" si="16"/>
        <v>4</v>
      </c>
      <c r="C377" s="218" t="s">
        <v>1207</v>
      </c>
      <c r="D377" s="219" t="s">
        <v>272</v>
      </c>
      <c r="E377" s="219">
        <v>9</v>
      </c>
      <c r="F377" s="219">
        <v>0</v>
      </c>
      <c r="G377" s="219">
        <v>0</v>
      </c>
      <c r="H377" s="219">
        <v>9</v>
      </c>
      <c r="I377" s="219">
        <v>4</v>
      </c>
      <c r="J377" s="219">
        <v>0</v>
      </c>
      <c r="K377" s="219">
        <v>0</v>
      </c>
      <c r="L377" s="219">
        <v>4</v>
      </c>
      <c r="M377" s="244">
        <f t="shared" si="17"/>
        <v>1</v>
      </c>
    </row>
    <row r="378" spans="1:13" ht="15" x14ac:dyDescent="0.2">
      <c r="A378" t="str">
        <f t="shared" si="15"/>
        <v>VO260305</v>
      </c>
      <c r="B378">
        <f t="shared" si="16"/>
        <v>5</v>
      </c>
      <c r="C378" s="218" t="s">
        <v>1207</v>
      </c>
      <c r="D378" s="219" t="s">
        <v>312</v>
      </c>
      <c r="E378" s="219">
        <v>0</v>
      </c>
      <c r="F378" s="219">
        <v>0</v>
      </c>
      <c r="G378" s="219">
        <v>0</v>
      </c>
      <c r="H378" s="219">
        <v>0</v>
      </c>
      <c r="I378" s="219">
        <v>0</v>
      </c>
      <c r="J378" s="219">
        <v>0</v>
      </c>
      <c r="K378" s="219">
        <v>0</v>
      </c>
      <c r="L378" s="219">
        <v>0</v>
      </c>
      <c r="M378" s="244">
        <f t="shared" si="17"/>
        <v>0</v>
      </c>
    </row>
    <row r="379" spans="1:13" ht="15" x14ac:dyDescent="0.2">
      <c r="A379" t="str">
        <f t="shared" si="15"/>
        <v>VO260306</v>
      </c>
      <c r="B379">
        <f t="shared" si="16"/>
        <v>6</v>
      </c>
      <c r="C379" s="218" t="s">
        <v>1207</v>
      </c>
      <c r="D379" s="219" t="s">
        <v>404</v>
      </c>
      <c r="E379" s="219">
        <v>6</v>
      </c>
      <c r="F379" s="219">
        <v>0</v>
      </c>
      <c r="G379" s="219">
        <v>0</v>
      </c>
      <c r="H379" s="219">
        <v>6</v>
      </c>
      <c r="I379" s="219">
        <v>1</v>
      </c>
      <c r="J379" s="219">
        <v>0</v>
      </c>
      <c r="K379" s="219">
        <v>0</v>
      </c>
      <c r="L379" s="219">
        <v>1</v>
      </c>
      <c r="M379" s="244">
        <f t="shared" si="17"/>
        <v>1</v>
      </c>
    </row>
    <row r="380" spans="1:13" ht="15" x14ac:dyDescent="0.2">
      <c r="A380" t="str">
        <f t="shared" si="15"/>
        <v>VO260307</v>
      </c>
      <c r="B380">
        <f t="shared" si="16"/>
        <v>7</v>
      </c>
      <c r="C380" s="218" t="s">
        <v>1207</v>
      </c>
      <c r="D380" s="219" t="s">
        <v>408</v>
      </c>
      <c r="E380" s="219">
        <v>0</v>
      </c>
      <c r="F380" s="219">
        <v>0</v>
      </c>
      <c r="G380" s="219">
        <v>0</v>
      </c>
      <c r="H380" s="219">
        <v>0</v>
      </c>
      <c r="I380" s="219">
        <v>0</v>
      </c>
      <c r="J380" s="219">
        <v>0</v>
      </c>
      <c r="K380" s="219">
        <v>0</v>
      </c>
      <c r="L380" s="219">
        <v>0</v>
      </c>
      <c r="M380" s="244">
        <f t="shared" si="17"/>
        <v>0</v>
      </c>
    </row>
    <row r="381" spans="1:13" ht="15" x14ac:dyDescent="0.2">
      <c r="A381" t="str">
        <f t="shared" si="15"/>
        <v>VO260308</v>
      </c>
      <c r="B381">
        <f t="shared" si="16"/>
        <v>8</v>
      </c>
      <c r="C381" s="218" t="s">
        <v>1207</v>
      </c>
      <c r="D381" s="219" t="s">
        <v>412</v>
      </c>
      <c r="E381" s="219">
        <v>5</v>
      </c>
      <c r="F381" s="219">
        <v>0</v>
      </c>
      <c r="G381" s="219">
        <v>0</v>
      </c>
      <c r="H381" s="219">
        <v>5</v>
      </c>
      <c r="I381" s="219">
        <v>0</v>
      </c>
      <c r="J381" s="219">
        <v>0</v>
      </c>
      <c r="K381" s="219">
        <v>0</v>
      </c>
      <c r="L381" s="219">
        <v>0</v>
      </c>
      <c r="M381" s="244">
        <f t="shared" si="17"/>
        <v>1</v>
      </c>
    </row>
    <row r="382" spans="1:13" ht="15" x14ac:dyDescent="0.2">
      <c r="A382" t="str">
        <f t="shared" si="15"/>
        <v>VO260309</v>
      </c>
      <c r="B382">
        <f t="shared" si="16"/>
        <v>9</v>
      </c>
      <c r="C382" s="218" t="s">
        <v>1207</v>
      </c>
      <c r="D382" s="219" t="s">
        <v>590</v>
      </c>
      <c r="E382" s="219">
        <v>0</v>
      </c>
      <c r="F382" s="219">
        <v>0</v>
      </c>
      <c r="G382" s="219">
        <v>0</v>
      </c>
      <c r="H382" s="219">
        <v>0</v>
      </c>
      <c r="I382" s="219">
        <v>0</v>
      </c>
      <c r="J382" s="219">
        <v>0</v>
      </c>
      <c r="K382" s="219">
        <v>0</v>
      </c>
      <c r="L382" s="219">
        <v>0</v>
      </c>
      <c r="M382" s="244">
        <f t="shared" si="17"/>
        <v>0</v>
      </c>
    </row>
    <row r="383" spans="1:13" ht="15" x14ac:dyDescent="0.2">
      <c r="A383" t="str">
        <f t="shared" si="15"/>
        <v>VO260310</v>
      </c>
      <c r="B383">
        <f t="shared" si="16"/>
        <v>10</v>
      </c>
      <c r="C383" s="218" t="s">
        <v>1207</v>
      </c>
      <c r="D383" s="219" t="s">
        <v>647</v>
      </c>
      <c r="E383" s="219">
        <v>1</v>
      </c>
      <c r="F383" s="219">
        <v>0</v>
      </c>
      <c r="G383" s="219">
        <v>0</v>
      </c>
      <c r="H383" s="219">
        <v>1</v>
      </c>
      <c r="I383" s="219">
        <v>0</v>
      </c>
      <c r="J383" s="219">
        <v>0</v>
      </c>
      <c r="K383" s="219">
        <v>0</v>
      </c>
      <c r="L383" s="219">
        <v>0</v>
      </c>
      <c r="M383" s="244">
        <f t="shared" si="17"/>
        <v>1</v>
      </c>
    </row>
    <row r="384" spans="1:13" ht="15" x14ac:dyDescent="0.2">
      <c r="A384" t="str">
        <f t="shared" si="15"/>
        <v>VO260311</v>
      </c>
      <c r="B384">
        <f t="shared" si="16"/>
        <v>11</v>
      </c>
      <c r="C384" s="218" t="s">
        <v>1207</v>
      </c>
      <c r="D384" s="219" t="s">
        <v>652</v>
      </c>
      <c r="E384" s="219">
        <v>0</v>
      </c>
      <c r="F384" s="219">
        <v>0</v>
      </c>
      <c r="G384" s="219">
        <v>0</v>
      </c>
      <c r="H384" s="219">
        <v>0</v>
      </c>
      <c r="I384" s="219">
        <v>1</v>
      </c>
      <c r="J384" s="219">
        <v>0</v>
      </c>
      <c r="K384" s="219">
        <v>0</v>
      </c>
      <c r="L384" s="219">
        <v>1</v>
      </c>
      <c r="M384" s="244">
        <f t="shared" si="17"/>
        <v>0</v>
      </c>
    </row>
    <row r="385" spans="1:13" ht="15" x14ac:dyDescent="0.2">
      <c r="A385" t="str">
        <f t="shared" si="15"/>
        <v>VO260312</v>
      </c>
      <c r="B385">
        <f t="shared" si="16"/>
        <v>12</v>
      </c>
      <c r="C385" s="218" t="s">
        <v>1207</v>
      </c>
      <c r="D385" s="219" t="s">
        <v>693</v>
      </c>
      <c r="E385" s="219">
        <v>0</v>
      </c>
      <c r="F385" s="219">
        <v>0</v>
      </c>
      <c r="G385" s="219">
        <v>0</v>
      </c>
      <c r="H385" s="219">
        <v>0</v>
      </c>
      <c r="I385" s="219">
        <v>1</v>
      </c>
      <c r="J385" s="219">
        <v>0</v>
      </c>
      <c r="K385" s="219">
        <v>0</v>
      </c>
      <c r="L385" s="219">
        <v>1</v>
      </c>
      <c r="M385" s="244">
        <f t="shared" si="17"/>
        <v>0</v>
      </c>
    </row>
    <row r="386" spans="1:13" ht="15" x14ac:dyDescent="0.2">
      <c r="A386" t="str">
        <f t="shared" si="15"/>
        <v>VO260313</v>
      </c>
      <c r="B386">
        <f t="shared" si="16"/>
        <v>13</v>
      </c>
      <c r="C386" s="218" t="s">
        <v>1207</v>
      </c>
      <c r="D386" s="219" t="s">
        <v>737</v>
      </c>
      <c r="E386" s="219">
        <v>1</v>
      </c>
      <c r="F386" s="219">
        <v>0</v>
      </c>
      <c r="G386" s="219">
        <v>0</v>
      </c>
      <c r="H386" s="219">
        <v>1</v>
      </c>
      <c r="I386" s="219">
        <v>0</v>
      </c>
      <c r="J386" s="219">
        <v>0</v>
      </c>
      <c r="K386" s="219">
        <v>0</v>
      </c>
      <c r="L386" s="219">
        <v>0</v>
      </c>
      <c r="M386" s="244">
        <f t="shared" si="17"/>
        <v>1</v>
      </c>
    </row>
    <row r="387" spans="1:13" ht="15" x14ac:dyDescent="0.2">
      <c r="A387" t="str">
        <f t="shared" si="15"/>
        <v>VO260314</v>
      </c>
      <c r="B387">
        <f t="shared" si="16"/>
        <v>14</v>
      </c>
      <c r="C387" s="218" t="s">
        <v>1207</v>
      </c>
      <c r="D387" s="219" t="s">
        <v>976</v>
      </c>
      <c r="E387" s="219">
        <v>0</v>
      </c>
      <c r="F387" s="219">
        <v>0</v>
      </c>
      <c r="G387" s="219">
        <v>1</v>
      </c>
      <c r="H387" s="219">
        <v>1</v>
      </c>
      <c r="I387" s="219">
        <v>0</v>
      </c>
      <c r="J387" s="219">
        <v>0</v>
      </c>
      <c r="K387" s="219">
        <v>0</v>
      </c>
      <c r="L387" s="219">
        <v>0</v>
      </c>
      <c r="M387" s="244">
        <f t="shared" si="17"/>
        <v>1</v>
      </c>
    </row>
    <row r="388" spans="1:13" ht="15" x14ac:dyDescent="0.2">
      <c r="A388" t="str">
        <f t="shared" si="15"/>
        <v>VO260315</v>
      </c>
      <c r="B388">
        <f t="shared" si="16"/>
        <v>15</v>
      </c>
      <c r="C388" s="218" t="s">
        <v>1207</v>
      </c>
      <c r="D388" s="219" t="s">
        <v>1143</v>
      </c>
      <c r="E388" s="219">
        <v>1</v>
      </c>
      <c r="F388" s="219">
        <v>0</v>
      </c>
      <c r="G388" s="219">
        <v>0</v>
      </c>
      <c r="H388" s="219">
        <v>1</v>
      </c>
      <c r="I388" s="219">
        <v>1</v>
      </c>
      <c r="J388" s="219">
        <v>0</v>
      </c>
      <c r="K388" s="219">
        <v>0</v>
      </c>
      <c r="L388" s="219">
        <v>1</v>
      </c>
      <c r="M388" s="244">
        <f t="shared" si="17"/>
        <v>0</v>
      </c>
    </row>
    <row r="389" spans="1:13" ht="15" x14ac:dyDescent="0.2">
      <c r="A389" t="str">
        <f t="shared" si="15"/>
        <v>VO260401</v>
      </c>
      <c r="B389">
        <f t="shared" si="16"/>
        <v>1</v>
      </c>
      <c r="C389" s="218" t="s">
        <v>1208</v>
      </c>
      <c r="D389" s="219" t="s">
        <v>156</v>
      </c>
      <c r="E389" s="219">
        <v>1</v>
      </c>
      <c r="F389" s="219">
        <v>0</v>
      </c>
      <c r="G389" s="219">
        <v>0</v>
      </c>
      <c r="H389" s="219">
        <v>1</v>
      </c>
      <c r="I389" s="219">
        <v>0</v>
      </c>
      <c r="J389" s="219">
        <v>0</v>
      </c>
      <c r="K389" s="219">
        <v>0</v>
      </c>
      <c r="L389" s="219">
        <v>0</v>
      </c>
      <c r="M389" s="244">
        <f t="shared" si="17"/>
        <v>1</v>
      </c>
    </row>
    <row r="390" spans="1:13" ht="15" x14ac:dyDescent="0.2">
      <c r="A390" t="str">
        <f t="shared" si="15"/>
        <v>VO260402</v>
      </c>
      <c r="B390">
        <f t="shared" si="16"/>
        <v>2</v>
      </c>
      <c r="C390" s="218" t="s">
        <v>1208</v>
      </c>
      <c r="D390" s="219" t="s">
        <v>192</v>
      </c>
      <c r="E390" s="219">
        <v>0</v>
      </c>
      <c r="F390" s="219">
        <v>0</v>
      </c>
      <c r="G390" s="219">
        <v>0</v>
      </c>
      <c r="H390" s="219">
        <v>0</v>
      </c>
      <c r="I390" s="219">
        <v>0</v>
      </c>
      <c r="J390" s="219">
        <v>0</v>
      </c>
      <c r="K390" s="219">
        <v>1</v>
      </c>
      <c r="L390" s="219">
        <v>1</v>
      </c>
      <c r="M390" s="244">
        <f t="shared" si="17"/>
        <v>0</v>
      </c>
    </row>
    <row r="391" spans="1:13" ht="15" x14ac:dyDescent="0.2">
      <c r="A391" t="str">
        <f t="shared" si="15"/>
        <v>VO260403</v>
      </c>
      <c r="B391">
        <f t="shared" si="16"/>
        <v>3</v>
      </c>
      <c r="C391" s="218" t="s">
        <v>1208</v>
      </c>
      <c r="D391" s="219" t="s">
        <v>1063</v>
      </c>
      <c r="E391" s="219">
        <v>0</v>
      </c>
      <c r="F391" s="219">
        <v>0</v>
      </c>
      <c r="G391" s="219">
        <v>0</v>
      </c>
      <c r="H391" s="219">
        <v>0</v>
      </c>
      <c r="I391" s="219">
        <v>1</v>
      </c>
      <c r="J391" s="219">
        <v>0</v>
      </c>
      <c r="K391" s="219">
        <v>0</v>
      </c>
      <c r="L391" s="219">
        <v>1</v>
      </c>
      <c r="M391" s="244">
        <f t="shared" si="17"/>
        <v>0</v>
      </c>
    </row>
    <row r="392" spans="1:13" ht="15" x14ac:dyDescent="0.2">
      <c r="A392" t="str">
        <f t="shared" si="15"/>
        <v>VO260404</v>
      </c>
      <c r="B392">
        <f t="shared" si="16"/>
        <v>4</v>
      </c>
      <c r="C392" s="218" t="s">
        <v>1208</v>
      </c>
      <c r="D392" s="219" t="s">
        <v>272</v>
      </c>
      <c r="E392" s="219">
        <v>2</v>
      </c>
      <c r="F392" s="219">
        <v>0</v>
      </c>
      <c r="G392" s="219">
        <v>0</v>
      </c>
      <c r="H392" s="219">
        <v>2</v>
      </c>
      <c r="I392" s="219">
        <v>0</v>
      </c>
      <c r="J392" s="219">
        <v>0</v>
      </c>
      <c r="K392" s="219">
        <v>0</v>
      </c>
      <c r="L392" s="219">
        <v>0</v>
      </c>
      <c r="M392" s="244">
        <f t="shared" si="17"/>
        <v>1</v>
      </c>
    </row>
    <row r="393" spans="1:13" ht="15" x14ac:dyDescent="0.2">
      <c r="A393" t="str">
        <f t="shared" si="15"/>
        <v>VO260405</v>
      </c>
      <c r="B393">
        <f t="shared" si="16"/>
        <v>5</v>
      </c>
      <c r="C393" s="218" t="s">
        <v>1208</v>
      </c>
      <c r="D393" s="219" t="s">
        <v>379</v>
      </c>
      <c r="E393" s="219">
        <v>0</v>
      </c>
      <c r="F393" s="219">
        <v>0</v>
      </c>
      <c r="G393" s="219">
        <v>0</v>
      </c>
      <c r="H393" s="219">
        <v>0</v>
      </c>
      <c r="I393" s="219">
        <v>1</v>
      </c>
      <c r="J393" s="219">
        <v>0</v>
      </c>
      <c r="K393" s="219">
        <v>0</v>
      </c>
      <c r="L393" s="219">
        <v>1</v>
      </c>
      <c r="M393" s="244">
        <f t="shared" si="17"/>
        <v>0</v>
      </c>
    </row>
    <row r="394" spans="1:13" ht="15" x14ac:dyDescent="0.2">
      <c r="A394" t="str">
        <f t="shared" si="15"/>
        <v>VO260406</v>
      </c>
      <c r="B394">
        <f t="shared" si="16"/>
        <v>6</v>
      </c>
      <c r="C394" s="218" t="s">
        <v>1208</v>
      </c>
      <c r="D394" s="219" t="s">
        <v>412</v>
      </c>
      <c r="E394" s="219">
        <v>2</v>
      </c>
      <c r="F394" s="219">
        <v>0</v>
      </c>
      <c r="G394" s="219">
        <v>0</v>
      </c>
      <c r="H394" s="219">
        <v>2</v>
      </c>
      <c r="I394" s="219">
        <v>0</v>
      </c>
      <c r="J394" s="219">
        <v>0</v>
      </c>
      <c r="K394" s="219">
        <v>0</v>
      </c>
      <c r="L394" s="219">
        <v>0</v>
      </c>
      <c r="M394" s="244">
        <f t="shared" si="17"/>
        <v>1</v>
      </c>
    </row>
    <row r="395" spans="1:13" ht="15" x14ac:dyDescent="0.2">
      <c r="A395" t="str">
        <f t="shared" ref="A395:A458" si="18">C395&amp;IF(B395&lt;10,"0","")&amp;B395</f>
        <v>VO260407</v>
      </c>
      <c r="B395">
        <f t="shared" si="16"/>
        <v>7</v>
      </c>
      <c r="C395" s="218" t="s">
        <v>1208</v>
      </c>
      <c r="D395" s="219" t="s">
        <v>576</v>
      </c>
      <c r="E395" s="219">
        <v>0</v>
      </c>
      <c r="F395" s="219">
        <v>0</v>
      </c>
      <c r="G395" s="219">
        <v>0</v>
      </c>
      <c r="H395" s="219">
        <v>0</v>
      </c>
      <c r="I395" s="219">
        <v>1</v>
      </c>
      <c r="J395" s="219">
        <v>0</v>
      </c>
      <c r="K395" s="219">
        <v>0</v>
      </c>
      <c r="L395" s="219">
        <v>1</v>
      </c>
      <c r="M395" s="244">
        <f t="shared" si="17"/>
        <v>0</v>
      </c>
    </row>
    <row r="396" spans="1:13" ht="15" x14ac:dyDescent="0.2">
      <c r="A396" t="str">
        <f t="shared" si="18"/>
        <v>VO260408</v>
      </c>
      <c r="B396">
        <f t="shared" ref="B396:B459" si="19">IF(C396=C395,B395+1,1)</f>
        <v>8</v>
      </c>
      <c r="C396" s="218" t="s">
        <v>1208</v>
      </c>
      <c r="D396" s="219" t="s">
        <v>590</v>
      </c>
      <c r="E396" s="219">
        <v>0</v>
      </c>
      <c r="F396" s="219">
        <v>0</v>
      </c>
      <c r="G396" s="219">
        <v>0</v>
      </c>
      <c r="H396" s="219">
        <v>0</v>
      </c>
      <c r="I396" s="219">
        <v>1</v>
      </c>
      <c r="J396" s="219">
        <v>0</v>
      </c>
      <c r="K396" s="219">
        <v>0</v>
      </c>
      <c r="L396" s="219">
        <v>1</v>
      </c>
      <c r="M396" s="244">
        <f t="shared" ref="M396:M459" si="20">IF((H396-L396)&gt;0,1,0)</f>
        <v>0</v>
      </c>
    </row>
    <row r="397" spans="1:13" ht="15" x14ac:dyDescent="0.2">
      <c r="A397" t="str">
        <f t="shared" si="18"/>
        <v>VO260409</v>
      </c>
      <c r="B397">
        <f t="shared" si="19"/>
        <v>9</v>
      </c>
      <c r="C397" s="218" t="s">
        <v>1208</v>
      </c>
      <c r="D397" s="219" t="s">
        <v>652</v>
      </c>
      <c r="E397" s="219">
        <v>0</v>
      </c>
      <c r="F397" s="219">
        <v>0</v>
      </c>
      <c r="G397" s="219">
        <v>1</v>
      </c>
      <c r="H397" s="219">
        <v>1</v>
      </c>
      <c r="I397" s="219">
        <v>0</v>
      </c>
      <c r="J397" s="219">
        <v>0</v>
      </c>
      <c r="K397" s="219">
        <v>0</v>
      </c>
      <c r="L397" s="219">
        <v>0</v>
      </c>
      <c r="M397" s="244">
        <f t="shared" si="20"/>
        <v>1</v>
      </c>
    </row>
    <row r="398" spans="1:13" ht="15" x14ac:dyDescent="0.2">
      <c r="A398" t="str">
        <f t="shared" si="18"/>
        <v>VO260410</v>
      </c>
      <c r="B398">
        <f t="shared" si="19"/>
        <v>10</v>
      </c>
      <c r="C398" s="218" t="s">
        <v>1208</v>
      </c>
      <c r="D398" s="219" t="s">
        <v>1126</v>
      </c>
      <c r="E398" s="219">
        <v>0</v>
      </c>
      <c r="F398" s="219">
        <v>0</v>
      </c>
      <c r="G398" s="219">
        <v>0</v>
      </c>
      <c r="H398" s="219">
        <v>0</v>
      </c>
      <c r="I398" s="219">
        <v>1</v>
      </c>
      <c r="J398" s="219">
        <v>0</v>
      </c>
      <c r="K398" s="219">
        <v>0</v>
      </c>
      <c r="L398" s="219">
        <v>1</v>
      </c>
      <c r="M398" s="244">
        <f t="shared" si="20"/>
        <v>0</v>
      </c>
    </row>
    <row r="399" spans="1:13" ht="15" x14ac:dyDescent="0.2">
      <c r="A399" t="str">
        <f t="shared" si="18"/>
        <v>VO260411</v>
      </c>
      <c r="B399">
        <f t="shared" si="19"/>
        <v>11</v>
      </c>
      <c r="C399" s="218" t="s">
        <v>1208</v>
      </c>
      <c r="D399" s="219" t="s">
        <v>942</v>
      </c>
      <c r="E399" s="219">
        <v>1</v>
      </c>
      <c r="F399" s="219">
        <v>0</v>
      </c>
      <c r="G399" s="219">
        <v>0</v>
      </c>
      <c r="H399" s="219">
        <v>1</v>
      </c>
      <c r="I399" s="219">
        <v>0</v>
      </c>
      <c r="J399" s="219">
        <v>0</v>
      </c>
      <c r="K399" s="219">
        <v>0</v>
      </c>
      <c r="L399" s="219">
        <v>0</v>
      </c>
      <c r="M399" s="244">
        <f t="shared" si="20"/>
        <v>1</v>
      </c>
    </row>
    <row r="400" spans="1:13" ht="15" x14ac:dyDescent="0.2">
      <c r="A400" t="str">
        <f t="shared" si="18"/>
        <v>VO260501</v>
      </c>
      <c r="B400">
        <f t="shared" si="19"/>
        <v>1</v>
      </c>
      <c r="C400" s="218" t="s">
        <v>1209</v>
      </c>
      <c r="D400" s="219" t="s">
        <v>156</v>
      </c>
      <c r="E400" s="219">
        <v>2</v>
      </c>
      <c r="F400" s="219">
        <v>0</v>
      </c>
      <c r="G400" s="219">
        <v>0</v>
      </c>
      <c r="H400" s="219">
        <v>2</v>
      </c>
      <c r="I400" s="219">
        <v>0</v>
      </c>
      <c r="J400" s="219">
        <v>0</v>
      </c>
      <c r="K400" s="219">
        <v>0</v>
      </c>
      <c r="L400" s="219">
        <v>0</v>
      </c>
      <c r="M400" s="244">
        <f t="shared" si="20"/>
        <v>1</v>
      </c>
    </row>
    <row r="401" spans="1:13" ht="15" x14ac:dyDescent="0.2">
      <c r="A401" t="str">
        <f t="shared" si="18"/>
        <v>VO260502</v>
      </c>
      <c r="B401">
        <f t="shared" si="19"/>
        <v>2</v>
      </c>
      <c r="C401" s="218" t="s">
        <v>1209</v>
      </c>
      <c r="D401" s="219" t="s">
        <v>272</v>
      </c>
      <c r="E401" s="219">
        <v>2</v>
      </c>
      <c r="F401" s="219">
        <v>0</v>
      </c>
      <c r="G401" s="219">
        <v>0</v>
      </c>
      <c r="H401" s="219">
        <v>2</v>
      </c>
      <c r="I401" s="219">
        <v>0</v>
      </c>
      <c r="J401" s="219">
        <v>0</v>
      </c>
      <c r="K401" s="219">
        <v>0</v>
      </c>
      <c r="L401" s="219">
        <v>0</v>
      </c>
      <c r="M401" s="244">
        <f t="shared" si="20"/>
        <v>1</v>
      </c>
    </row>
    <row r="402" spans="1:13" ht="15" x14ac:dyDescent="0.2">
      <c r="A402" t="str">
        <f t="shared" si="18"/>
        <v>VO260503</v>
      </c>
      <c r="B402">
        <f t="shared" si="19"/>
        <v>3</v>
      </c>
      <c r="C402" s="218" t="s">
        <v>1209</v>
      </c>
      <c r="D402" s="219" t="s">
        <v>312</v>
      </c>
      <c r="E402" s="219">
        <v>0</v>
      </c>
      <c r="F402" s="219">
        <v>0</v>
      </c>
      <c r="G402" s="219">
        <v>0</v>
      </c>
      <c r="H402" s="219">
        <v>0</v>
      </c>
      <c r="I402" s="219">
        <v>0</v>
      </c>
      <c r="J402" s="219">
        <v>0</v>
      </c>
      <c r="K402" s="219">
        <v>0</v>
      </c>
      <c r="L402" s="219">
        <v>0</v>
      </c>
      <c r="M402" s="244">
        <f t="shared" si="20"/>
        <v>0</v>
      </c>
    </row>
    <row r="403" spans="1:13" ht="15" x14ac:dyDescent="0.2">
      <c r="A403" t="str">
        <f t="shared" si="18"/>
        <v>VO260504</v>
      </c>
      <c r="B403">
        <f t="shared" si="19"/>
        <v>4</v>
      </c>
      <c r="C403" s="218" t="s">
        <v>1209</v>
      </c>
      <c r="D403" s="219" t="s">
        <v>325</v>
      </c>
      <c r="E403" s="219">
        <v>2</v>
      </c>
      <c r="F403" s="219">
        <v>0</v>
      </c>
      <c r="G403" s="219">
        <v>0</v>
      </c>
      <c r="H403" s="219">
        <v>2</v>
      </c>
      <c r="I403" s="219">
        <v>0</v>
      </c>
      <c r="J403" s="219">
        <v>0</v>
      </c>
      <c r="K403" s="219">
        <v>0</v>
      </c>
      <c r="L403" s="219">
        <v>0</v>
      </c>
      <c r="M403" s="244">
        <f t="shared" si="20"/>
        <v>1</v>
      </c>
    </row>
    <row r="404" spans="1:13" ht="15" x14ac:dyDescent="0.2">
      <c r="A404" t="str">
        <f t="shared" si="18"/>
        <v>VO260505</v>
      </c>
      <c r="B404">
        <f t="shared" si="19"/>
        <v>5</v>
      </c>
      <c r="C404" s="218" t="s">
        <v>1209</v>
      </c>
      <c r="D404" s="219" t="s">
        <v>404</v>
      </c>
      <c r="E404" s="219">
        <v>3</v>
      </c>
      <c r="F404" s="219">
        <v>0</v>
      </c>
      <c r="G404" s="219">
        <v>0</v>
      </c>
      <c r="H404" s="219">
        <v>3</v>
      </c>
      <c r="I404" s="219">
        <v>0</v>
      </c>
      <c r="J404" s="219">
        <v>0</v>
      </c>
      <c r="K404" s="219">
        <v>0</v>
      </c>
      <c r="L404" s="219">
        <v>0</v>
      </c>
      <c r="M404" s="244">
        <f t="shared" si="20"/>
        <v>1</v>
      </c>
    </row>
    <row r="405" spans="1:13" ht="15" x14ac:dyDescent="0.2">
      <c r="A405" t="str">
        <f t="shared" si="18"/>
        <v>VO260506</v>
      </c>
      <c r="B405">
        <f t="shared" si="19"/>
        <v>6</v>
      </c>
      <c r="C405" s="218" t="s">
        <v>1209</v>
      </c>
      <c r="D405" s="219" t="s">
        <v>412</v>
      </c>
      <c r="E405" s="219">
        <v>3</v>
      </c>
      <c r="F405" s="219">
        <v>0</v>
      </c>
      <c r="G405" s="219">
        <v>0</v>
      </c>
      <c r="H405" s="219">
        <v>3</v>
      </c>
      <c r="I405" s="219">
        <v>2</v>
      </c>
      <c r="J405" s="219">
        <v>0</v>
      </c>
      <c r="K405" s="219">
        <v>0</v>
      </c>
      <c r="L405" s="219">
        <v>2</v>
      </c>
      <c r="M405" s="244">
        <f t="shared" si="20"/>
        <v>1</v>
      </c>
    </row>
    <row r="406" spans="1:13" ht="15" x14ac:dyDescent="0.2">
      <c r="A406" t="str">
        <f t="shared" si="18"/>
        <v>VO260507</v>
      </c>
      <c r="B406">
        <f t="shared" si="19"/>
        <v>7</v>
      </c>
      <c r="C406" s="218" t="s">
        <v>1209</v>
      </c>
      <c r="D406" s="219" t="s">
        <v>590</v>
      </c>
      <c r="E406" s="219">
        <v>1</v>
      </c>
      <c r="F406" s="219">
        <v>0</v>
      </c>
      <c r="G406" s="219">
        <v>0</v>
      </c>
      <c r="H406" s="219">
        <v>1</v>
      </c>
      <c r="I406" s="219">
        <v>0</v>
      </c>
      <c r="J406" s="219">
        <v>0</v>
      </c>
      <c r="K406" s="219">
        <v>0</v>
      </c>
      <c r="L406" s="219">
        <v>0</v>
      </c>
      <c r="M406" s="244">
        <f t="shared" si="20"/>
        <v>1</v>
      </c>
    </row>
    <row r="407" spans="1:13" ht="15" x14ac:dyDescent="0.2">
      <c r="A407" t="str">
        <f t="shared" si="18"/>
        <v>VO260508</v>
      </c>
      <c r="B407">
        <f t="shared" si="19"/>
        <v>8</v>
      </c>
      <c r="C407" s="218" t="s">
        <v>1209</v>
      </c>
      <c r="D407" s="219" t="s">
        <v>652</v>
      </c>
      <c r="E407" s="219">
        <v>0</v>
      </c>
      <c r="F407" s="219">
        <v>0</v>
      </c>
      <c r="G407" s="219">
        <v>0</v>
      </c>
      <c r="H407" s="219">
        <v>0</v>
      </c>
      <c r="I407" s="219">
        <v>1</v>
      </c>
      <c r="J407" s="219">
        <v>0</v>
      </c>
      <c r="K407" s="219">
        <v>1</v>
      </c>
      <c r="L407" s="219">
        <v>2</v>
      </c>
      <c r="M407" s="244">
        <f t="shared" si="20"/>
        <v>0</v>
      </c>
    </row>
    <row r="408" spans="1:13" ht="15" x14ac:dyDescent="0.2">
      <c r="A408" t="str">
        <f t="shared" si="18"/>
        <v>VO260509</v>
      </c>
      <c r="B408">
        <f t="shared" si="19"/>
        <v>9</v>
      </c>
      <c r="C408" s="218" t="s">
        <v>1209</v>
      </c>
      <c r="D408" s="219" t="s">
        <v>976</v>
      </c>
      <c r="E408" s="219">
        <v>1</v>
      </c>
      <c r="F408" s="219">
        <v>0</v>
      </c>
      <c r="G408" s="219">
        <v>0</v>
      </c>
      <c r="H408" s="219">
        <v>1</v>
      </c>
      <c r="I408" s="219">
        <v>0</v>
      </c>
      <c r="J408" s="219">
        <v>0</v>
      </c>
      <c r="K408" s="219">
        <v>0</v>
      </c>
      <c r="L408" s="219">
        <v>0</v>
      </c>
      <c r="M408" s="244">
        <f t="shared" si="20"/>
        <v>1</v>
      </c>
    </row>
    <row r="409" spans="1:13" ht="15" x14ac:dyDescent="0.2">
      <c r="A409" t="str">
        <f t="shared" si="18"/>
        <v>VO260510</v>
      </c>
      <c r="B409">
        <f t="shared" si="19"/>
        <v>10</v>
      </c>
      <c r="C409" s="218" t="s">
        <v>1209</v>
      </c>
      <c r="D409" s="219" t="s">
        <v>985</v>
      </c>
      <c r="E409" s="219">
        <v>0</v>
      </c>
      <c r="F409" s="219">
        <v>0</v>
      </c>
      <c r="G409" s="219">
        <v>0</v>
      </c>
      <c r="H409" s="219">
        <v>0</v>
      </c>
      <c r="I409" s="219">
        <v>1</v>
      </c>
      <c r="J409" s="219">
        <v>0</v>
      </c>
      <c r="K409" s="219">
        <v>0</v>
      </c>
      <c r="L409" s="219">
        <v>1</v>
      </c>
      <c r="M409" s="244">
        <f t="shared" si="20"/>
        <v>0</v>
      </c>
    </row>
    <row r="410" spans="1:13" ht="15" x14ac:dyDescent="0.2">
      <c r="A410" t="str">
        <f t="shared" si="18"/>
        <v>VO260511</v>
      </c>
      <c r="B410">
        <f t="shared" si="19"/>
        <v>11</v>
      </c>
      <c r="C410" s="218" t="s">
        <v>1209</v>
      </c>
      <c r="D410" s="219" t="s">
        <v>1030</v>
      </c>
      <c r="E410" s="219">
        <v>0</v>
      </c>
      <c r="F410" s="219">
        <v>0</v>
      </c>
      <c r="G410" s="219">
        <v>0</v>
      </c>
      <c r="H410" s="219">
        <v>0</v>
      </c>
      <c r="I410" s="219">
        <v>2</v>
      </c>
      <c r="J410" s="219">
        <v>0</v>
      </c>
      <c r="K410" s="219">
        <v>0</v>
      </c>
      <c r="L410" s="219">
        <v>2</v>
      </c>
      <c r="M410" s="244">
        <f t="shared" si="20"/>
        <v>0</v>
      </c>
    </row>
    <row r="411" spans="1:13" ht="15" x14ac:dyDescent="0.2">
      <c r="A411" t="str">
        <f t="shared" si="18"/>
        <v>VO270101</v>
      </c>
      <c r="B411">
        <f t="shared" si="19"/>
        <v>1</v>
      </c>
      <c r="C411" s="218" t="s">
        <v>1210</v>
      </c>
      <c r="D411" s="219" t="s">
        <v>346</v>
      </c>
      <c r="E411" s="219">
        <v>0</v>
      </c>
      <c r="F411" s="219">
        <v>0</v>
      </c>
      <c r="G411" s="219">
        <v>0</v>
      </c>
      <c r="H411" s="219">
        <v>0</v>
      </c>
      <c r="I411" s="219">
        <v>1</v>
      </c>
      <c r="J411" s="219">
        <v>0</v>
      </c>
      <c r="K411" s="219">
        <v>0</v>
      </c>
      <c r="L411" s="219">
        <v>1</v>
      </c>
      <c r="M411" s="244">
        <f t="shared" si="20"/>
        <v>0</v>
      </c>
    </row>
    <row r="412" spans="1:13" ht="15" x14ac:dyDescent="0.2">
      <c r="A412" t="str">
        <f t="shared" si="18"/>
        <v>VO270102</v>
      </c>
      <c r="B412">
        <f t="shared" si="19"/>
        <v>2</v>
      </c>
      <c r="C412" s="218" t="s">
        <v>1210</v>
      </c>
      <c r="D412" s="219" t="s">
        <v>379</v>
      </c>
      <c r="E412" s="219">
        <v>1</v>
      </c>
      <c r="F412" s="219">
        <v>0</v>
      </c>
      <c r="G412" s="219">
        <v>0</v>
      </c>
      <c r="H412" s="219">
        <v>1</v>
      </c>
      <c r="I412" s="219">
        <v>1</v>
      </c>
      <c r="J412" s="219">
        <v>0</v>
      </c>
      <c r="K412" s="219">
        <v>0</v>
      </c>
      <c r="L412" s="219">
        <v>1</v>
      </c>
      <c r="M412" s="244">
        <f t="shared" si="20"/>
        <v>0</v>
      </c>
    </row>
    <row r="413" spans="1:13" ht="15" x14ac:dyDescent="0.2">
      <c r="A413" t="str">
        <f t="shared" si="18"/>
        <v>VO270103</v>
      </c>
      <c r="B413">
        <f t="shared" si="19"/>
        <v>3</v>
      </c>
      <c r="C413" s="218" t="s">
        <v>1210</v>
      </c>
      <c r="D413" s="219" t="s">
        <v>545</v>
      </c>
      <c r="E413" s="219">
        <v>0</v>
      </c>
      <c r="F413" s="219">
        <v>0</v>
      </c>
      <c r="G413" s="219">
        <v>0</v>
      </c>
      <c r="H413" s="219">
        <v>0</v>
      </c>
      <c r="I413" s="219">
        <v>0</v>
      </c>
      <c r="J413" s="219">
        <v>0</v>
      </c>
      <c r="K413" s="219">
        <v>0</v>
      </c>
      <c r="L413" s="219">
        <v>0</v>
      </c>
      <c r="M413" s="244">
        <f t="shared" si="20"/>
        <v>0</v>
      </c>
    </row>
    <row r="414" spans="1:13" ht="15" x14ac:dyDescent="0.2">
      <c r="A414" t="str">
        <f t="shared" si="18"/>
        <v>VO270104</v>
      </c>
      <c r="B414">
        <f t="shared" si="19"/>
        <v>4</v>
      </c>
      <c r="C414" s="218" t="s">
        <v>1210</v>
      </c>
      <c r="D414" s="219" t="s">
        <v>594</v>
      </c>
      <c r="E414" s="219">
        <v>0</v>
      </c>
      <c r="F414" s="219">
        <v>0</v>
      </c>
      <c r="G414" s="219">
        <v>0</v>
      </c>
      <c r="H414" s="219">
        <v>0</v>
      </c>
      <c r="I414" s="219">
        <v>3</v>
      </c>
      <c r="J414" s="219">
        <v>0</v>
      </c>
      <c r="K414" s="219">
        <v>0</v>
      </c>
      <c r="L414" s="219">
        <v>3</v>
      </c>
      <c r="M414" s="244">
        <f t="shared" si="20"/>
        <v>0</v>
      </c>
    </row>
    <row r="415" spans="1:13" ht="15" x14ac:dyDescent="0.2">
      <c r="A415" t="str">
        <f t="shared" si="18"/>
        <v>VO270105</v>
      </c>
      <c r="B415">
        <f t="shared" si="19"/>
        <v>5</v>
      </c>
      <c r="C415" s="218" t="s">
        <v>1210</v>
      </c>
      <c r="D415" s="219" t="s">
        <v>774</v>
      </c>
      <c r="E415" s="219">
        <v>3</v>
      </c>
      <c r="F415" s="219">
        <v>0</v>
      </c>
      <c r="G415" s="219">
        <v>0</v>
      </c>
      <c r="H415" s="219">
        <v>3</v>
      </c>
      <c r="I415" s="219">
        <v>1</v>
      </c>
      <c r="J415" s="219">
        <v>0</v>
      </c>
      <c r="K415" s="219">
        <v>0</v>
      </c>
      <c r="L415" s="219">
        <v>1</v>
      </c>
      <c r="M415" s="244">
        <f t="shared" si="20"/>
        <v>1</v>
      </c>
    </row>
    <row r="416" spans="1:13" ht="15" x14ac:dyDescent="0.2">
      <c r="A416" t="str">
        <f t="shared" si="18"/>
        <v>VO270106</v>
      </c>
      <c r="B416">
        <f t="shared" si="19"/>
        <v>6</v>
      </c>
      <c r="C416" s="218" t="s">
        <v>1210</v>
      </c>
      <c r="D416" s="219" t="s">
        <v>779</v>
      </c>
      <c r="E416" s="219">
        <v>7</v>
      </c>
      <c r="F416" s="219">
        <v>0</v>
      </c>
      <c r="G416" s="219">
        <v>0</v>
      </c>
      <c r="H416" s="219">
        <v>7</v>
      </c>
      <c r="I416" s="219">
        <v>6</v>
      </c>
      <c r="J416" s="219">
        <v>0</v>
      </c>
      <c r="K416" s="219">
        <v>0</v>
      </c>
      <c r="L416" s="219">
        <v>6</v>
      </c>
      <c r="M416" s="244">
        <f t="shared" si="20"/>
        <v>1</v>
      </c>
    </row>
    <row r="417" spans="1:13" ht="15" x14ac:dyDescent="0.2">
      <c r="A417" t="str">
        <f t="shared" si="18"/>
        <v>VO270107</v>
      </c>
      <c r="B417">
        <f t="shared" si="19"/>
        <v>7</v>
      </c>
      <c r="C417" s="218" t="s">
        <v>1210</v>
      </c>
      <c r="D417" s="219" t="s">
        <v>802</v>
      </c>
      <c r="E417" s="219">
        <v>0</v>
      </c>
      <c r="F417" s="219">
        <v>0</v>
      </c>
      <c r="G417" s="219">
        <v>0</v>
      </c>
      <c r="H417" s="219">
        <v>0</v>
      </c>
      <c r="I417" s="219">
        <v>0</v>
      </c>
      <c r="J417" s="219">
        <v>0</v>
      </c>
      <c r="K417" s="219">
        <v>0</v>
      </c>
      <c r="L417" s="219">
        <v>0</v>
      </c>
      <c r="M417" s="244">
        <f t="shared" si="20"/>
        <v>0</v>
      </c>
    </row>
    <row r="418" spans="1:13" ht="15" x14ac:dyDescent="0.2">
      <c r="A418" t="str">
        <f t="shared" si="18"/>
        <v>VO270108</v>
      </c>
      <c r="B418">
        <f t="shared" si="19"/>
        <v>8</v>
      </c>
      <c r="C418" s="218" t="s">
        <v>1210</v>
      </c>
      <c r="D418" s="219" t="s">
        <v>942</v>
      </c>
      <c r="E418" s="219">
        <v>1</v>
      </c>
      <c r="F418" s="219">
        <v>0</v>
      </c>
      <c r="G418" s="219">
        <v>0</v>
      </c>
      <c r="H418" s="219">
        <v>1</v>
      </c>
      <c r="I418" s="219">
        <v>0</v>
      </c>
      <c r="J418" s="219">
        <v>0</v>
      </c>
      <c r="K418" s="219">
        <v>0</v>
      </c>
      <c r="L418" s="219">
        <v>0</v>
      </c>
      <c r="M418" s="244">
        <f t="shared" si="20"/>
        <v>1</v>
      </c>
    </row>
    <row r="419" spans="1:13" ht="15" x14ac:dyDescent="0.2">
      <c r="A419" t="str">
        <f t="shared" si="18"/>
        <v>VO270201</v>
      </c>
      <c r="B419">
        <f t="shared" si="19"/>
        <v>1</v>
      </c>
      <c r="C419" s="218" t="s">
        <v>1211</v>
      </c>
      <c r="D419" s="219" t="s">
        <v>1063</v>
      </c>
      <c r="E419" s="219">
        <v>0</v>
      </c>
      <c r="F419" s="219">
        <v>0</v>
      </c>
      <c r="G419" s="219">
        <v>0</v>
      </c>
      <c r="H419" s="219">
        <v>0</v>
      </c>
      <c r="I419" s="219">
        <v>1</v>
      </c>
      <c r="J419" s="219">
        <v>0</v>
      </c>
      <c r="K419" s="219">
        <v>0</v>
      </c>
      <c r="L419" s="219">
        <v>1</v>
      </c>
      <c r="M419" s="244">
        <f t="shared" si="20"/>
        <v>0</v>
      </c>
    </row>
    <row r="420" spans="1:13" ht="15" x14ac:dyDescent="0.2">
      <c r="A420" t="str">
        <f t="shared" si="18"/>
        <v>VO270202</v>
      </c>
      <c r="B420">
        <f t="shared" si="19"/>
        <v>2</v>
      </c>
      <c r="C420" s="218" t="s">
        <v>1211</v>
      </c>
      <c r="D420" s="219" t="s">
        <v>331</v>
      </c>
      <c r="E420" s="219">
        <v>0</v>
      </c>
      <c r="F420" s="219">
        <v>0</v>
      </c>
      <c r="G420" s="219">
        <v>0</v>
      </c>
      <c r="H420" s="219">
        <v>0</v>
      </c>
      <c r="I420" s="219">
        <v>0</v>
      </c>
      <c r="J420" s="219">
        <v>0</v>
      </c>
      <c r="K420" s="219">
        <v>0</v>
      </c>
      <c r="L420" s="219">
        <v>0</v>
      </c>
      <c r="M420" s="244">
        <f t="shared" si="20"/>
        <v>0</v>
      </c>
    </row>
    <row r="421" spans="1:13" ht="15" x14ac:dyDescent="0.2">
      <c r="A421" t="str">
        <f t="shared" si="18"/>
        <v>VO270203</v>
      </c>
      <c r="B421">
        <f t="shared" si="19"/>
        <v>3</v>
      </c>
      <c r="C421" s="218" t="s">
        <v>1211</v>
      </c>
      <c r="D421" s="219" t="s">
        <v>450</v>
      </c>
      <c r="E421" s="219">
        <v>0</v>
      </c>
      <c r="F421" s="219">
        <v>0</v>
      </c>
      <c r="G421" s="219">
        <v>0</v>
      </c>
      <c r="H421" s="219">
        <v>0</v>
      </c>
      <c r="I421" s="219">
        <v>0</v>
      </c>
      <c r="J421" s="219">
        <v>0</v>
      </c>
      <c r="K421" s="219">
        <v>0</v>
      </c>
      <c r="L421" s="219">
        <v>0</v>
      </c>
      <c r="M421" s="244">
        <f t="shared" si="20"/>
        <v>0</v>
      </c>
    </row>
    <row r="422" spans="1:13" ht="15" x14ac:dyDescent="0.2">
      <c r="A422" t="str">
        <f t="shared" si="18"/>
        <v>VO270204</v>
      </c>
      <c r="B422">
        <f t="shared" si="19"/>
        <v>4</v>
      </c>
      <c r="C422" s="218" t="s">
        <v>1211</v>
      </c>
      <c r="D422" s="219" t="s">
        <v>540</v>
      </c>
      <c r="E422" s="219">
        <v>0</v>
      </c>
      <c r="F422" s="219">
        <v>0</v>
      </c>
      <c r="G422" s="219">
        <v>0</v>
      </c>
      <c r="H422" s="219">
        <v>0</v>
      </c>
      <c r="I422" s="219">
        <v>3</v>
      </c>
      <c r="J422" s="219">
        <v>0</v>
      </c>
      <c r="K422" s="219">
        <v>0</v>
      </c>
      <c r="L422" s="219">
        <v>3</v>
      </c>
      <c r="M422" s="244">
        <f t="shared" si="20"/>
        <v>0</v>
      </c>
    </row>
    <row r="423" spans="1:13" ht="15" x14ac:dyDescent="0.2">
      <c r="A423" t="str">
        <f t="shared" si="18"/>
        <v>VO270205</v>
      </c>
      <c r="B423">
        <f t="shared" si="19"/>
        <v>5</v>
      </c>
      <c r="C423" s="218" t="s">
        <v>1211</v>
      </c>
      <c r="D423" s="219" t="s">
        <v>590</v>
      </c>
      <c r="E423" s="219">
        <v>2</v>
      </c>
      <c r="F423" s="219">
        <v>0</v>
      </c>
      <c r="G423" s="219">
        <v>0</v>
      </c>
      <c r="H423" s="219">
        <v>2</v>
      </c>
      <c r="I423" s="219">
        <v>0</v>
      </c>
      <c r="J423" s="219">
        <v>0</v>
      </c>
      <c r="K423" s="219">
        <v>0</v>
      </c>
      <c r="L423" s="219">
        <v>0</v>
      </c>
      <c r="M423" s="244">
        <f t="shared" si="20"/>
        <v>1</v>
      </c>
    </row>
    <row r="424" spans="1:13" ht="15" x14ac:dyDescent="0.2">
      <c r="A424" t="str">
        <f t="shared" si="18"/>
        <v>VO270206</v>
      </c>
      <c r="B424">
        <f t="shared" si="19"/>
        <v>6</v>
      </c>
      <c r="C424" s="218" t="s">
        <v>1211</v>
      </c>
      <c r="D424" s="219" t="s">
        <v>671</v>
      </c>
      <c r="E424" s="219">
        <v>0</v>
      </c>
      <c r="F424" s="219">
        <v>0</v>
      </c>
      <c r="G424" s="219">
        <v>0</v>
      </c>
      <c r="H424" s="219">
        <v>0</v>
      </c>
      <c r="I424" s="219">
        <v>0</v>
      </c>
      <c r="J424" s="219">
        <v>0</v>
      </c>
      <c r="K424" s="219">
        <v>0</v>
      </c>
      <c r="L424" s="219">
        <v>0</v>
      </c>
      <c r="M424" s="244">
        <f t="shared" si="20"/>
        <v>0</v>
      </c>
    </row>
    <row r="425" spans="1:13" ht="15" x14ac:dyDescent="0.2">
      <c r="A425" t="str">
        <f t="shared" si="18"/>
        <v>VO270207</v>
      </c>
      <c r="B425">
        <f t="shared" si="19"/>
        <v>7</v>
      </c>
      <c r="C425" s="218" t="s">
        <v>1211</v>
      </c>
      <c r="D425" s="219" t="s">
        <v>779</v>
      </c>
      <c r="E425" s="219">
        <v>9</v>
      </c>
      <c r="F425" s="219">
        <v>0</v>
      </c>
      <c r="G425" s="219">
        <v>0</v>
      </c>
      <c r="H425" s="219">
        <v>9</v>
      </c>
      <c r="I425" s="219">
        <v>3</v>
      </c>
      <c r="J425" s="219">
        <v>0</v>
      </c>
      <c r="K425" s="219">
        <v>0</v>
      </c>
      <c r="L425" s="219">
        <v>3</v>
      </c>
      <c r="M425" s="244">
        <f t="shared" si="20"/>
        <v>1</v>
      </c>
    </row>
    <row r="426" spans="1:13" ht="15" x14ac:dyDescent="0.2">
      <c r="A426" t="str">
        <f t="shared" si="18"/>
        <v>VO270208</v>
      </c>
      <c r="B426">
        <f t="shared" si="19"/>
        <v>8</v>
      </c>
      <c r="C426" s="218" t="s">
        <v>1211</v>
      </c>
      <c r="D426" s="219" t="s">
        <v>994</v>
      </c>
      <c r="E426" s="219">
        <v>7</v>
      </c>
      <c r="F426" s="219">
        <v>0</v>
      </c>
      <c r="G426" s="219">
        <v>0</v>
      </c>
      <c r="H426" s="219">
        <v>7</v>
      </c>
      <c r="I426" s="219">
        <v>0</v>
      </c>
      <c r="J426" s="219">
        <v>0</v>
      </c>
      <c r="K426" s="219">
        <v>0</v>
      </c>
      <c r="L426" s="219">
        <v>0</v>
      </c>
      <c r="M426" s="244">
        <f t="shared" si="20"/>
        <v>1</v>
      </c>
    </row>
    <row r="427" spans="1:13" ht="15" x14ac:dyDescent="0.2">
      <c r="A427" t="str">
        <f t="shared" si="18"/>
        <v>VO270301</v>
      </c>
      <c r="B427">
        <f t="shared" si="19"/>
        <v>1</v>
      </c>
      <c r="C427" s="218" t="s">
        <v>1212</v>
      </c>
      <c r="D427" s="219" t="s">
        <v>282</v>
      </c>
      <c r="E427" s="219">
        <v>0</v>
      </c>
      <c r="F427" s="219">
        <v>0</v>
      </c>
      <c r="G427" s="219">
        <v>0</v>
      </c>
      <c r="H427" s="219">
        <v>0</v>
      </c>
      <c r="I427" s="219">
        <v>0</v>
      </c>
      <c r="J427" s="219">
        <v>0</v>
      </c>
      <c r="K427" s="219">
        <v>1</v>
      </c>
      <c r="L427" s="219">
        <v>1</v>
      </c>
      <c r="M427" s="244">
        <f t="shared" si="20"/>
        <v>0</v>
      </c>
    </row>
    <row r="428" spans="1:13" ht="15" x14ac:dyDescent="0.2">
      <c r="A428" t="str">
        <f t="shared" si="18"/>
        <v>VO270302</v>
      </c>
      <c r="B428">
        <f t="shared" si="19"/>
        <v>2</v>
      </c>
      <c r="C428" s="218" t="s">
        <v>1212</v>
      </c>
      <c r="D428" s="219" t="s">
        <v>287</v>
      </c>
      <c r="E428" s="219">
        <v>2</v>
      </c>
      <c r="F428" s="219">
        <v>0</v>
      </c>
      <c r="G428" s="219">
        <v>0</v>
      </c>
      <c r="H428" s="219">
        <v>2</v>
      </c>
      <c r="I428" s="219">
        <v>1</v>
      </c>
      <c r="J428" s="219">
        <v>0</v>
      </c>
      <c r="K428" s="219">
        <v>0</v>
      </c>
      <c r="L428" s="219">
        <v>1</v>
      </c>
      <c r="M428" s="244">
        <f t="shared" si="20"/>
        <v>1</v>
      </c>
    </row>
    <row r="429" spans="1:13" ht="15" x14ac:dyDescent="0.2">
      <c r="A429" t="str">
        <f t="shared" si="18"/>
        <v>VO270303</v>
      </c>
      <c r="B429">
        <f t="shared" si="19"/>
        <v>3</v>
      </c>
      <c r="C429" s="218" t="s">
        <v>1212</v>
      </c>
      <c r="D429" s="219" t="s">
        <v>346</v>
      </c>
      <c r="E429" s="219">
        <v>1</v>
      </c>
      <c r="F429" s="219">
        <v>0</v>
      </c>
      <c r="G429" s="219">
        <v>0</v>
      </c>
      <c r="H429" s="219">
        <v>1</v>
      </c>
      <c r="I429" s="219">
        <v>4</v>
      </c>
      <c r="J429" s="219">
        <v>1</v>
      </c>
      <c r="K429" s="219">
        <v>0</v>
      </c>
      <c r="L429" s="219">
        <v>5</v>
      </c>
      <c r="M429" s="244">
        <f t="shared" si="20"/>
        <v>0</v>
      </c>
    </row>
    <row r="430" spans="1:13" ht="15" x14ac:dyDescent="0.2">
      <c r="A430" t="str">
        <f t="shared" si="18"/>
        <v>VO270304</v>
      </c>
      <c r="B430">
        <f t="shared" si="19"/>
        <v>4</v>
      </c>
      <c r="C430" s="218" t="s">
        <v>1212</v>
      </c>
      <c r="D430" s="219" t="s">
        <v>379</v>
      </c>
      <c r="E430" s="219">
        <v>0</v>
      </c>
      <c r="F430" s="219">
        <v>0</v>
      </c>
      <c r="G430" s="219">
        <v>0</v>
      </c>
      <c r="H430" s="219">
        <v>0</v>
      </c>
      <c r="I430" s="219">
        <v>2</v>
      </c>
      <c r="J430" s="219">
        <v>0</v>
      </c>
      <c r="K430" s="219">
        <v>0</v>
      </c>
      <c r="L430" s="219">
        <v>2</v>
      </c>
      <c r="M430" s="244">
        <f t="shared" si="20"/>
        <v>0</v>
      </c>
    </row>
    <row r="431" spans="1:13" ht="15" x14ac:dyDescent="0.2">
      <c r="A431" t="str">
        <f t="shared" si="18"/>
        <v>VO270305</v>
      </c>
      <c r="B431">
        <f t="shared" si="19"/>
        <v>5</v>
      </c>
      <c r="C431" s="218" t="s">
        <v>1212</v>
      </c>
      <c r="D431" s="219" t="s">
        <v>590</v>
      </c>
      <c r="E431" s="219">
        <v>1</v>
      </c>
      <c r="F431" s="219">
        <v>0</v>
      </c>
      <c r="G431" s="219">
        <v>0</v>
      </c>
      <c r="H431" s="219">
        <v>1</v>
      </c>
      <c r="I431" s="219">
        <v>0</v>
      </c>
      <c r="J431" s="219">
        <v>0</v>
      </c>
      <c r="K431" s="219">
        <v>0</v>
      </c>
      <c r="L431" s="219">
        <v>0</v>
      </c>
      <c r="M431" s="244">
        <f t="shared" si="20"/>
        <v>1</v>
      </c>
    </row>
    <row r="432" spans="1:13" ht="15" x14ac:dyDescent="0.2">
      <c r="A432" t="str">
        <f t="shared" si="18"/>
        <v>VO270306</v>
      </c>
      <c r="B432">
        <f t="shared" si="19"/>
        <v>6</v>
      </c>
      <c r="C432" s="218" t="s">
        <v>1212</v>
      </c>
      <c r="D432" s="219" t="s">
        <v>737</v>
      </c>
      <c r="E432" s="219">
        <v>0</v>
      </c>
      <c r="F432" s="219">
        <v>0</v>
      </c>
      <c r="G432" s="219">
        <v>0</v>
      </c>
      <c r="H432" s="219">
        <v>0</v>
      </c>
      <c r="I432" s="219">
        <v>1</v>
      </c>
      <c r="J432" s="219">
        <v>0</v>
      </c>
      <c r="K432" s="219">
        <v>0</v>
      </c>
      <c r="L432" s="219">
        <v>1</v>
      </c>
      <c r="M432" s="244">
        <f t="shared" si="20"/>
        <v>0</v>
      </c>
    </row>
    <row r="433" spans="1:13" ht="15" x14ac:dyDescent="0.2">
      <c r="A433" t="str">
        <f t="shared" si="18"/>
        <v>VO270307</v>
      </c>
      <c r="B433">
        <f t="shared" si="19"/>
        <v>7</v>
      </c>
      <c r="C433" s="218" t="s">
        <v>1212</v>
      </c>
      <c r="D433" s="219" t="s">
        <v>774</v>
      </c>
      <c r="E433" s="219">
        <v>1</v>
      </c>
      <c r="F433" s="219">
        <v>0</v>
      </c>
      <c r="G433" s="219">
        <v>0</v>
      </c>
      <c r="H433" s="219">
        <v>1</v>
      </c>
      <c r="I433" s="219">
        <v>0</v>
      </c>
      <c r="J433" s="219">
        <v>0</v>
      </c>
      <c r="K433" s="219">
        <v>0</v>
      </c>
      <c r="L433" s="219">
        <v>0</v>
      </c>
      <c r="M433" s="244">
        <f t="shared" si="20"/>
        <v>1</v>
      </c>
    </row>
    <row r="434" spans="1:13" ht="15" x14ac:dyDescent="0.2">
      <c r="A434" t="str">
        <f t="shared" si="18"/>
        <v>VO270308</v>
      </c>
      <c r="B434">
        <f t="shared" si="19"/>
        <v>8</v>
      </c>
      <c r="C434" s="218" t="s">
        <v>1212</v>
      </c>
      <c r="D434" s="219" t="s">
        <v>779</v>
      </c>
      <c r="E434" s="219">
        <v>30</v>
      </c>
      <c r="F434" s="219">
        <v>0</v>
      </c>
      <c r="G434" s="219">
        <v>0</v>
      </c>
      <c r="H434" s="219">
        <v>30</v>
      </c>
      <c r="I434" s="219">
        <v>2</v>
      </c>
      <c r="J434" s="219">
        <v>0</v>
      </c>
      <c r="K434" s="219">
        <v>0</v>
      </c>
      <c r="L434" s="219">
        <v>2</v>
      </c>
      <c r="M434" s="244">
        <f t="shared" si="20"/>
        <v>1</v>
      </c>
    </row>
    <row r="435" spans="1:13" ht="15" x14ac:dyDescent="0.2">
      <c r="A435" t="str">
        <f t="shared" si="18"/>
        <v>VO270401</v>
      </c>
      <c r="B435">
        <f t="shared" si="19"/>
        <v>1</v>
      </c>
      <c r="C435" s="218" t="s">
        <v>1213</v>
      </c>
      <c r="D435" s="219" t="s">
        <v>287</v>
      </c>
      <c r="E435" s="219">
        <v>3</v>
      </c>
      <c r="F435" s="219">
        <v>0</v>
      </c>
      <c r="G435" s="219">
        <v>0</v>
      </c>
      <c r="H435" s="219">
        <v>3</v>
      </c>
      <c r="I435" s="219">
        <v>1</v>
      </c>
      <c r="J435" s="219">
        <v>1</v>
      </c>
      <c r="K435" s="219">
        <v>1</v>
      </c>
      <c r="L435" s="219">
        <v>3</v>
      </c>
      <c r="M435" s="244">
        <f t="shared" si="20"/>
        <v>0</v>
      </c>
    </row>
    <row r="436" spans="1:13" ht="15" x14ac:dyDescent="0.2">
      <c r="A436" t="str">
        <f t="shared" si="18"/>
        <v>VO270402</v>
      </c>
      <c r="B436">
        <f t="shared" si="19"/>
        <v>2</v>
      </c>
      <c r="C436" s="218" t="s">
        <v>1213</v>
      </c>
      <c r="D436" s="219" t="s">
        <v>346</v>
      </c>
      <c r="E436" s="219">
        <v>0</v>
      </c>
      <c r="F436" s="219">
        <v>0</v>
      </c>
      <c r="G436" s="219">
        <v>0</v>
      </c>
      <c r="H436" s="219">
        <v>0</v>
      </c>
      <c r="I436" s="219">
        <v>1</v>
      </c>
      <c r="J436" s="219">
        <v>0</v>
      </c>
      <c r="K436" s="219">
        <v>0</v>
      </c>
      <c r="L436" s="219">
        <v>1</v>
      </c>
      <c r="M436" s="244">
        <f t="shared" si="20"/>
        <v>0</v>
      </c>
    </row>
    <row r="437" spans="1:13" ht="15" x14ac:dyDescent="0.2">
      <c r="A437" t="str">
        <f t="shared" si="18"/>
        <v>VO270403</v>
      </c>
      <c r="B437">
        <f t="shared" si="19"/>
        <v>3</v>
      </c>
      <c r="C437" s="218" t="s">
        <v>1213</v>
      </c>
      <c r="D437" s="219" t="s">
        <v>590</v>
      </c>
      <c r="E437" s="219">
        <v>2</v>
      </c>
      <c r="F437" s="219">
        <v>0</v>
      </c>
      <c r="G437" s="219">
        <v>0</v>
      </c>
      <c r="H437" s="219">
        <v>2</v>
      </c>
      <c r="I437" s="219">
        <v>1</v>
      </c>
      <c r="J437" s="219">
        <v>0</v>
      </c>
      <c r="K437" s="219">
        <v>0</v>
      </c>
      <c r="L437" s="219">
        <v>1</v>
      </c>
      <c r="M437" s="244">
        <f t="shared" si="20"/>
        <v>1</v>
      </c>
    </row>
    <row r="438" spans="1:13" ht="15" x14ac:dyDescent="0.2">
      <c r="A438" t="str">
        <f t="shared" si="18"/>
        <v>VO270404</v>
      </c>
      <c r="B438">
        <f t="shared" si="19"/>
        <v>4</v>
      </c>
      <c r="C438" s="218" t="s">
        <v>1213</v>
      </c>
      <c r="D438" s="219" t="s">
        <v>759</v>
      </c>
      <c r="E438" s="219">
        <v>7</v>
      </c>
      <c r="F438" s="219">
        <v>0</v>
      </c>
      <c r="G438" s="219">
        <v>0</v>
      </c>
      <c r="H438" s="219">
        <v>7</v>
      </c>
      <c r="I438" s="219">
        <v>1</v>
      </c>
      <c r="J438" s="219">
        <v>0</v>
      </c>
      <c r="K438" s="219">
        <v>0</v>
      </c>
      <c r="L438" s="219">
        <v>1</v>
      </c>
      <c r="M438" s="244">
        <f t="shared" si="20"/>
        <v>1</v>
      </c>
    </row>
    <row r="439" spans="1:13" ht="15" x14ac:dyDescent="0.2">
      <c r="A439" t="str">
        <f t="shared" si="18"/>
        <v>VO270405</v>
      </c>
      <c r="B439">
        <f t="shared" si="19"/>
        <v>5</v>
      </c>
      <c r="C439" s="218" t="s">
        <v>1213</v>
      </c>
      <c r="D439" s="219" t="s">
        <v>774</v>
      </c>
      <c r="E439" s="219">
        <v>2</v>
      </c>
      <c r="F439" s="219">
        <v>0</v>
      </c>
      <c r="G439" s="219">
        <v>0</v>
      </c>
      <c r="H439" s="219">
        <v>2</v>
      </c>
      <c r="I439" s="219">
        <v>1</v>
      </c>
      <c r="J439" s="219">
        <v>0</v>
      </c>
      <c r="K439" s="219">
        <v>0</v>
      </c>
      <c r="L439" s="219">
        <v>1</v>
      </c>
      <c r="M439" s="244">
        <f t="shared" si="20"/>
        <v>1</v>
      </c>
    </row>
    <row r="440" spans="1:13" ht="15" x14ac:dyDescent="0.2">
      <c r="A440" t="str">
        <f t="shared" si="18"/>
        <v>VO270406</v>
      </c>
      <c r="B440">
        <f t="shared" si="19"/>
        <v>6</v>
      </c>
      <c r="C440" s="218" t="s">
        <v>1213</v>
      </c>
      <c r="D440" s="219" t="s">
        <v>779</v>
      </c>
      <c r="E440" s="219">
        <v>1</v>
      </c>
      <c r="F440" s="219">
        <v>0</v>
      </c>
      <c r="G440" s="219">
        <v>0</v>
      </c>
      <c r="H440" s="219">
        <v>1</v>
      </c>
      <c r="I440" s="219">
        <v>0</v>
      </c>
      <c r="J440" s="219">
        <v>0</v>
      </c>
      <c r="K440" s="219">
        <v>0</v>
      </c>
      <c r="L440" s="219">
        <v>0</v>
      </c>
      <c r="M440" s="244">
        <f t="shared" si="20"/>
        <v>1</v>
      </c>
    </row>
    <row r="441" spans="1:13" ht="15" x14ac:dyDescent="0.2">
      <c r="A441" t="str">
        <f t="shared" si="18"/>
        <v>VO270501</v>
      </c>
      <c r="B441">
        <f t="shared" si="19"/>
        <v>1</v>
      </c>
      <c r="C441" s="218" t="s">
        <v>1214</v>
      </c>
      <c r="D441" s="219" t="s">
        <v>97</v>
      </c>
      <c r="E441" s="219">
        <v>0</v>
      </c>
      <c r="F441" s="219">
        <v>0</v>
      </c>
      <c r="G441" s="219">
        <v>0</v>
      </c>
      <c r="H441" s="219">
        <v>0</v>
      </c>
      <c r="I441" s="219">
        <v>1</v>
      </c>
      <c r="J441" s="219">
        <v>0</v>
      </c>
      <c r="K441" s="219">
        <v>0</v>
      </c>
      <c r="L441" s="219">
        <v>1</v>
      </c>
      <c r="M441" s="244">
        <f t="shared" si="20"/>
        <v>0</v>
      </c>
    </row>
    <row r="442" spans="1:13" ht="15" x14ac:dyDescent="0.2">
      <c r="A442" t="str">
        <f t="shared" si="18"/>
        <v>VO270502</v>
      </c>
      <c r="B442">
        <f t="shared" si="19"/>
        <v>2</v>
      </c>
      <c r="C442" s="218" t="s">
        <v>1214</v>
      </c>
      <c r="D442" s="219" t="s">
        <v>287</v>
      </c>
      <c r="E442" s="219">
        <v>0</v>
      </c>
      <c r="F442" s="219">
        <v>0</v>
      </c>
      <c r="G442" s="219">
        <v>0</v>
      </c>
      <c r="H442" s="219">
        <v>0</v>
      </c>
      <c r="I442" s="219">
        <v>1</v>
      </c>
      <c r="J442" s="219">
        <v>0</v>
      </c>
      <c r="K442" s="219">
        <v>0</v>
      </c>
      <c r="L442" s="219">
        <v>1</v>
      </c>
      <c r="M442" s="244">
        <f t="shared" si="20"/>
        <v>0</v>
      </c>
    </row>
    <row r="443" spans="1:13" ht="15" x14ac:dyDescent="0.2">
      <c r="A443" t="str">
        <f t="shared" si="18"/>
        <v>VO270503</v>
      </c>
      <c r="B443">
        <f t="shared" si="19"/>
        <v>3</v>
      </c>
      <c r="C443" s="218" t="s">
        <v>1214</v>
      </c>
      <c r="D443" s="219" t="s">
        <v>379</v>
      </c>
      <c r="E443" s="219">
        <v>1</v>
      </c>
      <c r="F443" s="219">
        <v>0</v>
      </c>
      <c r="G443" s="219">
        <v>0</v>
      </c>
      <c r="H443" s="219">
        <v>1</v>
      </c>
      <c r="I443" s="219">
        <v>1</v>
      </c>
      <c r="J443" s="219">
        <v>0</v>
      </c>
      <c r="K443" s="219">
        <v>0</v>
      </c>
      <c r="L443" s="219">
        <v>1</v>
      </c>
      <c r="M443" s="244">
        <f t="shared" si="20"/>
        <v>0</v>
      </c>
    </row>
    <row r="444" spans="1:13" ht="15" x14ac:dyDescent="0.2">
      <c r="A444" t="str">
        <f t="shared" si="18"/>
        <v>VO270504</v>
      </c>
      <c r="B444">
        <f t="shared" si="19"/>
        <v>4</v>
      </c>
      <c r="C444" s="218" t="s">
        <v>1214</v>
      </c>
      <c r="D444" s="219" t="s">
        <v>467</v>
      </c>
      <c r="E444" s="219">
        <v>0</v>
      </c>
      <c r="F444" s="219">
        <v>0</v>
      </c>
      <c r="G444" s="219">
        <v>0</v>
      </c>
      <c r="H444" s="219">
        <v>0</v>
      </c>
      <c r="I444" s="219">
        <v>2</v>
      </c>
      <c r="J444" s="219">
        <v>0</v>
      </c>
      <c r="K444" s="219">
        <v>0</v>
      </c>
      <c r="L444" s="219">
        <v>2</v>
      </c>
      <c r="M444" s="244">
        <f t="shared" si="20"/>
        <v>0</v>
      </c>
    </row>
    <row r="445" spans="1:13" ht="15" x14ac:dyDescent="0.2">
      <c r="A445" t="str">
        <f t="shared" si="18"/>
        <v>VO270505</v>
      </c>
      <c r="B445">
        <f t="shared" si="19"/>
        <v>5</v>
      </c>
      <c r="C445" s="218" t="s">
        <v>1214</v>
      </c>
      <c r="D445" s="219" t="s">
        <v>564</v>
      </c>
      <c r="E445" s="219">
        <v>0</v>
      </c>
      <c r="F445" s="219">
        <v>0</v>
      </c>
      <c r="G445" s="219">
        <v>0</v>
      </c>
      <c r="H445" s="219">
        <v>0</v>
      </c>
      <c r="I445" s="219">
        <v>1</v>
      </c>
      <c r="J445" s="219">
        <v>0</v>
      </c>
      <c r="K445" s="219">
        <v>0</v>
      </c>
      <c r="L445" s="219">
        <v>1</v>
      </c>
      <c r="M445" s="244">
        <f t="shared" si="20"/>
        <v>0</v>
      </c>
    </row>
    <row r="446" spans="1:13" ht="15" x14ac:dyDescent="0.2">
      <c r="A446" t="str">
        <f t="shared" si="18"/>
        <v>VO270506</v>
      </c>
      <c r="B446">
        <f t="shared" si="19"/>
        <v>6</v>
      </c>
      <c r="C446" s="218" t="s">
        <v>1214</v>
      </c>
      <c r="D446" s="219" t="s">
        <v>590</v>
      </c>
      <c r="E446" s="219">
        <v>1</v>
      </c>
      <c r="F446" s="219">
        <v>0</v>
      </c>
      <c r="G446" s="219">
        <v>0</v>
      </c>
      <c r="H446" s="219">
        <v>1</v>
      </c>
      <c r="I446" s="219">
        <v>1</v>
      </c>
      <c r="J446" s="219">
        <v>0</v>
      </c>
      <c r="K446" s="219">
        <v>0</v>
      </c>
      <c r="L446" s="219">
        <v>1</v>
      </c>
      <c r="M446" s="244">
        <f t="shared" si="20"/>
        <v>0</v>
      </c>
    </row>
    <row r="447" spans="1:13" ht="15" x14ac:dyDescent="0.2">
      <c r="A447" t="str">
        <f t="shared" si="18"/>
        <v>VO270507</v>
      </c>
      <c r="B447">
        <f t="shared" si="19"/>
        <v>7</v>
      </c>
      <c r="C447" s="218" t="s">
        <v>1214</v>
      </c>
      <c r="D447" s="219" t="s">
        <v>614</v>
      </c>
      <c r="E447" s="219">
        <v>1</v>
      </c>
      <c r="F447" s="219">
        <v>0</v>
      </c>
      <c r="G447" s="219">
        <v>0</v>
      </c>
      <c r="H447" s="219">
        <v>1</v>
      </c>
      <c r="I447" s="219">
        <v>0</v>
      </c>
      <c r="J447" s="219">
        <v>0</v>
      </c>
      <c r="K447" s="219">
        <v>0</v>
      </c>
      <c r="L447" s="219">
        <v>0</v>
      </c>
      <c r="M447" s="244">
        <f t="shared" si="20"/>
        <v>1</v>
      </c>
    </row>
    <row r="448" spans="1:13" ht="15" x14ac:dyDescent="0.2">
      <c r="A448" t="str">
        <f t="shared" si="18"/>
        <v>VO270508</v>
      </c>
      <c r="B448">
        <f t="shared" si="19"/>
        <v>8</v>
      </c>
      <c r="C448" s="218" t="s">
        <v>1214</v>
      </c>
      <c r="D448" s="219" t="s">
        <v>647</v>
      </c>
      <c r="E448" s="219">
        <v>0</v>
      </c>
      <c r="F448" s="219">
        <v>0</v>
      </c>
      <c r="G448" s="219">
        <v>0</v>
      </c>
      <c r="H448" s="219">
        <v>0</v>
      </c>
      <c r="I448" s="219">
        <v>0</v>
      </c>
      <c r="J448" s="219">
        <v>0</v>
      </c>
      <c r="K448" s="219">
        <v>0</v>
      </c>
      <c r="L448" s="219">
        <v>0</v>
      </c>
      <c r="M448" s="244">
        <f t="shared" si="20"/>
        <v>0</v>
      </c>
    </row>
    <row r="449" spans="1:13" ht="15" x14ac:dyDescent="0.2">
      <c r="A449" t="str">
        <f t="shared" si="18"/>
        <v>VO270509</v>
      </c>
      <c r="B449">
        <f t="shared" si="19"/>
        <v>9</v>
      </c>
      <c r="C449" s="218" t="s">
        <v>1214</v>
      </c>
      <c r="D449" s="219" t="s">
        <v>684</v>
      </c>
      <c r="E449" s="219">
        <v>0</v>
      </c>
      <c r="F449" s="219">
        <v>0</v>
      </c>
      <c r="G449" s="219">
        <v>0</v>
      </c>
      <c r="H449" s="219">
        <v>0</v>
      </c>
      <c r="I449" s="219">
        <v>0</v>
      </c>
      <c r="J449" s="219">
        <v>0</v>
      </c>
      <c r="K449" s="219">
        <v>0</v>
      </c>
      <c r="L449" s="219">
        <v>0</v>
      </c>
      <c r="M449" s="244">
        <f t="shared" si="20"/>
        <v>0</v>
      </c>
    </row>
    <row r="450" spans="1:13" ht="15" x14ac:dyDescent="0.2">
      <c r="A450" t="str">
        <f t="shared" si="18"/>
        <v>VO270510</v>
      </c>
      <c r="B450">
        <f t="shared" si="19"/>
        <v>10</v>
      </c>
      <c r="C450" s="218" t="s">
        <v>1214</v>
      </c>
      <c r="D450" s="219" t="s">
        <v>759</v>
      </c>
      <c r="E450" s="219">
        <v>26</v>
      </c>
      <c r="F450" s="219">
        <v>0</v>
      </c>
      <c r="G450" s="219">
        <v>0</v>
      </c>
      <c r="H450" s="219">
        <v>26</v>
      </c>
      <c r="I450" s="219">
        <v>3</v>
      </c>
      <c r="J450" s="219">
        <v>0</v>
      </c>
      <c r="K450" s="219">
        <v>0</v>
      </c>
      <c r="L450" s="219">
        <v>3</v>
      </c>
      <c r="M450" s="244">
        <f t="shared" si="20"/>
        <v>1</v>
      </c>
    </row>
    <row r="451" spans="1:13" ht="15" x14ac:dyDescent="0.2">
      <c r="A451" t="str">
        <f t="shared" si="18"/>
        <v>VO270511</v>
      </c>
      <c r="B451">
        <f t="shared" si="19"/>
        <v>11</v>
      </c>
      <c r="C451" s="218" t="s">
        <v>1214</v>
      </c>
      <c r="D451" s="219" t="s">
        <v>774</v>
      </c>
      <c r="E451" s="219">
        <v>6</v>
      </c>
      <c r="F451" s="219">
        <v>0</v>
      </c>
      <c r="G451" s="219">
        <v>0</v>
      </c>
      <c r="H451" s="219">
        <v>6</v>
      </c>
      <c r="I451" s="219">
        <v>3</v>
      </c>
      <c r="J451" s="219">
        <v>0</v>
      </c>
      <c r="K451" s="219">
        <v>0</v>
      </c>
      <c r="L451" s="219">
        <v>3</v>
      </c>
      <c r="M451" s="244">
        <f t="shared" si="20"/>
        <v>1</v>
      </c>
    </row>
    <row r="452" spans="1:13" ht="15" x14ac:dyDescent="0.2">
      <c r="A452" t="str">
        <f t="shared" si="18"/>
        <v>VO270512</v>
      </c>
      <c r="B452">
        <f t="shared" si="19"/>
        <v>12</v>
      </c>
      <c r="C452" s="218" t="s">
        <v>1214</v>
      </c>
      <c r="D452" s="219" t="s">
        <v>779</v>
      </c>
      <c r="E452" s="219">
        <v>1</v>
      </c>
      <c r="F452" s="219">
        <v>0</v>
      </c>
      <c r="G452" s="219">
        <v>0</v>
      </c>
      <c r="H452" s="219">
        <v>1</v>
      </c>
      <c r="I452" s="219">
        <v>0</v>
      </c>
      <c r="J452" s="219">
        <v>0</v>
      </c>
      <c r="K452" s="219">
        <v>0</v>
      </c>
      <c r="L452" s="219">
        <v>0</v>
      </c>
      <c r="M452" s="244">
        <f t="shared" si="20"/>
        <v>1</v>
      </c>
    </row>
    <row r="453" spans="1:13" ht="15" x14ac:dyDescent="0.2">
      <c r="A453" t="str">
        <f t="shared" si="18"/>
        <v>VO270513</v>
      </c>
      <c r="B453">
        <f t="shared" si="19"/>
        <v>13</v>
      </c>
      <c r="C453" s="218" t="s">
        <v>1214</v>
      </c>
      <c r="D453" s="219" t="s">
        <v>1146</v>
      </c>
      <c r="E453" s="219">
        <v>0</v>
      </c>
      <c r="F453" s="219">
        <v>0</v>
      </c>
      <c r="G453" s="219">
        <v>0</v>
      </c>
      <c r="H453" s="219">
        <v>0</v>
      </c>
      <c r="I453" s="219">
        <v>1</v>
      </c>
      <c r="J453" s="219">
        <v>0</v>
      </c>
      <c r="K453" s="219">
        <v>0</v>
      </c>
      <c r="L453" s="219">
        <v>1</v>
      </c>
      <c r="M453" s="244">
        <f t="shared" si="20"/>
        <v>0</v>
      </c>
    </row>
    <row r="454" spans="1:13" ht="15" x14ac:dyDescent="0.2">
      <c r="A454" t="str">
        <f t="shared" si="18"/>
        <v>VO270601</v>
      </c>
      <c r="B454">
        <f t="shared" si="19"/>
        <v>1</v>
      </c>
      <c r="C454" s="218" t="s">
        <v>1215</v>
      </c>
      <c r="D454" s="219" t="s">
        <v>287</v>
      </c>
      <c r="E454" s="219">
        <v>0</v>
      </c>
      <c r="F454" s="219">
        <v>0</v>
      </c>
      <c r="G454" s="219">
        <v>0</v>
      </c>
      <c r="H454" s="219">
        <v>0</v>
      </c>
      <c r="I454" s="219">
        <v>2</v>
      </c>
      <c r="J454" s="219">
        <v>0</v>
      </c>
      <c r="K454" s="219">
        <v>1</v>
      </c>
      <c r="L454" s="219">
        <v>3</v>
      </c>
      <c r="M454" s="244">
        <f t="shared" si="20"/>
        <v>0</v>
      </c>
    </row>
    <row r="455" spans="1:13" ht="15" x14ac:dyDescent="0.2">
      <c r="A455" t="str">
        <f t="shared" si="18"/>
        <v>VO270602</v>
      </c>
      <c r="B455">
        <f t="shared" si="19"/>
        <v>2</v>
      </c>
      <c r="C455" s="218" t="s">
        <v>1215</v>
      </c>
      <c r="D455" s="219" t="s">
        <v>379</v>
      </c>
      <c r="E455" s="219">
        <v>0</v>
      </c>
      <c r="F455" s="219">
        <v>0</v>
      </c>
      <c r="G455" s="219">
        <v>0</v>
      </c>
      <c r="H455" s="219">
        <v>0</v>
      </c>
      <c r="I455" s="219">
        <v>1</v>
      </c>
      <c r="J455" s="219">
        <v>0</v>
      </c>
      <c r="K455" s="219">
        <v>0</v>
      </c>
      <c r="L455" s="219">
        <v>1</v>
      </c>
      <c r="M455" s="244">
        <f t="shared" si="20"/>
        <v>0</v>
      </c>
    </row>
    <row r="456" spans="1:13" ht="15" x14ac:dyDescent="0.2">
      <c r="A456" t="str">
        <f t="shared" si="18"/>
        <v>VO270603</v>
      </c>
      <c r="B456">
        <f t="shared" si="19"/>
        <v>3</v>
      </c>
      <c r="C456" s="218" t="s">
        <v>1215</v>
      </c>
      <c r="D456" s="219" t="s">
        <v>590</v>
      </c>
      <c r="E456" s="219">
        <v>7</v>
      </c>
      <c r="F456" s="219">
        <v>0</v>
      </c>
      <c r="G456" s="219">
        <v>0</v>
      </c>
      <c r="H456" s="219">
        <v>7</v>
      </c>
      <c r="I456" s="219">
        <v>10</v>
      </c>
      <c r="J456" s="219">
        <v>0</v>
      </c>
      <c r="K456" s="219">
        <v>0</v>
      </c>
      <c r="L456" s="219">
        <v>10</v>
      </c>
      <c r="M456" s="244">
        <f t="shared" si="20"/>
        <v>0</v>
      </c>
    </row>
    <row r="457" spans="1:13" ht="15" x14ac:dyDescent="0.2">
      <c r="A457" t="str">
        <f t="shared" si="18"/>
        <v>VO270604</v>
      </c>
      <c r="B457">
        <f t="shared" si="19"/>
        <v>4</v>
      </c>
      <c r="C457" s="218" t="s">
        <v>1215</v>
      </c>
      <c r="D457" s="219" t="s">
        <v>684</v>
      </c>
      <c r="E457" s="219">
        <v>1</v>
      </c>
      <c r="F457" s="219">
        <v>0</v>
      </c>
      <c r="G457" s="219">
        <v>0</v>
      </c>
      <c r="H457" s="219">
        <v>1</v>
      </c>
      <c r="I457" s="219">
        <v>2</v>
      </c>
      <c r="J457" s="219">
        <v>0</v>
      </c>
      <c r="K457" s="219">
        <v>0</v>
      </c>
      <c r="L457" s="219">
        <v>2</v>
      </c>
      <c r="M457" s="244">
        <f t="shared" si="20"/>
        <v>0</v>
      </c>
    </row>
    <row r="458" spans="1:13" ht="15" x14ac:dyDescent="0.2">
      <c r="A458" t="str">
        <f t="shared" si="18"/>
        <v>VO270605</v>
      </c>
      <c r="B458">
        <f t="shared" si="19"/>
        <v>5</v>
      </c>
      <c r="C458" s="218" t="s">
        <v>1215</v>
      </c>
      <c r="D458" s="219" t="s">
        <v>737</v>
      </c>
      <c r="E458" s="219">
        <v>0</v>
      </c>
      <c r="F458" s="219">
        <v>0</v>
      </c>
      <c r="G458" s="219">
        <v>0</v>
      </c>
      <c r="H458" s="219">
        <v>0</v>
      </c>
      <c r="I458" s="219">
        <v>1</v>
      </c>
      <c r="J458" s="219">
        <v>0</v>
      </c>
      <c r="K458" s="219">
        <v>0</v>
      </c>
      <c r="L458" s="219">
        <v>1</v>
      </c>
      <c r="M458" s="244">
        <f t="shared" si="20"/>
        <v>0</v>
      </c>
    </row>
    <row r="459" spans="1:13" ht="15" x14ac:dyDescent="0.2">
      <c r="A459" t="str">
        <f t="shared" ref="A459:A522" si="21">C459&amp;IF(B459&lt;10,"0","")&amp;B459</f>
        <v>VO270606</v>
      </c>
      <c r="B459">
        <f t="shared" si="19"/>
        <v>6</v>
      </c>
      <c r="C459" s="218" t="s">
        <v>1215</v>
      </c>
      <c r="D459" s="219" t="s">
        <v>759</v>
      </c>
      <c r="E459" s="219">
        <v>2</v>
      </c>
      <c r="F459" s="219">
        <v>0</v>
      </c>
      <c r="G459" s="219">
        <v>0</v>
      </c>
      <c r="H459" s="219">
        <v>2</v>
      </c>
      <c r="I459" s="219">
        <v>0</v>
      </c>
      <c r="J459" s="219">
        <v>0</v>
      </c>
      <c r="K459" s="219">
        <v>0</v>
      </c>
      <c r="L459" s="219">
        <v>0</v>
      </c>
      <c r="M459" s="244">
        <f t="shared" si="20"/>
        <v>1</v>
      </c>
    </row>
    <row r="460" spans="1:13" ht="15" x14ac:dyDescent="0.2">
      <c r="A460" t="str">
        <f t="shared" si="21"/>
        <v>VO270607</v>
      </c>
      <c r="B460">
        <f t="shared" ref="B460:B523" si="22">IF(C460=C459,B459+1,1)</f>
        <v>7</v>
      </c>
      <c r="C460" s="218" t="s">
        <v>1215</v>
      </c>
      <c r="D460" s="219" t="s">
        <v>774</v>
      </c>
      <c r="E460" s="219">
        <v>2</v>
      </c>
      <c r="F460" s="219">
        <v>0</v>
      </c>
      <c r="G460" s="219">
        <v>0</v>
      </c>
      <c r="H460" s="219">
        <v>2</v>
      </c>
      <c r="I460" s="219">
        <v>1</v>
      </c>
      <c r="J460" s="219">
        <v>0</v>
      </c>
      <c r="K460" s="219">
        <v>0</v>
      </c>
      <c r="L460" s="219">
        <v>1</v>
      </c>
      <c r="M460" s="244">
        <f t="shared" ref="M460:M523" si="23">IF((H460-L460)&gt;0,1,0)</f>
        <v>1</v>
      </c>
    </row>
    <row r="461" spans="1:13" ht="15" x14ac:dyDescent="0.2">
      <c r="A461" t="str">
        <f t="shared" si="21"/>
        <v>VO270608</v>
      </c>
      <c r="B461">
        <f t="shared" si="22"/>
        <v>8</v>
      </c>
      <c r="C461" s="218" t="s">
        <v>1215</v>
      </c>
      <c r="D461" s="219" t="s">
        <v>779</v>
      </c>
      <c r="E461" s="219">
        <v>2</v>
      </c>
      <c r="F461" s="219">
        <v>0</v>
      </c>
      <c r="G461" s="219">
        <v>0</v>
      </c>
      <c r="H461" s="219">
        <v>2</v>
      </c>
      <c r="I461" s="219">
        <v>0</v>
      </c>
      <c r="J461" s="219">
        <v>0</v>
      </c>
      <c r="K461" s="219">
        <v>0</v>
      </c>
      <c r="L461" s="219">
        <v>0</v>
      </c>
      <c r="M461" s="244">
        <f t="shared" si="23"/>
        <v>1</v>
      </c>
    </row>
    <row r="462" spans="1:13" ht="15" x14ac:dyDescent="0.2">
      <c r="A462" t="str">
        <f t="shared" si="21"/>
        <v>VO270609</v>
      </c>
      <c r="B462">
        <f t="shared" si="22"/>
        <v>9</v>
      </c>
      <c r="C462" s="218" t="s">
        <v>1215</v>
      </c>
      <c r="D462" s="219" t="s">
        <v>920</v>
      </c>
      <c r="E462" s="219">
        <v>0</v>
      </c>
      <c r="F462" s="219">
        <v>0</v>
      </c>
      <c r="G462" s="219">
        <v>0</v>
      </c>
      <c r="H462" s="219">
        <v>0</v>
      </c>
      <c r="I462" s="219">
        <v>0</v>
      </c>
      <c r="J462" s="219">
        <v>0</v>
      </c>
      <c r="K462" s="219">
        <v>0</v>
      </c>
      <c r="L462" s="219">
        <v>0</v>
      </c>
      <c r="M462" s="244">
        <f t="shared" si="23"/>
        <v>0</v>
      </c>
    </row>
    <row r="463" spans="1:13" ht="15" x14ac:dyDescent="0.2">
      <c r="A463" t="str">
        <f t="shared" si="21"/>
        <v>VO270610</v>
      </c>
      <c r="B463">
        <f t="shared" si="22"/>
        <v>10</v>
      </c>
      <c r="C463" s="218" t="s">
        <v>1215</v>
      </c>
      <c r="D463" s="219" t="s">
        <v>942</v>
      </c>
      <c r="E463" s="219">
        <v>1</v>
      </c>
      <c r="F463" s="219">
        <v>0</v>
      </c>
      <c r="G463" s="219">
        <v>0</v>
      </c>
      <c r="H463" s="219">
        <v>1</v>
      </c>
      <c r="I463" s="219">
        <v>1</v>
      </c>
      <c r="J463" s="219">
        <v>0</v>
      </c>
      <c r="K463" s="219">
        <v>0</v>
      </c>
      <c r="L463" s="219">
        <v>1</v>
      </c>
      <c r="M463" s="244">
        <f t="shared" si="23"/>
        <v>0</v>
      </c>
    </row>
    <row r="464" spans="1:13" ht="15" x14ac:dyDescent="0.2">
      <c r="A464" t="str">
        <f t="shared" si="21"/>
        <v>VO270611</v>
      </c>
      <c r="B464">
        <f t="shared" si="22"/>
        <v>11</v>
      </c>
      <c r="C464" s="218" t="s">
        <v>1215</v>
      </c>
      <c r="D464" s="219" t="s">
        <v>994</v>
      </c>
      <c r="E464" s="219">
        <v>1</v>
      </c>
      <c r="F464" s="219">
        <v>0</v>
      </c>
      <c r="G464" s="219">
        <v>0</v>
      </c>
      <c r="H464" s="219">
        <v>1</v>
      </c>
      <c r="I464" s="219">
        <v>0</v>
      </c>
      <c r="J464" s="219">
        <v>0</v>
      </c>
      <c r="K464" s="219">
        <v>0</v>
      </c>
      <c r="L464" s="219">
        <v>0</v>
      </c>
      <c r="M464" s="244">
        <f t="shared" si="23"/>
        <v>1</v>
      </c>
    </row>
    <row r="465" spans="1:13" ht="15" x14ac:dyDescent="0.2">
      <c r="A465" t="str">
        <f t="shared" si="21"/>
        <v>VO270701</v>
      </c>
      <c r="B465">
        <f t="shared" si="22"/>
        <v>1</v>
      </c>
      <c r="C465" s="218" t="s">
        <v>1216</v>
      </c>
      <c r="D465" s="219" t="s">
        <v>1063</v>
      </c>
      <c r="E465" s="219">
        <v>1</v>
      </c>
      <c r="F465" s="219">
        <v>0</v>
      </c>
      <c r="G465" s="219">
        <v>0</v>
      </c>
      <c r="H465" s="219">
        <v>1</v>
      </c>
      <c r="I465" s="219">
        <v>0</v>
      </c>
      <c r="J465" s="219">
        <v>0</v>
      </c>
      <c r="K465" s="219">
        <v>0</v>
      </c>
      <c r="L465" s="219">
        <v>0</v>
      </c>
      <c r="M465" s="244">
        <f t="shared" si="23"/>
        <v>1</v>
      </c>
    </row>
    <row r="466" spans="1:13" ht="15" x14ac:dyDescent="0.2">
      <c r="A466" t="str">
        <f t="shared" si="21"/>
        <v>VO270702</v>
      </c>
      <c r="B466">
        <f t="shared" si="22"/>
        <v>2</v>
      </c>
      <c r="C466" s="218" t="s">
        <v>1216</v>
      </c>
      <c r="D466" s="219" t="s">
        <v>379</v>
      </c>
      <c r="E466" s="219">
        <v>1</v>
      </c>
      <c r="F466" s="219">
        <v>0</v>
      </c>
      <c r="G466" s="219">
        <v>0</v>
      </c>
      <c r="H466" s="219">
        <v>1</v>
      </c>
      <c r="I466" s="219">
        <v>0</v>
      </c>
      <c r="J466" s="219">
        <v>0</v>
      </c>
      <c r="K466" s="219">
        <v>0</v>
      </c>
      <c r="L466" s="219">
        <v>0</v>
      </c>
      <c r="M466" s="244">
        <f t="shared" si="23"/>
        <v>1</v>
      </c>
    </row>
    <row r="467" spans="1:13" ht="15" x14ac:dyDescent="0.2">
      <c r="A467" t="str">
        <f t="shared" si="21"/>
        <v>VO270703</v>
      </c>
      <c r="B467">
        <f t="shared" si="22"/>
        <v>3</v>
      </c>
      <c r="C467" s="218" t="s">
        <v>1216</v>
      </c>
      <c r="D467" s="219" t="s">
        <v>590</v>
      </c>
      <c r="E467" s="219">
        <v>7</v>
      </c>
      <c r="F467" s="219">
        <v>0</v>
      </c>
      <c r="G467" s="219">
        <v>0</v>
      </c>
      <c r="H467" s="219">
        <v>7</v>
      </c>
      <c r="I467" s="219">
        <v>2</v>
      </c>
      <c r="J467" s="219">
        <v>0</v>
      </c>
      <c r="K467" s="219">
        <v>0</v>
      </c>
      <c r="L467" s="219">
        <v>2</v>
      </c>
      <c r="M467" s="244">
        <f t="shared" si="23"/>
        <v>1</v>
      </c>
    </row>
    <row r="468" spans="1:13" ht="15" x14ac:dyDescent="0.2">
      <c r="A468" t="str">
        <f t="shared" si="21"/>
        <v>VO270704</v>
      </c>
      <c r="B468">
        <f t="shared" si="22"/>
        <v>4</v>
      </c>
      <c r="C468" s="218" t="s">
        <v>1216</v>
      </c>
      <c r="D468" s="219" t="s">
        <v>671</v>
      </c>
      <c r="E468" s="219">
        <v>0</v>
      </c>
      <c r="F468" s="219">
        <v>0</v>
      </c>
      <c r="G468" s="219">
        <v>0</v>
      </c>
      <c r="H468" s="219">
        <v>0</v>
      </c>
      <c r="I468" s="219">
        <v>1</v>
      </c>
      <c r="J468" s="219">
        <v>0</v>
      </c>
      <c r="K468" s="219">
        <v>0</v>
      </c>
      <c r="L468" s="219">
        <v>1</v>
      </c>
      <c r="M468" s="244">
        <f t="shared" si="23"/>
        <v>0</v>
      </c>
    </row>
    <row r="469" spans="1:13" ht="15" x14ac:dyDescent="0.2">
      <c r="A469" t="str">
        <f t="shared" si="21"/>
        <v>VO270705</v>
      </c>
      <c r="B469">
        <f t="shared" si="22"/>
        <v>5</v>
      </c>
      <c r="C469" s="218" t="s">
        <v>1216</v>
      </c>
      <c r="D469" s="219" t="s">
        <v>684</v>
      </c>
      <c r="E469" s="219">
        <v>0</v>
      </c>
      <c r="F469" s="219">
        <v>0</v>
      </c>
      <c r="G469" s="219">
        <v>0</v>
      </c>
      <c r="H469" s="219">
        <v>0</v>
      </c>
      <c r="I469" s="219">
        <v>0</v>
      </c>
      <c r="J469" s="219">
        <v>1</v>
      </c>
      <c r="K469" s="219">
        <v>0</v>
      </c>
      <c r="L469" s="219">
        <v>1</v>
      </c>
      <c r="M469" s="244">
        <f t="shared" si="23"/>
        <v>0</v>
      </c>
    </row>
    <row r="470" spans="1:13" ht="15" x14ac:dyDescent="0.2">
      <c r="A470" t="str">
        <f t="shared" si="21"/>
        <v>VO270706</v>
      </c>
      <c r="B470">
        <f t="shared" si="22"/>
        <v>6</v>
      </c>
      <c r="C470" s="218" t="s">
        <v>1216</v>
      </c>
      <c r="D470" s="219" t="s">
        <v>779</v>
      </c>
      <c r="E470" s="219">
        <v>1</v>
      </c>
      <c r="F470" s="219">
        <v>0</v>
      </c>
      <c r="G470" s="219">
        <v>0</v>
      </c>
      <c r="H470" s="219">
        <v>1</v>
      </c>
      <c r="I470" s="219">
        <v>0</v>
      </c>
      <c r="J470" s="219">
        <v>0</v>
      </c>
      <c r="K470" s="219">
        <v>0</v>
      </c>
      <c r="L470" s="219">
        <v>0</v>
      </c>
      <c r="M470" s="244">
        <f t="shared" si="23"/>
        <v>1</v>
      </c>
    </row>
    <row r="471" spans="1:13" ht="15" x14ac:dyDescent="0.2">
      <c r="A471" t="str">
        <f t="shared" si="21"/>
        <v>VO270707</v>
      </c>
      <c r="B471">
        <f t="shared" si="22"/>
        <v>7</v>
      </c>
      <c r="C471" s="218" t="s">
        <v>1216</v>
      </c>
      <c r="D471" s="219" t="s">
        <v>920</v>
      </c>
      <c r="E471" s="219">
        <v>0</v>
      </c>
      <c r="F471" s="219">
        <v>0</v>
      </c>
      <c r="G471" s="219">
        <v>0</v>
      </c>
      <c r="H471" s="219">
        <v>0</v>
      </c>
      <c r="I471" s="219">
        <v>0</v>
      </c>
      <c r="J471" s="219">
        <v>0</v>
      </c>
      <c r="K471" s="219">
        <v>0</v>
      </c>
      <c r="L471" s="219">
        <v>0</v>
      </c>
      <c r="M471" s="244">
        <f t="shared" si="23"/>
        <v>0</v>
      </c>
    </row>
    <row r="472" spans="1:13" ht="15" x14ac:dyDescent="0.2">
      <c r="A472" t="str">
        <f t="shared" si="21"/>
        <v>VO270801</v>
      </c>
      <c r="B472">
        <f t="shared" si="22"/>
        <v>1</v>
      </c>
      <c r="C472" s="218" t="s">
        <v>1217</v>
      </c>
      <c r="D472" s="219" t="s">
        <v>287</v>
      </c>
      <c r="E472" s="219">
        <v>0</v>
      </c>
      <c r="F472" s="219">
        <v>1</v>
      </c>
      <c r="G472" s="219">
        <v>0</v>
      </c>
      <c r="H472" s="219">
        <v>1</v>
      </c>
      <c r="I472" s="219">
        <v>0</v>
      </c>
      <c r="J472" s="219">
        <v>0</v>
      </c>
      <c r="K472" s="219">
        <v>0</v>
      </c>
      <c r="L472" s="219">
        <v>0</v>
      </c>
      <c r="M472" s="244">
        <f t="shared" si="23"/>
        <v>1</v>
      </c>
    </row>
    <row r="473" spans="1:13" ht="15" x14ac:dyDescent="0.2">
      <c r="A473" t="str">
        <f t="shared" si="21"/>
        <v>VO270802</v>
      </c>
      <c r="B473">
        <f t="shared" si="22"/>
        <v>2</v>
      </c>
      <c r="C473" s="218" t="s">
        <v>1217</v>
      </c>
      <c r="D473" s="219" t="s">
        <v>312</v>
      </c>
      <c r="E473" s="219">
        <v>1</v>
      </c>
      <c r="F473" s="219">
        <v>0</v>
      </c>
      <c r="G473" s="219">
        <v>0</v>
      </c>
      <c r="H473" s="219">
        <v>1</v>
      </c>
      <c r="I473" s="219">
        <v>1</v>
      </c>
      <c r="J473" s="219">
        <v>0</v>
      </c>
      <c r="K473" s="219">
        <v>0</v>
      </c>
      <c r="L473" s="219">
        <v>1</v>
      </c>
      <c r="M473" s="244">
        <f t="shared" si="23"/>
        <v>0</v>
      </c>
    </row>
    <row r="474" spans="1:13" ht="15" x14ac:dyDescent="0.2">
      <c r="A474" t="str">
        <f t="shared" si="21"/>
        <v>VO270803</v>
      </c>
      <c r="B474">
        <f t="shared" si="22"/>
        <v>3</v>
      </c>
      <c r="C474" s="218" t="s">
        <v>1217</v>
      </c>
      <c r="D474" s="219" t="s">
        <v>379</v>
      </c>
      <c r="E474" s="219">
        <v>0</v>
      </c>
      <c r="F474" s="219">
        <v>0</v>
      </c>
      <c r="G474" s="219">
        <v>0</v>
      </c>
      <c r="H474" s="219">
        <v>0</v>
      </c>
      <c r="I474" s="219">
        <v>2</v>
      </c>
      <c r="J474" s="219">
        <v>0</v>
      </c>
      <c r="K474" s="219">
        <v>0</v>
      </c>
      <c r="L474" s="219">
        <v>2</v>
      </c>
      <c r="M474" s="244">
        <f t="shared" si="23"/>
        <v>0</v>
      </c>
    </row>
    <row r="475" spans="1:13" ht="15" x14ac:dyDescent="0.2">
      <c r="A475" t="str">
        <f t="shared" si="21"/>
        <v>VO270804</v>
      </c>
      <c r="B475">
        <f t="shared" si="22"/>
        <v>4</v>
      </c>
      <c r="C475" s="218" t="s">
        <v>1217</v>
      </c>
      <c r="D475" s="219" t="s">
        <v>590</v>
      </c>
      <c r="E475" s="219">
        <v>38</v>
      </c>
      <c r="F475" s="219">
        <v>0</v>
      </c>
      <c r="G475" s="219">
        <v>0</v>
      </c>
      <c r="H475" s="219">
        <v>38</v>
      </c>
      <c r="I475" s="219">
        <v>17</v>
      </c>
      <c r="J475" s="219">
        <v>0</v>
      </c>
      <c r="K475" s="219">
        <v>0</v>
      </c>
      <c r="L475" s="219">
        <v>17</v>
      </c>
      <c r="M475" s="244">
        <f t="shared" si="23"/>
        <v>1</v>
      </c>
    </row>
    <row r="476" spans="1:13" ht="15" x14ac:dyDescent="0.2">
      <c r="A476" t="str">
        <f t="shared" si="21"/>
        <v>VO270805</v>
      </c>
      <c r="B476">
        <f t="shared" si="22"/>
        <v>5</v>
      </c>
      <c r="C476" s="218" t="s">
        <v>1217</v>
      </c>
      <c r="D476" s="219" t="s">
        <v>1097</v>
      </c>
      <c r="E476" s="219">
        <v>1</v>
      </c>
      <c r="F476" s="219">
        <v>0</v>
      </c>
      <c r="G476" s="219">
        <v>0</v>
      </c>
      <c r="H476" s="219">
        <v>1</v>
      </c>
      <c r="I476" s="219">
        <v>1</v>
      </c>
      <c r="J476" s="219">
        <v>0</v>
      </c>
      <c r="K476" s="219">
        <v>0</v>
      </c>
      <c r="L476" s="219">
        <v>1</v>
      </c>
      <c r="M476" s="244">
        <f t="shared" si="23"/>
        <v>0</v>
      </c>
    </row>
    <row r="477" spans="1:13" ht="15" x14ac:dyDescent="0.2">
      <c r="A477" t="str">
        <f t="shared" si="21"/>
        <v>VO270806</v>
      </c>
      <c r="B477">
        <f t="shared" si="22"/>
        <v>6</v>
      </c>
      <c r="C477" s="218" t="s">
        <v>1217</v>
      </c>
      <c r="D477" s="219" t="s">
        <v>641</v>
      </c>
      <c r="E477" s="219">
        <v>1</v>
      </c>
      <c r="F477" s="219">
        <v>0</v>
      </c>
      <c r="G477" s="219">
        <v>0</v>
      </c>
      <c r="H477" s="219">
        <v>1</v>
      </c>
      <c r="I477" s="219">
        <v>0</v>
      </c>
      <c r="J477" s="219">
        <v>0</v>
      </c>
      <c r="K477" s="219">
        <v>0</v>
      </c>
      <c r="L477" s="219">
        <v>0</v>
      </c>
      <c r="M477" s="244">
        <f t="shared" si="23"/>
        <v>1</v>
      </c>
    </row>
    <row r="478" spans="1:13" ht="15" x14ac:dyDescent="0.2">
      <c r="A478" t="str">
        <f t="shared" si="21"/>
        <v>VO270807</v>
      </c>
      <c r="B478">
        <f t="shared" si="22"/>
        <v>7</v>
      </c>
      <c r="C478" s="218" t="s">
        <v>1217</v>
      </c>
      <c r="D478" s="219" t="s">
        <v>1110</v>
      </c>
      <c r="E478" s="219">
        <v>0</v>
      </c>
      <c r="F478" s="219">
        <v>0</v>
      </c>
      <c r="G478" s="219">
        <v>0</v>
      </c>
      <c r="H478" s="219">
        <v>0</v>
      </c>
      <c r="I478" s="219">
        <v>4</v>
      </c>
      <c r="J478" s="219">
        <v>0</v>
      </c>
      <c r="K478" s="219">
        <v>0</v>
      </c>
      <c r="L478" s="219">
        <v>4</v>
      </c>
      <c r="M478" s="244">
        <f t="shared" si="23"/>
        <v>0</v>
      </c>
    </row>
    <row r="479" spans="1:13" ht="15" x14ac:dyDescent="0.2">
      <c r="A479" t="str">
        <f t="shared" si="21"/>
        <v>VO270808</v>
      </c>
      <c r="B479">
        <f t="shared" si="22"/>
        <v>8</v>
      </c>
      <c r="C479" s="218" t="s">
        <v>1217</v>
      </c>
      <c r="D479" s="219" t="s">
        <v>705</v>
      </c>
      <c r="E479" s="219">
        <v>0</v>
      </c>
      <c r="F479" s="219">
        <v>0</v>
      </c>
      <c r="G479" s="219">
        <v>0</v>
      </c>
      <c r="H479" s="219">
        <v>0</v>
      </c>
      <c r="I479" s="219">
        <v>1</v>
      </c>
      <c r="J479" s="219">
        <v>0</v>
      </c>
      <c r="K479" s="219">
        <v>0</v>
      </c>
      <c r="L479" s="219">
        <v>1</v>
      </c>
      <c r="M479" s="244">
        <f t="shared" si="23"/>
        <v>0</v>
      </c>
    </row>
    <row r="480" spans="1:13" ht="15" x14ac:dyDescent="0.2">
      <c r="A480" t="str">
        <f t="shared" si="21"/>
        <v>VO270809</v>
      </c>
      <c r="B480">
        <f t="shared" si="22"/>
        <v>9</v>
      </c>
      <c r="C480" s="218" t="s">
        <v>1217</v>
      </c>
      <c r="D480" s="219" t="s">
        <v>737</v>
      </c>
      <c r="E480" s="219">
        <v>1</v>
      </c>
      <c r="F480" s="219">
        <v>0</v>
      </c>
      <c r="G480" s="219">
        <v>0</v>
      </c>
      <c r="H480" s="219">
        <v>1</v>
      </c>
      <c r="I480" s="219">
        <v>3</v>
      </c>
      <c r="J480" s="219">
        <v>0</v>
      </c>
      <c r="K480" s="219">
        <v>0</v>
      </c>
      <c r="L480" s="219">
        <v>3</v>
      </c>
      <c r="M480" s="244">
        <f t="shared" si="23"/>
        <v>0</v>
      </c>
    </row>
    <row r="481" spans="1:13" ht="15" x14ac:dyDescent="0.2">
      <c r="A481" t="str">
        <f t="shared" si="21"/>
        <v>VO270810</v>
      </c>
      <c r="B481">
        <f t="shared" si="22"/>
        <v>10</v>
      </c>
      <c r="C481" s="218" t="s">
        <v>1217</v>
      </c>
      <c r="D481" s="219" t="s">
        <v>759</v>
      </c>
      <c r="E481" s="219">
        <v>2</v>
      </c>
      <c r="F481" s="219">
        <v>0</v>
      </c>
      <c r="G481" s="219">
        <v>0</v>
      </c>
      <c r="H481" s="219">
        <v>2</v>
      </c>
      <c r="I481" s="219">
        <v>0</v>
      </c>
      <c r="J481" s="219">
        <v>0</v>
      </c>
      <c r="K481" s="219">
        <v>0</v>
      </c>
      <c r="L481" s="219">
        <v>0</v>
      </c>
      <c r="M481" s="244">
        <f t="shared" si="23"/>
        <v>1</v>
      </c>
    </row>
    <row r="482" spans="1:13" ht="15" x14ac:dyDescent="0.2">
      <c r="A482" t="str">
        <f t="shared" si="21"/>
        <v>VO270811</v>
      </c>
      <c r="B482">
        <f t="shared" si="22"/>
        <v>11</v>
      </c>
      <c r="C482" s="218" t="s">
        <v>1217</v>
      </c>
      <c r="D482" s="219" t="s">
        <v>774</v>
      </c>
      <c r="E482" s="219">
        <v>1</v>
      </c>
      <c r="F482" s="219">
        <v>0</v>
      </c>
      <c r="G482" s="219">
        <v>0</v>
      </c>
      <c r="H482" s="219">
        <v>1</v>
      </c>
      <c r="I482" s="219">
        <v>0</v>
      </c>
      <c r="J482" s="219">
        <v>0</v>
      </c>
      <c r="K482" s="219">
        <v>0</v>
      </c>
      <c r="L482" s="219">
        <v>0</v>
      </c>
      <c r="M482" s="244">
        <f t="shared" si="23"/>
        <v>1</v>
      </c>
    </row>
    <row r="483" spans="1:13" ht="15" x14ac:dyDescent="0.2">
      <c r="A483" t="str">
        <f t="shared" si="21"/>
        <v>VO270812</v>
      </c>
      <c r="B483">
        <f t="shared" si="22"/>
        <v>12</v>
      </c>
      <c r="C483" s="218" t="s">
        <v>1217</v>
      </c>
      <c r="D483" s="219" t="s">
        <v>915</v>
      </c>
      <c r="E483" s="219">
        <v>1</v>
      </c>
      <c r="F483" s="219">
        <v>0</v>
      </c>
      <c r="G483" s="219">
        <v>0</v>
      </c>
      <c r="H483" s="219">
        <v>1</v>
      </c>
      <c r="I483" s="219">
        <v>2</v>
      </c>
      <c r="J483" s="219">
        <v>0</v>
      </c>
      <c r="K483" s="219">
        <v>0</v>
      </c>
      <c r="L483" s="219">
        <v>2</v>
      </c>
      <c r="M483" s="244">
        <f t="shared" si="23"/>
        <v>0</v>
      </c>
    </row>
    <row r="484" spans="1:13" ht="15" x14ac:dyDescent="0.2">
      <c r="A484" t="str">
        <f t="shared" si="21"/>
        <v>VO270813</v>
      </c>
      <c r="B484">
        <f t="shared" si="22"/>
        <v>13</v>
      </c>
      <c r="C484" s="218" t="s">
        <v>1217</v>
      </c>
      <c r="D484" s="219" t="s">
        <v>918</v>
      </c>
      <c r="E484" s="219">
        <v>0</v>
      </c>
      <c r="F484" s="219">
        <v>0</v>
      </c>
      <c r="G484" s="219">
        <v>0</v>
      </c>
      <c r="H484" s="219">
        <v>0</v>
      </c>
      <c r="I484" s="219">
        <v>0</v>
      </c>
      <c r="J484" s="219">
        <v>0</v>
      </c>
      <c r="K484" s="219">
        <v>1</v>
      </c>
      <c r="L484" s="219">
        <v>1</v>
      </c>
      <c r="M484" s="244">
        <f t="shared" si="23"/>
        <v>0</v>
      </c>
    </row>
    <row r="485" spans="1:13" ht="15" x14ac:dyDescent="0.2">
      <c r="A485" t="str">
        <f t="shared" si="21"/>
        <v>VO270814</v>
      </c>
      <c r="B485">
        <f t="shared" si="22"/>
        <v>14</v>
      </c>
      <c r="C485" s="218" t="s">
        <v>1217</v>
      </c>
      <c r="D485" s="219" t="s">
        <v>920</v>
      </c>
      <c r="E485" s="219">
        <v>6</v>
      </c>
      <c r="F485" s="219">
        <v>0</v>
      </c>
      <c r="G485" s="219">
        <v>0</v>
      </c>
      <c r="H485" s="219">
        <v>6</v>
      </c>
      <c r="I485" s="219">
        <v>1</v>
      </c>
      <c r="J485" s="219">
        <v>0</v>
      </c>
      <c r="K485" s="219">
        <v>0</v>
      </c>
      <c r="L485" s="219">
        <v>1</v>
      </c>
      <c r="M485" s="244">
        <f t="shared" si="23"/>
        <v>1</v>
      </c>
    </row>
    <row r="486" spans="1:13" ht="15" x14ac:dyDescent="0.2">
      <c r="A486" t="str">
        <f t="shared" si="21"/>
        <v>VO270815</v>
      </c>
      <c r="B486">
        <f t="shared" si="22"/>
        <v>15</v>
      </c>
      <c r="C486" s="218" t="s">
        <v>1217</v>
      </c>
      <c r="D486" s="219" t="s">
        <v>942</v>
      </c>
      <c r="E486" s="219">
        <v>15</v>
      </c>
      <c r="F486" s="219">
        <v>0</v>
      </c>
      <c r="G486" s="219">
        <v>0</v>
      </c>
      <c r="H486" s="219">
        <v>15</v>
      </c>
      <c r="I486" s="219">
        <v>5</v>
      </c>
      <c r="J486" s="219">
        <v>0</v>
      </c>
      <c r="K486" s="219">
        <v>0</v>
      </c>
      <c r="L486" s="219">
        <v>5</v>
      </c>
      <c r="M486" s="244">
        <f t="shared" si="23"/>
        <v>1</v>
      </c>
    </row>
    <row r="487" spans="1:13" ht="15" x14ac:dyDescent="0.2">
      <c r="A487" t="str">
        <f t="shared" si="21"/>
        <v>VO270816</v>
      </c>
      <c r="B487">
        <f t="shared" si="22"/>
        <v>16</v>
      </c>
      <c r="C487" s="218" t="s">
        <v>1217</v>
      </c>
      <c r="D487" s="219" t="s">
        <v>1137</v>
      </c>
      <c r="E487" s="219">
        <v>0</v>
      </c>
      <c r="F487" s="219">
        <v>0</v>
      </c>
      <c r="G487" s="219">
        <v>0</v>
      </c>
      <c r="H487" s="219">
        <v>0</v>
      </c>
      <c r="I487" s="219">
        <v>1</v>
      </c>
      <c r="J487" s="219">
        <v>0</v>
      </c>
      <c r="K487" s="219">
        <v>0</v>
      </c>
      <c r="L487" s="219">
        <v>1</v>
      </c>
      <c r="M487" s="244">
        <f t="shared" si="23"/>
        <v>0</v>
      </c>
    </row>
    <row r="488" spans="1:13" ht="15" x14ac:dyDescent="0.2">
      <c r="A488" t="str">
        <f t="shared" si="21"/>
        <v>VO270817</v>
      </c>
      <c r="B488">
        <f t="shared" si="22"/>
        <v>17</v>
      </c>
      <c r="C488" s="218" t="s">
        <v>1217</v>
      </c>
      <c r="D488" s="219" t="s">
        <v>994</v>
      </c>
      <c r="E488" s="219">
        <v>2</v>
      </c>
      <c r="F488" s="219">
        <v>0</v>
      </c>
      <c r="G488" s="219">
        <v>0</v>
      </c>
      <c r="H488" s="219">
        <v>2</v>
      </c>
      <c r="I488" s="219">
        <v>1</v>
      </c>
      <c r="J488" s="219">
        <v>0</v>
      </c>
      <c r="K488" s="219">
        <v>0</v>
      </c>
      <c r="L488" s="219">
        <v>1</v>
      </c>
      <c r="M488" s="244">
        <f t="shared" si="23"/>
        <v>1</v>
      </c>
    </row>
    <row r="489" spans="1:13" ht="15" x14ac:dyDescent="0.2">
      <c r="A489" t="str">
        <f t="shared" si="21"/>
        <v>VO270818</v>
      </c>
      <c r="B489">
        <f t="shared" si="22"/>
        <v>18</v>
      </c>
      <c r="C489" s="218" t="s">
        <v>1217</v>
      </c>
      <c r="D489" s="219" t="s">
        <v>1146</v>
      </c>
      <c r="E489" s="219">
        <v>0</v>
      </c>
      <c r="F489" s="219">
        <v>0</v>
      </c>
      <c r="G489" s="219">
        <v>0</v>
      </c>
      <c r="H489" s="219">
        <v>0</v>
      </c>
      <c r="I489" s="219">
        <v>0</v>
      </c>
      <c r="J489" s="219">
        <v>0</v>
      </c>
      <c r="K489" s="219">
        <v>0</v>
      </c>
      <c r="L489" s="219">
        <v>0</v>
      </c>
      <c r="M489" s="244">
        <f t="shared" si="23"/>
        <v>0</v>
      </c>
    </row>
    <row r="490" spans="1:13" ht="15" x14ac:dyDescent="0.2">
      <c r="A490" t="str">
        <f t="shared" si="21"/>
        <v>VO270901</v>
      </c>
      <c r="B490">
        <f t="shared" si="22"/>
        <v>1</v>
      </c>
      <c r="C490" s="218" t="s">
        <v>1218</v>
      </c>
      <c r="D490" s="219" t="s">
        <v>133</v>
      </c>
      <c r="E490" s="219">
        <v>2</v>
      </c>
      <c r="F490" s="219">
        <v>0</v>
      </c>
      <c r="G490" s="219">
        <v>0</v>
      </c>
      <c r="H490" s="219">
        <v>2</v>
      </c>
      <c r="I490" s="219">
        <v>0</v>
      </c>
      <c r="J490" s="219">
        <v>0</v>
      </c>
      <c r="K490" s="219">
        <v>0</v>
      </c>
      <c r="L490" s="219">
        <v>0</v>
      </c>
      <c r="M490" s="244">
        <f t="shared" si="23"/>
        <v>1</v>
      </c>
    </row>
    <row r="491" spans="1:13" ht="15" x14ac:dyDescent="0.2">
      <c r="A491" t="str">
        <f t="shared" si="21"/>
        <v>VO270902</v>
      </c>
      <c r="B491">
        <f t="shared" si="22"/>
        <v>2</v>
      </c>
      <c r="C491" s="218" t="s">
        <v>1218</v>
      </c>
      <c r="D491" s="219" t="s">
        <v>272</v>
      </c>
      <c r="E491" s="219">
        <v>0</v>
      </c>
      <c r="F491" s="219">
        <v>0</v>
      </c>
      <c r="G491" s="219">
        <v>0</v>
      </c>
      <c r="H491" s="219">
        <v>0</v>
      </c>
      <c r="I491" s="219">
        <v>0</v>
      </c>
      <c r="J491" s="219">
        <v>0</v>
      </c>
      <c r="K491" s="219">
        <v>0</v>
      </c>
      <c r="L491" s="219">
        <v>0</v>
      </c>
      <c r="M491" s="244">
        <f t="shared" si="23"/>
        <v>0</v>
      </c>
    </row>
    <row r="492" spans="1:13" ht="15" x14ac:dyDescent="0.2">
      <c r="A492" t="str">
        <f t="shared" si="21"/>
        <v>VO270903</v>
      </c>
      <c r="B492">
        <f t="shared" si="22"/>
        <v>3</v>
      </c>
      <c r="C492" s="218" t="s">
        <v>1218</v>
      </c>
      <c r="D492" s="219" t="s">
        <v>312</v>
      </c>
      <c r="E492" s="219">
        <v>1</v>
      </c>
      <c r="F492" s="219">
        <v>0</v>
      </c>
      <c r="G492" s="219">
        <v>0</v>
      </c>
      <c r="H492" s="219">
        <v>1</v>
      </c>
      <c r="I492" s="219">
        <v>0</v>
      </c>
      <c r="J492" s="219">
        <v>0</v>
      </c>
      <c r="K492" s="219">
        <v>0</v>
      </c>
      <c r="L492" s="219">
        <v>0</v>
      </c>
      <c r="M492" s="244">
        <f t="shared" si="23"/>
        <v>1</v>
      </c>
    </row>
    <row r="493" spans="1:13" ht="15" x14ac:dyDescent="0.2">
      <c r="A493" t="str">
        <f t="shared" si="21"/>
        <v>VO270904</v>
      </c>
      <c r="B493">
        <f t="shared" si="22"/>
        <v>4</v>
      </c>
      <c r="C493" s="218" t="s">
        <v>1218</v>
      </c>
      <c r="D493" s="219" t="s">
        <v>379</v>
      </c>
      <c r="E493" s="219">
        <v>0</v>
      </c>
      <c r="F493" s="219">
        <v>0</v>
      </c>
      <c r="G493" s="219">
        <v>0</v>
      </c>
      <c r="H493" s="219">
        <v>0</v>
      </c>
      <c r="I493" s="219">
        <v>2</v>
      </c>
      <c r="J493" s="219">
        <v>0</v>
      </c>
      <c r="K493" s="219">
        <v>0</v>
      </c>
      <c r="L493" s="219">
        <v>2</v>
      </c>
      <c r="M493" s="244">
        <f t="shared" si="23"/>
        <v>0</v>
      </c>
    </row>
    <row r="494" spans="1:13" ht="15" x14ac:dyDescent="0.2">
      <c r="A494" t="str">
        <f t="shared" si="21"/>
        <v>VO270905</v>
      </c>
      <c r="B494">
        <f t="shared" si="22"/>
        <v>5</v>
      </c>
      <c r="C494" s="218" t="s">
        <v>1218</v>
      </c>
      <c r="D494" s="219" t="s">
        <v>1089</v>
      </c>
      <c r="E494" s="219">
        <v>0</v>
      </c>
      <c r="F494" s="219">
        <v>0</v>
      </c>
      <c r="G494" s="219">
        <v>0</v>
      </c>
      <c r="H494" s="219">
        <v>0</v>
      </c>
      <c r="I494" s="219">
        <v>0</v>
      </c>
      <c r="J494" s="219">
        <v>0</v>
      </c>
      <c r="K494" s="219">
        <v>0</v>
      </c>
      <c r="L494" s="219">
        <v>0</v>
      </c>
      <c r="M494" s="244">
        <f t="shared" si="23"/>
        <v>0</v>
      </c>
    </row>
    <row r="495" spans="1:13" ht="15" x14ac:dyDescent="0.2">
      <c r="A495" t="str">
        <f t="shared" si="21"/>
        <v>VO270906</v>
      </c>
      <c r="B495">
        <f t="shared" si="22"/>
        <v>6</v>
      </c>
      <c r="C495" s="218" t="s">
        <v>1218</v>
      </c>
      <c r="D495" s="219" t="s">
        <v>467</v>
      </c>
      <c r="E495" s="219">
        <v>0</v>
      </c>
      <c r="F495" s="219">
        <v>0</v>
      </c>
      <c r="G495" s="219">
        <v>0</v>
      </c>
      <c r="H495" s="219">
        <v>0</v>
      </c>
      <c r="I495" s="219">
        <v>0</v>
      </c>
      <c r="J495" s="219">
        <v>0</v>
      </c>
      <c r="K495" s="219">
        <v>0</v>
      </c>
      <c r="L495" s="219">
        <v>0</v>
      </c>
      <c r="M495" s="244">
        <f t="shared" si="23"/>
        <v>0</v>
      </c>
    </row>
    <row r="496" spans="1:13" ht="15" x14ac:dyDescent="0.2">
      <c r="A496" t="str">
        <f t="shared" si="21"/>
        <v>VO270907</v>
      </c>
      <c r="B496">
        <f t="shared" si="22"/>
        <v>7</v>
      </c>
      <c r="C496" s="218" t="s">
        <v>1218</v>
      </c>
      <c r="D496" s="219" t="s">
        <v>483</v>
      </c>
      <c r="E496" s="219">
        <v>0</v>
      </c>
      <c r="F496" s="219">
        <v>0</v>
      </c>
      <c r="G496" s="219">
        <v>0</v>
      </c>
      <c r="H496" s="219">
        <v>0</v>
      </c>
      <c r="I496" s="219">
        <v>0</v>
      </c>
      <c r="J496" s="219">
        <v>0</v>
      </c>
      <c r="K496" s="219">
        <v>0</v>
      </c>
      <c r="L496" s="219">
        <v>0</v>
      </c>
      <c r="M496" s="244">
        <f t="shared" si="23"/>
        <v>0</v>
      </c>
    </row>
    <row r="497" spans="1:13" ht="15" x14ac:dyDescent="0.2">
      <c r="A497" t="str">
        <f t="shared" si="21"/>
        <v>VO270908</v>
      </c>
      <c r="B497">
        <f t="shared" si="22"/>
        <v>8</v>
      </c>
      <c r="C497" s="218" t="s">
        <v>1218</v>
      </c>
      <c r="D497" s="219" t="s">
        <v>526</v>
      </c>
      <c r="E497" s="219">
        <v>1</v>
      </c>
      <c r="F497" s="219">
        <v>0</v>
      </c>
      <c r="G497" s="219">
        <v>0</v>
      </c>
      <c r="H497" s="219">
        <v>1</v>
      </c>
      <c r="I497" s="219">
        <v>0</v>
      </c>
      <c r="J497" s="219">
        <v>0</v>
      </c>
      <c r="K497" s="219">
        <v>0</v>
      </c>
      <c r="L497" s="219">
        <v>0</v>
      </c>
      <c r="M497" s="244">
        <f t="shared" si="23"/>
        <v>1</v>
      </c>
    </row>
    <row r="498" spans="1:13" ht="15" x14ac:dyDescent="0.2">
      <c r="A498" t="str">
        <f t="shared" si="21"/>
        <v>VO270909</v>
      </c>
      <c r="B498">
        <f t="shared" si="22"/>
        <v>9</v>
      </c>
      <c r="C498" s="218" t="s">
        <v>1218</v>
      </c>
      <c r="D498" s="219" t="s">
        <v>545</v>
      </c>
      <c r="E498" s="219">
        <v>0</v>
      </c>
      <c r="F498" s="219">
        <v>0</v>
      </c>
      <c r="G498" s="219">
        <v>0</v>
      </c>
      <c r="H498" s="219">
        <v>0</v>
      </c>
      <c r="I498" s="219">
        <v>0</v>
      </c>
      <c r="J498" s="219">
        <v>0</v>
      </c>
      <c r="K498" s="219">
        <v>0</v>
      </c>
      <c r="L498" s="219">
        <v>0</v>
      </c>
      <c r="M498" s="244">
        <f t="shared" si="23"/>
        <v>0</v>
      </c>
    </row>
    <row r="499" spans="1:13" ht="15" x14ac:dyDescent="0.2">
      <c r="A499" t="str">
        <f t="shared" si="21"/>
        <v>VO270910</v>
      </c>
      <c r="B499">
        <f t="shared" si="22"/>
        <v>10</v>
      </c>
      <c r="C499" s="218" t="s">
        <v>1218</v>
      </c>
      <c r="D499" s="219" t="s">
        <v>564</v>
      </c>
      <c r="E499" s="219">
        <v>0</v>
      </c>
      <c r="F499" s="219">
        <v>0</v>
      </c>
      <c r="G499" s="219">
        <v>0</v>
      </c>
      <c r="H499" s="219">
        <v>0</v>
      </c>
      <c r="I499" s="219">
        <v>1</v>
      </c>
      <c r="J499" s="219">
        <v>0</v>
      </c>
      <c r="K499" s="219">
        <v>0</v>
      </c>
      <c r="L499" s="219">
        <v>1</v>
      </c>
      <c r="M499" s="244">
        <f t="shared" si="23"/>
        <v>0</v>
      </c>
    </row>
    <row r="500" spans="1:13" ht="15" x14ac:dyDescent="0.2">
      <c r="A500" t="str">
        <f t="shared" si="21"/>
        <v>VO270911</v>
      </c>
      <c r="B500">
        <f t="shared" si="22"/>
        <v>11</v>
      </c>
      <c r="C500" s="218" t="s">
        <v>1218</v>
      </c>
      <c r="D500" s="219" t="s">
        <v>576</v>
      </c>
      <c r="E500" s="219">
        <v>0</v>
      </c>
      <c r="F500" s="219">
        <v>0</v>
      </c>
      <c r="G500" s="219">
        <v>0</v>
      </c>
      <c r="H500" s="219">
        <v>0</v>
      </c>
      <c r="I500" s="219">
        <v>0</v>
      </c>
      <c r="J500" s="219">
        <v>0</v>
      </c>
      <c r="K500" s="219">
        <v>0</v>
      </c>
      <c r="L500" s="219">
        <v>0</v>
      </c>
      <c r="M500" s="244">
        <f t="shared" si="23"/>
        <v>0</v>
      </c>
    </row>
    <row r="501" spans="1:13" ht="15" x14ac:dyDescent="0.2">
      <c r="A501" t="str">
        <f t="shared" si="21"/>
        <v>VO270912</v>
      </c>
      <c r="B501">
        <f t="shared" si="22"/>
        <v>12</v>
      </c>
      <c r="C501" s="218" t="s">
        <v>1218</v>
      </c>
      <c r="D501" s="219" t="s">
        <v>590</v>
      </c>
      <c r="E501" s="219">
        <v>9</v>
      </c>
      <c r="F501" s="219">
        <v>0</v>
      </c>
      <c r="G501" s="219">
        <v>0</v>
      </c>
      <c r="H501" s="219">
        <v>9</v>
      </c>
      <c r="I501" s="219">
        <v>1</v>
      </c>
      <c r="J501" s="219">
        <v>0</v>
      </c>
      <c r="K501" s="219">
        <v>0</v>
      </c>
      <c r="L501" s="219">
        <v>1</v>
      </c>
      <c r="M501" s="244">
        <f t="shared" si="23"/>
        <v>1</v>
      </c>
    </row>
    <row r="502" spans="1:13" ht="15" x14ac:dyDescent="0.2">
      <c r="A502" t="str">
        <f t="shared" si="21"/>
        <v>VO270913</v>
      </c>
      <c r="B502">
        <f t="shared" si="22"/>
        <v>13</v>
      </c>
      <c r="C502" s="218" t="s">
        <v>1218</v>
      </c>
      <c r="D502" s="219" t="s">
        <v>1110</v>
      </c>
      <c r="E502" s="219">
        <v>0</v>
      </c>
      <c r="F502" s="219">
        <v>0</v>
      </c>
      <c r="G502" s="219">
        <v>0</v>
      </c>
      <c r="H502" s="219">
        <v>0</v>
      </c>
      <c r="I502" s="219">
        <v>2</v>
      </c>
      <c r="J502" s="219">
        <v>0</v>
      </c>
      <c r="K502" s="219">
        <v>0</v>
      </c>
      <c r="L502" s="219">
        <v>2</v>
      </c>
      <c r="M502" s="244">
        <f t="shared" si="23"/>
        <v>0</v>
      </c>
    </row>
    <row r="503" spans="1:13" ht="15" x14ac:dyDescent="0.2">
      <c r="A503" t="str">
        <f t="shared" si="21"/>
        <v>VO270914</v>
      </c>
      <c r="B503">
        <f t="shared" si="22"/>
        <v>14</v>
      </c>
      <c r="C503" s="218" t="s">
        <v>1218</v>
      </c>
      <c r="D503" s="219" t="s">
        <v>737</v>
      </c>
      <c r="E503" s="219">
        <v>0</v>
      </c>
      <c r="F503" s="219">
        <v>0</v>
      </c>
      <c r="G503" s="219">
        <v>0</v>
      </c>
      <c r="H503" s="219">
        <v>0</v>
      </c>
      <c r="I503" s="219">
        <v>1</v>
      </c>
      <c r="J503" s="219">
        <v>0</v>
      </c>
      <c r="K503" s="219">
        <v>0</v>
      </c>
      <c r="L503" s="219">
        <v>1</v>
      </c>
      <c r="M503" s="244">
        <f t="shared" si="23"/>
        <v>0</v>
      </c>
    </row>
    <row r="504" spans="1:13" ht="15" x14ac:dyDescent="0.2">
      <c r="A504" t="str">
        <f t="shared" si="21"/>
        <v>VO270915</v>
      </c>
      <c r="B504">
        <f t="shared" si="22"/>
        <v>15</v>
      </c>
      <c r="C504" s="218" t="s">
        <v>1218</v>
      </c>
      <c r="D504" s="219" t="s">
        <v>763</v>
      </c>
      <c r="E504" s="219">
        <v>0</v>
      </c>
      <c r="F504" s="219">
        <v>0</v>
      </c>
      <c r="G504" s="219">
        <v>0</v>
      </c>
      <c r="H504" s="219">
        <v>0</v>
      </c>
      <c r="I504" s="219">
        <v>5</v>
      </c>
      <c r="J504" s="219">
        <v>0</v>
      </c>
      <c r="K504" s="219">
        <v>0</v>
      </c>
      <c r="L504" s="219">
        <v>5</v>
      </c>
      <c r="M504" s="244">
        <f t="shared" si="23"/>
        <v>0</v>
      </c>
    </row>
    <row r="505" spans="1:13" ht="15" x14ac:dyDescent="0.2">
      <c r="A505" t="str">
        <f t="shared" si="21"/>
        <v>VO270916</v>
      </c>
      <c r="B505">
        <f t="shared" si="22"/>
        <v>16</v>
      </c>
      <c r="C505" s="218" t="s">
        <v>1218</v>
      </c>
      <c r="D505" s="219" t="s">
        <v>774</v>
      </c>
      <c r="E505" s="219">
        <v>0</v>
      </c>
      <c r="F505" s="219">
        <v>0</v>
      </c>
      <c r="G505" s="219">
        <v>0</v>
      </c>
      <c r="H505" s="219">
        <v>0</v>
      </c>
      <c r="I505" s="219">
        <v>1</v>
      </c>
      <c r="J505" s="219">
        <v>0</v>
      </c>
      <c r="K505" s="219">
        <v>0</v>
      </c>
      <c r="L505" s="219">
        <v>1</v>
      </c>
      <c r="M505" s="244">
        <f t="shared" si="23"/>
        <v>0</v>
      </c>
    </row>
    <row r="506" spans="1:13" ht="15" x14ac:dyDescent="0.2">
      <c r="A506" t="str">
        <f t="shared" si="21"/>
        <v>VO270917</v>
      </c>
      <c r="B506">
        <f t="shared" si="22"/>
        <v>17</v>
      </c>
      <c r="C506" s="218" t="s">
        <v>1218</v>
      </c>
      <c r="D506" s="219" t="s">
        <v>779</v>
      </c>
      <c r="E506" s="219">
        <v>0</v>
      </c>
      <c r="F506" s="219">
        <v>0</v>
      </c>
      <c r="G506" s="219">
        <v>0</v>
      </c>
      <c r="H506" s="219">
        <v>0</v>
      </c>
      <c r="I506" s="219">
        <v>3</v>
      </c>
      <c r="J506" s="219">
        <v>0</v>
      </c>
      <c r="K506" s="219">
        <v>0</v>
      </c>
      <c r="L506" s="219">
        <v>3</v>
      </c>
      <c r="M506" s="244">
        <f t="shared" si="23"/>
        <v>0</v>
      </c>
    </row>
    <row r="507" spans="1:13" ht="15" x14ac:dyDescent="0.2">
      <c r="A507" t="str">
        <f t="shared" si="21"/>
        <v>VO270918</v>
      </c>
      <c r="B507">
        <f t="shared" si="22"/>
        <v>18</v>
      </c>
      <c r="C507" s="218" t="s">
        <v>1218</v>
      </c>
      <c r="D507" s="219" t="s">
        <v>942</v>
      </c>
      <c r="E507" s="219">
        <v>1</v>
      </c>
      <c r="F507" s="219">
        <v>0</v>
      </c>
      <c r="G507" s="219">
        <v>0</v>
      </c>
      <c r="H507" s="219">
        <v>1</v>
      </c>
      <c r="I507" s="219">
        <v>0</v>
      </c>
      <c r="J507" s="219">
        <v>0</v>
      </c>
      <c r="K507" s="219">
        <v>0</v>
      </c>
      <c r="L507" s="219">
        <v>0</v>
      </c>
      <c r="M507" s="244">
        <f t="shared" si="23"/>
        <v>1</v>
      </c>
    </row>
    <row r="508" spans="1:13" ht="15" x14ac:dyDescent="0.2">
      <c r="A508" t="str">
        <f t="shared" si="21"/>
        <v>VO270919</v>
      </c>
      <c r="B508">
        <f t="shared" si="22"/>
        <v>19</v>
      </c>
      <c r="C508" s="218" t="s">
        <v>1218</v>
      </c>
      <c r="D508" s="219" t="s">
        <v>981</v>
      </c>
      <c r="E508" s="219">
        <v>0</v>
      </c>
      <c r="F508" s="219">
        <v>0</v>
      </c>
      <c r="G508" s="219">
        <v>0</v>
      </c>
      <c r="H508" s="219">
        <v>0</v>
      </c>
      <c r="I508" s="219">
        <v>0</v>
      </c>
      <c r="J508" s="219">
        <v>0</v>
      </c>
      <c r="K508" s="219">
        <v>0</v>
      </c>
      <c r="L508" s="219">
        <v>0</v>
      </c>
      <c r="M508" s="244">
        <f t="shared" si="23"/>
        <v>0</v>
      </c>
    </row>
    <row r="509" spans="1:13" ht="15" x14ac:dyDescent="0.2">
      <c r="A509" t="str">
        <f t="shared" si="21"/>
        <v>VO270920</v>
      </c>
      <c r="B509">
        <f t="shared" si="22"/>
        <v>20</v>
      </c>
      <c r="C509" s="218" t="s">
        <v>1218</v>
      </c>
      <c r="D509" s="219" t="s">
        <v>994</v>
      </c>
      <c r="E509" s="219">
        <v>0</v>
      </c>
      <c r="F509" s="219">
        <v>0</v>
      </c>
      <c r="G509" s="219">
        <v>0</v>
      </c>
      <c r="H509" s="219">
        <v>0</v>
      </c>
      <c r="I509" s="219">
        <v>0</v>
      </c>
      <c r="J509" s="219">
        <v>0</v>
      </c>
      <c r="K509" s="219">
        <v>0</v>
      </c>
      <c r="L509" s="219">
        <v>0</v>
      </c>
      <c r="M509" s="244">
        <f t="shared" si="23"/>
        <v>0</v>
      </c>
    </row>
    <row r="510" spans="1:13" ht="15" x14ac:dyDescent="0.2">
      <c r="A510" t="str">
        <f t="shared" si="21"/>
        <v>VO271001</v>
      </c>
      <c r="B510">
        <f t="shared" si="22"/>
        <v>1</v>
      </c>
      <c r="C510" s="218" t="s">
        <v>1219</v>
      </c>
      <c r="D510" s="219" t="s">
        <v>156</v>
      </c>
      <c r="E510" s="219">
        <v>1</v>
      </c>
      <c r="F510" s="219">
        <v>0</v>
      </c>
      <c r="G510" s="219">
        <v>0</v>
      </c>
      <c r="H510" s="219">
        <v>1</v>
      </c>
      <c r="I510" s="219">
        <v>0</v>
      </c>
      <c r="J510" s="219">
        <v>0</v>
      </c>
      <c r="K510" s="219">
        <v>0</v>
      </c>
      <c r="L510" s="219">
        <v>0</v>
      </c>
      <c r="M510" s="244">
        <f t="shared" si="23"/>
        <v>1</v>
      </c>
    </row>
    <row r="511" spans="1:13" ht="15" x14ac:dyDescent="0.2">
      <c r="A511" t="str">
        <f t="shared" si="21"/>
        <v>VO271002</v>
      </c>
      <c r="B511">
        <f t="shared" si="22"/>
        <v>2</v>
      </c>
      <c r="C511" s="218" t="s">
        <v>1219</v>
      </c>
      <c r="D511" s="219" t="s">
        <v>192</v>
      </c>
      <c r="E511" s="219">
        <v>0</v>
      </c>
      <c r="F511" s="219">
        <v>0</v>
      </c>
      <c r="G511" s="219">
        <v>0</v>
      </c>
      <c r="H511" s="219">
        <v>0</v>
      </c>
      <c r="I511" s="219">
        <v>1</v>
      </c>
      <c r="J511" s="219">
        <v>0</v>
      </c>
      <c r="K511" s="219">
        <v>0</v>
      </c>
      <c r="L511" s="219">
        <v>1</v>
      </c>
      <c r="M511" s="244">
        <f t="shared" si="23"/>
        <v>0</v>
      </c>
    </row>
    <row r="512" spans="1:13" ht="15" x14ac:dyDescent="0.2">
      <c r="A512" t="str">
        <f t="shared" si="21"/>
        <v>VO271003</v>
      </c>
      <c r="B512">
        <f t="shared" si="22"/>
        <v>3</v>
      </c>
      <c r="C512" s="218" t="s">
        <v>1219</v>
      </c>
      <c r="D512" s="219" t="s">
        <v>272</v>
      </c>
      <c r="E512" s="219">
        <v>0</v>
      </c>
      <c r="F512" s="219">
        <v>0</v>
      </c>
      <c r="G512" s="219">
        <v>0</v>
      </c>
      <c r="H512" s="219">
        <v>0</v>
      </c>
      <c r="I512" s="219">
        <v>1</v>
      </c>
      <c r="J512" s="219">
        <v>0</v>
      </c>
      <c r="K512" s="219">
        <v>0</v>
      </c>
      <c r="L512" s="219">
        <v>1</v>
      </c>
      <c r="M512" s="244">
        <f t="shared" si="23"/>
        <v>0</v>
      </c>
    </row>
    <row r="513" spans="1:13" ht="15" x14ac:dyDescent="0.2">
      <c r="A513" t="str">
        <f t="shared" si="21"/>
        <v>VO271004</v>
      </c>
      <c r="B513">
        <f t="shared" si="22"/>
        <v>4</v>
      </c>
      <c r="C513" s="218" t="s">
        <v>1219</v>
      </c>
      <c r="D513" s="219" t="s">
        <v>325</v>
      </c>
      <c r="E513" s="219">
        <v>6</v>
      </c>
      <c r="F513" s="219">
        <v>0</v>
      </c>
      <c r="G513" s="219">
        <v>0</v>
      </c>
      <c r="H513" s="219">
        <v>6</v>
      </c>
      <c r="I513" s="219">
        <v>8</v>
      </c>
      <c r="J513" s="219">
        <v>0</v>
      </c>
      <c r="K513" s="219">
        <v>0</v>
      </c>
      <c r="L513" s="219">
        <v>8</v>
      </c>
      <c r="M513" s="244">
        <f t="shared" si="23"/>
        <v>0</v>
      </c>
    </row>
    <row r="514" spans="1:13" ht="15" x14ac:dyDescent="0.2">
      <c r="A514" t="str">
        <f t="shared" si="21"/>
        <v>VO271005</v>
      </c>
      <c r="B514">
        <f t="shared" si="22"/>
        <v>5</v>
      </c>
      <c r="C514" s="218" t="s">
        <v>1219</v>
      </c>
      <c r="D514" s="219" t="s">
        <v>455</v>
      </c>
      <c r="E514" s="219">
        <v>4</v>
      </c>
      <c r="F514" s="219">
        <v>0</v>
      </c>
      <c r="G514" s="219">
        <v>0</v>
      </c>
      <c r="H514" s="219">
        <v>4</v>
      </c>
      <c r="I514" s="219">
        <v>3</v>
      </c>
      <c r="J514" s="219">
        <v>0</v>
      </c>
      <c r="K514" s="219">
        <v>0</v>
      </c>
      <c r="L514" s="219">
        <v>3</v>
      </c>
      <c r="M514" s="244">
        <f t="shared" si="23"/>
        <v>1</v>
      </c>
    </row>
    <row r="515" spans="1:13" ht="15" x14ac:dyDescent="0.2">
      <c r="A515" t="str">
        <f t="shared" si="21"/>
        <v>VO271006</v>
      </c>
      <c r="B515">
        <f t="shared" si="22"/>
        <v>6</v>
      </c>
      <c r="C515" s="218" t="s">
        <v>1219</v>
      </c>
      <c r="D515" s="219" t="s">
        <v>463</v>
      </c>
      <c r="E515" s="219">
        <v>1</v>
      </c>
      <c r="F515" s="219">
        <v>0</v>
      </c>
      <c r="G515" s="219">
        <v>0</v>
      </c>
      <c r="H515" s="219">
        <v>1</v>
      </c>
      <c r="I515" s="219">
        <v>0</v>
      </c>
      <c r="J515" s="219">
        <v>0</v>
      </c>
      <c r="K515" s="219">
        <v>0</v>
      </c>
      <c r="L515" s="219">
        <v>0</v>
      </c>
      <c r="M515" s="244">
        <f t="shared" si="23"/>
        <v>1</v>
      </c>
    </row>
    <row r="516" spans="1:13" ht="15" x14ac:dyDescent="0.2">
      <c r="A516" t="str">
        <f t="shared" si="21"/>
        <v>VO271007</v>
      </c>
      <c r="B516">
        <f t="shared" si="22"/>
        <v>7</v>
      </c>
      <c r="C516" s="218" t="s">
        <v>1219</v>
      </c>
      <c r="D516" s="219" t="s">
        <v>590</v>
      </c>
      <c r="E516" s="219">
        <v>1</v>
      </c>
      <c r="F516" s="219">
        <v>0</v>
      </c>
      <c r="G516" s="219">
        <v>0</v>
      </c>
      <c r="H516" s="219">
        <v>1</v>
      </c>
      <c r="I516" s="219">
        <v>0</v>
      </c>
      <c r="J516" s="219">
        <v>0</v>
      </c>
      <c r="K516" s="219">
        <v>0</v>
      </c>
      <c r="L516" s="219">
        <v>0</v>
      </c>
      <c r="M516" s="244">
        <f t="shared" si="23"/>
        <v>1</v>
      </c>
    </row>
    <row r="517" spans="1:13" ht="15" x14ac:dyDescent="0.2">
      <c r="A517" t="str">
        <f t="shared" si="21"/>
        <v>VO271008</v>
      </c>
      <c r="B517">
        <f t="shared" si="22"/>
        <v>8</v>
      </c>
      <c r="C517" s="218" t="s">
        <v>1219</v>
      </c>
      <c r="D517" s="219" t="s">
        <v>693</v>
      </c>
      <c r="E517" s="219">
        <v>0</v>
      </c>
      <c r="F517" s="219">
        <v>0</v>
      </c>
      <c r="G517" s="219">
        <v>0</v>
      </c>
      <c r="H517" s="219">
        <v>0</v>
      </c>
      <c r="I517" s="219">
        <v>1</v>
      </c>
      <c r="J517" s="219">
        <v>0</v>
      </c>
      <c r="K517" s="219">
        <v>0</v>
      </c>
      <c r="L517" s="219">
        <v>1</v>
      </c>
      <c r="M517" s="244">
        <f t="shared" si="23"/>
        <v>0</v>
      </c>
    </row>
    <row r="518" spans="1:13" ht="15" x14ac:dyDescent="0.2">
      <c r="A518" t="str">
        <f t="shared" si="21"/>
        <v>VO271009</v>
      </c>
      <c r="B518">
        <f t="shared" si="22"/>
        <v>9</v>
      </c>
      <c r="C518" s="218" t="s">
        <v>1219</v>
      </c>
      <c r="D518" s="219" t="s">
        <v>774</v>
      </c>
      <c r="E518" s="219">
        <v>0</v>
      </c>
      <c r="F518" s="219">
        <v>0</v>
      </c>
      <c r="G518" s="219">
        <v>0</v>
      </c>
      <c r="H518" s="219">
        <v>0</v>
      </c>
      <c r="I518" s="219">
        <v>1</v>
      </c>
      <c r="J518" s="219">
        <v>0</v>
      </c>
      <c r="K518" s="219">
        <v>0</v>
      </c>
      <c r="L518" s="219">
        <v>1</v>
      </c>
      <c r="M518" s="244">
        <f t="shared" si="23"/>
        <v>0</v>
      </c>
    </row>
    <row r="519" spans="1:13" ht="15" x14ac:dyDescent="0.2">
      <c r="A519" t="str">
        <f t="shared" si="21"/>
        <v>VO271010</v>
      </c>
      <c r="B519">
        <f t="shared" si="22"/>
        <v>10</v>
      </c>
      <c r="C519" s="218" t="s">
        <v>1219</v>
      </c>
      <c r="D519" s="219" t="s">
        <v>779</v>
      </c>
      <c r="E519" s="219">
        <v>0</v>
      </c>
      <c r="F519" s="219">
        <v>0</v>
      </c>
      <c r="G519" s="219">
        <v>0</v>
      </c>
      <c r="H519" s="219">
        <v>0</v>
      </c>
      <c r="I519" s="219">
        <v>0</v>
      </c>
      <c r="J519" s="219">
        <v>0</v>
      </c>
      <c r="K519" s="219">
        <v>0</v>
      </c>
      <c r="L519" s="219">
        <v>0</v>
      </c>
      <c r="M519" s="244">
        <f t="shared" si="23"/>
        <v>0</v>
      </c>
    </row>
    <row r="520" spans="1:13" ht="15" x14ac:dyDescent="0.2">
      <c r="A520" t="str">
        <f t="shared" si="21"/>
        <v>VO271011</v>
      </c>
      <c r="B520">
        <f t="shared" si="22"/>
        <v>11</v>
      </c>
      <c r="C520" s="218" t="s">
        <v>1219</v>
      </c>
      <c r="D520" s="219" t="s">
        <v>1126</v>
      </c>
      <c r="E520" s="219">
        <v>0</v>
      </c>
      <c r="F520" s="219">
        <v>0</v>
      </c>
      <c r="G520" s="219">
        <v>0</v>
      </c>
      <c r="H520" s="219">
        <v>0</v>
      </c>
      <c r="I520" s="219">
        <v>0</v>
      </c>
      <c r="J520" s="219">
        <v>0</v>
      </c>
      <c r="K520" s="219">
        <v>0</v>
      </c>
      <c r="L520" s="219">
        <v>0</v>
      </c>
      <c r="M520" s="244">
        <f t="shared" si="23"/>
        <v>0</v>
      </c>
    </row>
    <row r="521" spans="1:13" ht="15" x14ac:dyDescent="0.2">
      <c r="A521" t="str">
        <f t="shared" si="21"/>
        <v>VO271012</v>
      </c>
      <c r="B521">
        <f t="shared" si="22"/>
        <v>12</v>
      </c>
      <c r="C521" s="218" t="s">
        <v>1219</v>
      </c>
      <c r="D521" s="219" t="s">
        <v>976</v>
      </c>
      <c r="E521" s="219">
        <v>2</v>
      </c>
      <c r="F521" s="219">
        <v>0</v>
      </c>
      <c r="G521" s="219">
        <v>0</v>
      </c>
      <c r="H521" s="219">
        <v>2</v>
      </c>
      <c r="I521" s="219">
        <v>2</v>
      </c>
      <c r="J521" s="219">
        <v>0</v>
      </c>
      <c r="K521" s="219">
        <v>0</v>
      </c>
      <c r="L521" s="219">
        <v>2</v>
      </c>
      <c r="M521" s="244">
        <f t="shared" si="23"/>
        <v>0</v>
      </c>
    </row>
    <row r="522" spans="1:13" ht="15" x14ac:dyDescent="0.2">
      <c r="A522" t="str">
        <f t="shared" si="21"/>
        <v>VO271013</v>
      </c>
      <c r="B522">
        <f t="shared" si="22"/>
        <v>13</v>
      </c>
      <c r="C522" s="218" t="s">
        <v>1219</v>
      </c>
      <c r="D522" s="219" t="s">
        <v>1143</v>
      </c>
      <c r="E522" s="219">
        <v>1</v>
      </c>
      <c r="F522" s="219">
        <v>0</v>
      </c>
      <c r="G522" s="219">
        <v>0</v>
      </c>
      <c r="H522" s="219">
        <v>1</v>
      </c>
      <c r="I522" s="219">
        <v>0</v>
      </c>
      <c r="J522" s="219">
        <v>0</v>
      </c>
      <c r="K522" s="219">
        <v>0</v>
      </c>
      <c r="L522" s="219">
        <v>0</v>
      </c>
      <c r="M522" s="244">
        <f t="shared" si="23"/>
        <v>1</v>
      </c>
    </row>
    <row r="523" spans="1:13" ht="15" x14ac:dyDescent="0.2">
      <c r="A523" t="str">
        <f t="shared" ref="A523:A586" si="24">C523&amp;IF(B523&lt;10,"0","")&amp;B523</f>
        <v>VO271014</v>
      </c>
      <c r="B523">
        <f t="shared" si="22"/>
        <v>14</v>
      </c>
      <c r="C523" s="218" t="s">
        <v>1219</v>
      </c>
      <c r="D523" s="219" t="s">
        <v>994</v>
      </c>
      <c r="E523" s="219">
        <v>2</v>
      </c>
      <c r="F523" s="219">
        <v>0</v>
      </c>
      <c r="G523" s="219">
        <v>0</v>
      </c>
      <c r="H523" s="219">
        <v>2</v>
      </c>
      <c r="I523" s="219">
        <v>0</v>
      </c>
      <c r="J523" s="219">
        <v>0</v>
      </c>
      <c r="K523" s="219">
        <v>0</v>
      </c>
      <c r="L523" s="219">
        <v>0</v>
      </c>
      <c r="M523" s="244">
        <f t="shared" si="23"/>
        <v>1</v>
      </c>
    </row>
    <row r="524" spans="1:13" ht="15" x14ac:dyDescent="0.2">
      <c r="A524" t="str">
        <f t="shared" si="24"/>
        <v>VO280101</v>
      </c>
      <c r="B524">
        <f t="shared" ref="B524:B587" si="25">IF(C524=C523,B523+1,1)</f>
        <v>1</v>
      </c>
      <c r="C524" s="218" t="s">
        <v>1220</v>
      </c>
      <c r="D524" s="219" t="s">
        <v>133</v>
      </c>
      <c r="E524" s="219">
        <v>7</v>
      </c>
      <c r="F524" s="219">
        <v>0</v>
      </c>
      <c r="G524" s="219">
        <v>0</v>
      </c>
      <c r="H524" s="219">
        <v>7</v>
      </c>
      <c r="I524" s="219">
        <v>10</v>
      </c>
      <c r="J524" s="219">
        <v>0</v>
      </c>
      <c r="K524" s="219">
        <v>0</v>
      </c>
      <c r="L524" s="219">
        <v>10</v>
      </c>
      <c r="M524" s="244">
        <f t="shared" ref="M524:M587" si="26">IF((H524-L524)&gt;0,1,0)</f>
        <v>0</v>
      </c>
    </row>
    <row r="525" spans="1:13" ht="15" x14ac:dyDescent="0.2">
      <c r="A525" t="str">
        <f t="shared" si="24"/>
        <v>VO280102</v>
      </c>
      <c r="B525">
        <f t="shared" si="25"/>
        <v>2</v>
      </c>
      <c r="C525" s="218" t="s">
        <v>1220</v>
      </c>
      <c r="D525" s="219" t="s">
        <v>379</v>
      </c>
      <c r="E525" s="219">
        <v>0</v>
      </c>
      <c r="F525" s="219">
        <v>0</v>
      </c>
      <c r="G525" s="219">
        <v>0</v>
      </c>
      <c r="H525" s="219">
        <v>0</v>
      </c>
      <c r="I525" s="219">
        <v>2</v>
      </c>
      <c r="J525" s="219">
        <v>0</v>
      </c>
      <c r="K525" s="219">
        <v>0</v>
      </c>
      <c r="L525" s="219">
        <v>2</v>
      </c>
      <c r="M525" s="244">
        <f t="shared" si="26"/>
        <v>0</v>
      </c>
    </row>
    <row r="526" spans="1:13" ht="15" x14ac:dyDescent="0.2">
      <c r="A526" t="str">
        <f t="shared" si="24"/>
        <v>VO280103</v>
      </c>
      <c r="B526">
        <f t="shared" si="25"/>
        <v>3</v>
      </c>
      <c r="C526" s="218" t="s">
        <v>1220</v>
      </c>
      <c r="D526" s="219" t="s">
        <v>576</v>
      </c>
      <c r="E526" s="219">
        <v>1</v>
      </c>
      <c r="F526" s="219">
        <v>0</v>
      </c>
      <c r="G526" s="219">
        <v>0</v>
      </c>
      <c r="H526" s="219">
        <v>1</v>
      </c>
      <c r="I526" s="219">
        <v>2</v>
      </c>
      <c r="J526" s="219">
        <v>0</v>
      </c>
      <c r="K526" s="219">
        <v>0</v>
      </c>
      <c r="L526" s="219">
        <v>2</v>
      </c>
      <c r="M526" s="244">
        <f t="shared" si="26"/>
        <v>0</v>
      </c>
    </row>
    <row r="527" spans="1:13" ht="15" x14ac:dyDescent="0.2">
      <c r="A527" t="str">
        <f t="shared" si="24"/>
        <v>VO280104</v>
      </c>
      <c r="B527">
        <f t="shared" si="25"/>
        <v>4</v>
      </c>
      <c r="C527" s="218" t="s">
        <v>1220</v>
      </c>
      <c r="D527" s="219" t="s">
        <v>981</v>
      </c>
      <c r="E527" s="219">
        <v>1</v>
      </c>
      <c r="F527" s="219">
        <v>0</v>
      </c>
      <c r="G527" s="219">
        <v>0</v>
      </c>
      <c r="H527" s="219">
        <v>1</v>
      </c>
      <c r="I527" s="219">
        <v>0</v>
      </c>
      <c r="J527" s="219">
        <v>0</v>
      </c>
      <c r="K527" s="219">
        <v>0</v>
      </c>
      <c r="L527" s="219">
        <v>0</v>
      </c>
      <c r="M527" s="244">
        <f t="shared" si="26"/>
        <v>1</v>
      </c>
    </row>
    <row r="528" spans="1:13" ht="15" x14ac:dyDescent="0.2">
      <c r="A528" t="str">
        <f t="shared" si="24"/>
        <v>VO280201</v>
      </c>
      <c r="B528">
        <f t="shared" si="25"/>
        <v>1</v>
      </c>
      <c r="C528" s="218" t="s">
        <v>1221</v>
      </c>
      <c r="D528" s="219" t="s">
        <v>133</v>
      </c>
      <c r="E528" s="219">
        <v>2</v>
      </c>
      <c r="F528" s="219">
        <v>0</v>
      </c>
      <c r="G528" s="219">
        <v>0</v>
      </c>
      <c r="H528" s="219">
        <v>2</v>
      </c>
      <c r="I528" s="219">
        <v>5</v>
      </c>
      <c r="J528" s="219">
        <v>0</v>
      </c>
      <c r="K528" s="219">
        <v>0</v>
      </c>
      <c r="L528" s="219">
        <v>5</v>
      </c>
      <c r="M528" s="244">
        <f t="shared" si="26"/>
        <v>0</v>
      </c>
    </row>
    <row r="529" spans="1:13" ht="15" x14ac:dyDescent="0.2">
      <c r="A529" t="str">
        <f t="shared" si="24"/>
        <v>VO280202</v>
      </c>
      <c r="B529">
        <f t="shared" si="25"/>
        <v>2</v>
      </c>
      <c r="C529" s="218" t="s">
        <v>1221</v>
      </c>
      <c r="D529" s="219" t="s">
        <v>156</v>
      </c>
      <c r="E529" s="219">
        <v>0</v>
      </c>
      <c r="F529" s="219">
        <v>0</v>
      </c>
      <c r="G529" s="219">
        <v>0</v>
      </c>
      <c r="H529" s="219">
        <v>0</v>
      </c>
      <c r="I529" s="219">
        <v>0</v>
      </c>
      <c r="J529" s="219">
        <v>0</v>
      </c>
      <c r="K529" s="219">
        <v>0</v>
      </c>
      <c r="L529" s="219">
        <v>0</v>
      </c>
      <c r="M529" s="244">
        <f t="shared" si="26"/>
        <v>0</v>
      </c>
    </row>
    <row r="530" spans="1:13" ht="15" x14ac:dyDescent="0.2">
      <c r="A530" t="str">
        <f t="shared" si="24"/>
        <v>VO280203</v>
      </c>
      <c r="B530">
        <f t="shared" si="25"/>
        <v>3</v>
      </c>
      <c r="C530" s="218" t="s">
        <v>1221</v>
      </c>
      <c r="D530" s="219" t="s">
        <v>246</v>
      </c>
      <c r="E530" s="219">
        <v>1</v>
      </c>
      <c r="F530" s="219">
        <v>0</v>
      </c>
      <c r="G530" s="219">
        <v>0</v>
      </c>
      <c r="H530" s="219">
        <v>1</v>
      </c>
      <c r="I530" s="219">
        <v>0</v>
      </c>
      <c r="J530" s="219">
        <v>0</v>
      </c>
      <c r="K530" s="219">
        <v>0</v>
      </c>
      <c r="L530" s="219">
        <v>0</v>
      </c>
      <c r="M530" s="244">
        <f t="shared" si="26"/>
        <v>1</v>
      </c>
    </row>
    <row r="531" spans="1:13" ht="15" x14ac:dyDescent="0.2">
      <c r="A531" t="str">
        <f t="shared" si="24"/>
        <v>VO280204</v>
      </c>
      <c r="B531">
        <f t="shared" si="25"/>
        <v>4</v>
      </c>
      <c r="C531" s="218" t="s">
        <v>1221</v>
      </c>
      <c r="D531" s="219" t="s">
        <v>331</v>
      </c>
      <c r="E531" s="219">
        <v>0</v>
      </c>
      <c r="F531" s="219">
        <v>0</v>
      </c>
      <c r="G531" s="219">
        <v>0</v>
      </c>
      <c r="H531" s="219">
        <v>0</v>
      </c>
      <c r="I531" s="219">
        <v>0</v>
      </c>
      <c r="J531" s="219">
        <v>0</v>
      </c>
      <c r="K531" s="219">
        <v>0</v>
      </c>
      <c r="L531" s="219">
        <v>0</v>
      </c>
      <c r="M531" s="244">
        <f t="shared" si="26"/>
        <v>0</v>
      </c>
    </row>
    <row r="532" spans="1:13" ht="15" x14ac:dyDescent="0.2">
      <c r="A532" t="str">
        <f t="shared" si="24"/>
        <v>VO280205</v>
      </c>
      <c r="B532">
        <f t="shared" si="25"/>
        <v>5</v>
      </c>
      <c r="C532" s="218" t="s">
        <v>1221</v>
      </c>
      <c r="D532" s="219" t="s">
        <v>379</v>
      </c>
      <c r="E532" s="219">
        <v>1</v>
      </c>
      <c r="F532" s="219">
        <v>0</v>
      </c>
      <c r="G532" s="219">
        <v>0</v>
      </c>
      <c r="H532" s="219">
        <v>1</v>
      </c>
      <c r="I532" s="219">
        <v>0</v>
      </c>
      <c r="J532" s="219">
        <v>0</v>
      </c>
      <c r="K532" s="219">
        <v>0</v>
      </c>
      <c r="L532" s="219">
        <v>0</v>
      </c>
      <c r="M532" s="244">
        <f t="shared" si="26"/>
        <v>1</v>
      </c>
    </row>
    <row r="533" spans="1:13" ht="15" x14ac:dyDescent="0.2">
      <c r="A533" t="str">
        <f t="shared" si="24"/>
        <v>VO280206</v>
      </c>
      <c r="B533">
        <f t="shared" si="25"/>
        <v>6</v>
      </c>
      <c r="C533" s="218" t="s">
        <v>1221</v>
      </c>
      <c r="D533" s="219" t="s">
        <v>526</v>
      </c>
      <c r="E533" s="219">
        <v>0</v>
      </c>
      <c r="F533" s="219">
        <v>0</v>
      </c>
      <c r="G533" s="219">
        <v>0</v>
      </c>
      <c r="H533" s="219">
        <v>0</v>
      </c>
      <c r="I533" s="219">
        <v>2</v>
      </c>
      <c r="J533" s="219">
        <v>1</v>
      </c>
      <c r="K533" s="219">
        <v>0</v>
      </c>
      <c r="L533" s="219">
        <v>3</v>
      </c>
      <c r="M533" s="244">
        <f t="shared" si="26"/>
        <v>0</v>
      </c>
    </row>
    <row r="534" spans="1:13" ht="15" x14ac:dyDescent="0.2">
      <c r="A534" t="str">
        <f t="shared" si="24"/>
        <v>VO280207</v>
      </c>
      <c r="B534">
        <f t="shared" si="25"/>
        <v>7</v>
      </c>
      <c r="C534" s="218" t="s">
        <v>1221</v>
      </c>
      <c r="D534" s="219" t="s">
        <v>545</v>
      </c>
      <c r="E534" s="219">
        <v>0</v>
      </c>
      <c r="F534" s="219">
        <v>0</v>
      </c>
      <c r="G534" s="219">
        <v>0</v>
      </c>
      <c r="H534" s="219">
        <v>0</v>
      </c>
      <c r="I534" s="219">
        <v>1</v>
      </c>
      <c r="J534" s="219">
        <v>0</v>
      </c>
      <c r="K534" s="219">
        <v>0</v>
      </c>
      <c r="L534" s="219">
        <v>1</v>
      </c>
      <c r="M534" s="244">
        <f t="shared" si="26"/>
        <v>0</v>
      </c>
    </row>
    <row r="535" spans="1:13" ht="15" x14ac:dyDescent="0.2">
      <c r="A535" t="str">
        <f t="shared" si="24"/>
        <v>VO280208</v>
      </c>
      <c r="B535">
        <f t="shared" si="25"/>
        <v>8</v>
      </c>
      <c r="C535" s="218" t="s">
        <v>1221</v>
      </c>
      <c r="D535" s="219" t="s">
        <v>576</v>
      </c>
      <c r="E535" s="219">
        <v>8</v>
      </c>
      <c r="F535" s="219">
        <v>0</v>
      </c>
      <c r="G535" s="219">
        <v>0</v>
      </c>
      <c r="H535" s="219">
        <v>8</v>
      </c>
      <c r="I535" s="219">
        <v>18</v>
      </c>
      <c r="J535" s="219">
        <v>0</v>
      </c>
      <c r="K535" s="219">
        <v>0</v>
      </c>
      <c r="L535" s="219">
        <v>18</v>
      </c>
      <c r="M535" s="244">
        <f t="shared" si="26"/>
        <v>0</v>
      </c>
    </row>
    <row r="536" spans="1:13" ht="15" x14ac:dyDescent="0.2">
      <c r="A536" t="str">
        <f t="shared" si="24"/>
        <v>VO280209</v>
      </c>
      <c r="B536">
        <f t="shared" si="25"/>
        <v>9</v>
      </c>
      <c r="C536" s="218" t="s">
        <v>1221</v>
      </c>
      <c r="D536" s="219" t="s">
        <v>838</v>
      </c>
      <c r="E536" s="219">
        <v>0</v>
      </c>
      <c r="F536" s="219">
        <v>0</v>
      </c>
      <c r="G536" s="219">
        <v>0</v>
      </c>
      <c r="H536" s="219">
        <v>0</v>
      </c>
      <c r="I536" s="219">
        <v>0</v>
      </c>
      <c r="J536" s="219">
        <v>1</v>
      </c>
      <c r="K536" s="219">
        <v>0</v>
      </c>
      <c r="L536" s="219">
        <v>1</v>
      </c>
      <c r="M536" s="244">
        <f t="shared" si="26"/>
        <v>0</v>
      </c>
    </row>
    <row r="537" spans="1:13" ht="15" x14ac:dyDescent="0.2">
      <c r="A537" t="str">
        <f t="shared" si="24"/>
        <v>VO280210</v>
      </c>
      <c r="B537">
        <f t="shared" si="25"/>
        <v>10</v>
      </c>
      <c r="C537" s="218" t="s">
        <v>1221</v>
      </c>
      <c r="D537" s="219" t="s">
        <v>855</v>
      </c>
      <c r="E537" s="219">
        <v>1</v>
      </c>
      <c r="F537" s="219">
        <v>0</v>
      </c>
      <c r="G537" s="219">
        <v>0</v>
      </c>
      <c r="H537" s="219">
        <v>1</v>
      </c>
      <c r="I537" s="219">
        <v>2</v>
      </c>
      <c r="J537" s="219">
        <v>0</v>
      </c>
      <c r="K537" s="219">
        <v>0</v>
      </c>
      <c r="L537" s="219">
        <v>2</v>
      </c>
      <c r="M537" s="244">
        <f t="shared" si="26"/>
        <v>0</v>
      </c>
    </row>
    <row r="538" spans="1:13" ht="15" x14ac:dyDescent="0.2">
      <c r="A538" t="str">
        <f t="shared" si="24"/>
        <v>VO280211</v>
      </c>
      <c r="B538">
        <f t="shared" si="25"/>
        <v>11</v>
      </c>
      <c r="C538" s="218" t="s">
        <v>1221</v>
      </c>
      <c r="D538" s="219" t="s">
        <v>877</v>
      </c>
      <c r="E538" s="219">
        <v>1</v>
      </c>
      <c r="F538" s="219">
        <v>0</v>
      </c>
      <c r="G538" s="219">
        <v>0</v>
      </c>
      <c r="H538" s="219">
        <v>1</v>
      </c>
      <c r="I538" s="219">
        <v>0</v>
      </c>
      <c r="J538" s="219">
        <v>0</v>
      </c>
      <c r="K538" s="219">
        <v>0</v>
      </c>
      <c r="L538" s="219">
        <v>0</v>
      </c>
      <c r="M538" s="244">
        <f t="shared" si="26"/>
        <v>1</v>
      </c>
    </row>
    <row r="539" spans="1:13" ht="15" x14ac:dyDescent="0.2">
      <c r="A539" t="str">
        <f t="shared" si="24"/>
        <v>VO280212</v>
      </c>
      <c r="B539">
        <f t="shared" si="25"/>
        <v>12</v>
      </c>
      <c r="C539" s="218" t="s">
        <v>1221</v>
      </c>
      <c r="D539" s="219" t="s">
        <v>907</v>
      </c>
      <c r="E539" s="219">
        <v>0</v>
      </c>
      <c r="F539" s="219">
        <v>1</v>
      </c>
      <c r="G539" s="219">
        <v>0</v>
      </c>
      <c r="H539" s="219">
        <v>1</v>
      </c>
      <c r="I539" s="219">
        <v>0</v>
      </c>
      <c r="J539" s="219">
        <v>0</v>
      </c>
      <c r="K539" s="219">
        <v>0</v>
      </c>
      <c r="L539" s="219">
        <v>0</v>
      </c>
      <c r="M539" s="244">
        <f t="shared" si="26"/>
        <v>1</v>
      </c>
    </row>
    <row r="540" spans="1:13" ht="15" x14ac:dyDescent="0.2">
      <c r="A540" t="str">
        <f t="shared" si="24"/>
        <v>VO280301</v>
      </c>
      <c r="B540">
        <f t="shared" si="25"/>
        <v>1</v>
      </c>
      <c r="C540" s="218" t="s">
        <v>1222</v>
      </c>
      <c r="D540" s="219" t="s">
        <v>133</v>
      </c>
      <c r="E540" s="219">
        <v>6</v>
      </c>
      <c r="F540" s="219">
        <v>0</v>
      </c>
      <c r="G540" s="219">
        <v>0</v>
      </c>
      <c r="H540" s="219">
        <v>6</v>
      </c>
      <c r="I540" s="219">
        <v>6</v>
      </c>
      <c r="J540" s="219">
        <v>0</v>
      </c>
      <c r="K540" s="219">
        <v>0</v>
      </c>
      <c r="L540" s="219">
        <v>6</v>
      </c>
      <c r="M540" s="244">
        <f t="shared" si="26"/>
        <v>0</v>
      </c>
    </row>
    <row r="541" spans="1:13" ht="15" x14ac:dyDescent="0.2">
      <c r="A541" t="str">
        <f t="shared" si="24"/>
        <v>VO280302</v>
      </c>
      <c r="B541">
        <f t="shared" si="25"/>
        <v>2</v>
      </c>
      <c r="C541" s="218" t="s">
        <v>1222</v>
      </c>
      <c r="D541" s="219" t="s">
        <v>246</v>
      </c>
      <c r="E541" s="219">
        <v>0</v>
      </c>
      <c r="F541" s="219">
        <v>0</v>
      </c>
      <c r="G541" s="219">
        <v>0</v>
      </c>
      <c r="H541" s="219">
        <v>0</v>
      </c>
      <c r="I541" s="219">
        <v>0</v>
      </c>
      <c r="J541" s="219">
        <v>0</v>
      </c>
      <c r="K541" s="219">
        <v>0</v>
      </c>
      <c r="L541" s="219">
        <v>0</v>
      </c>
      <c r="M541" s="244">
        <f t="shared" si="26"/>
        <v>0</v>
      </c>
    </row>
    <row r="542" spans="1:13" ht="15" x14ac:dyDescent="0.2">
      <c r="A542" t="str">
        <f t="shared" si="24"/>
        <v>VO280303</v>
      </c>
      <c r="B542">
        <f t="shared" si="25"/>
        <v>3</v>
      </c>
      <c r="C542" s="218" t="s">
        <v>1222</v>
      </c>
      <c r="D542" s="219" t="s">
        <v>545</v>
      </c>
      <c r="E542" s="219">
        <v>1</v>
      </c>
      <c r="F542" s="219">
        <v>0</v>
      </c>
      <c r="G542" s="219">
        <v>0</v>
      </c>
      <c r="H542" s="219">
        <v>1</v>
      </c>
      <c r="I542" s="219">
        <v>0</v>
      </c>
      <c r="J542" s="219">
        <v>0</v>
      </c>
      <c r="K542" s="219">
        <v>0</v>
      </c>
      <c r="L542" s="219">
        <v>0</v>
      </c>
      <c r="M542" s="244">
        <f t="shared" si="26"/>
        <v>1</v>
      </c>
    </row>
    <row r="543" spans="1:13" ht="15" x14ac:dyDescent="0.2">
      <c r="A543" t="str">
        <f t="shared" si="24"/>
        <v>VO280304</v>
      </c>
      <c r="B543">
        <f t="shared" si="25"/>
        <v>4</v>
      </c>
      <c r="C543" s="218" t="s">
        <v>1222</v>
      </c>
      <c r="D543" s="219" t="s">
        <v>564</v>
      </c>
      <c r="E543" s="219">
        <v>0</v>
      </c>
      <c r="F543" s="219">
        <v>0</v>
      </c>
      <c r="G543" s="219">
        <v>0</v>
      </c>
      <c r="H543" s="219">
        <v>0</v>
      </c>
      <c r="I543" s="219">
        <v>1</v>
      </c>
      <c r="J543" s="219">
        <v>0</v>
      </c>
      <c r="K543" s="219">
        <v>0</v>
      </c>
      <c r="L543" s="219">
        <v>1</v>
      </c>
      <c r="M543" s="244">
        <f t="shared" si="26"/>
        <v>0</v>
      </c>
    </row>
    <row r="544" spans="1:13" ht="15" x14ac:dyDescent="0.2">
      <c r="A544" t="str">
        <f t="shared" si="24"/>
        <v>VO280305</v>
      </c>
      <c r="B544">
        <f t="shared" si="25"/>
        <v>5</v>
      </c>
      <c r="C544" s="218" t="s">
        <v>1222</v>
      </c>
      <c r="D544" s="219" t="s">
        <v>576</v>
      </c>
      <c r="E544" s="219">
        <v>0</v>
      </c>
      <c r="F544" s="219">
        <v>0</v>
      </c>
      <c r="G544" s="219">
        <v>0</v>
      </c>
      <c r="H544" s="219">
        <v>0</v>
      </c>
      <c r="I544" s="219">
        <v>1</v>
      </c>
      <c r="J544" s="219">
        <v>0</v>
      </c>
      <c r="K544" s="219">
        <v>0</v>
      </c>
      <c r="L544" s="219">
        <v>1</v>
      </c>
      <c r="M544" s="244">
        <f t="shared" si="26"/>
        <v>0</v>
      </c>
    </row>
    <row r="545" spans="1:13" ht="15" x14ac:dyDescent="0.2">
      <c r="A545" t="str">
        <f t="shared" si="24"/>
        <v>VO280306</v>
      </c>
      <c r="B545">
        <f t="shared" si="25"/>
        <v>6</v>
      </c>
      <c r="C545" s="218" t="s">
        <v>1222</v>
      </c>
      <c r="D545" s="219" t="s">
        <v>590</v>
      </c>
      <c r="E545" s="219">
        <v>1</v>
      </c>
      <c r="F545" s="219">
        <v>0</v>
      </c>
      <c r="G545" s="219">
        <v>0</v>
      </c>
      <c r="H545" s="219">
        <v>1</v>
      </c>
      <c r="I545" s="219">
        <v>2</v>
      </c>
      <c r="J545" s="219">
        <v>0</v>
      </c>
      <c r="K545" s="219">
        <v>0</v>
      </c>
      <c r="L545" s="219">
        <v>2</v>
      </c>
      <c r="M545" s="244">
        <f t="shared" si="26"/>
        <v>0</v>
      </c>
    </row>
    <row r="546" spans="1:13" ht="15" x14ac:dyDescent="0.2">
      <c r="A546" t="str">
        <f t="shared" si="24"/>
        <v>VO280307</v>
      </c>
      <c r="B546">
        <f t="shared" si="25"/>
        <v>7</v>
      </c>
      <c r="C546" s="218" t="s">
        <v>1222</v>
      </c>
      <c r="D546" s="219" t="s">
        <v>759</v>
      </c>
      <c r="E546" s="219">
        <v>0</v>
      </c>
      <c r="F546" s="219">
        <v>0</v>
      </c>
      <c r="G546" s="219">
        <v>0</v>
      </c>
      <c r="H546" s="219">
        <v>0</v>
      </c>
      <c r="I546" s="219">
        <v>0</v>
      </c>
      <c r="J546" s="219">
        <v>0</v>
      </c>
      <c r="K546" s="219">
        <v>0</v>
      </c>
      <c r="L546" s="219">
        <v>0</v>
      </c>
      <c r="M546" s="244">
        <f t="shared" si="26"/>
        <v>0</v>
      </c>
    </row>
    <row r="547" spans="1:13" ht="15" x14ac:dyDescent="0.2">
      <c r="A547" t="str">
        <f t="shared" si="24"/>
        <v>VO280308</v>
      </c>
      <c r="B547">
        <f t="shared" si="25"/>
        <v>8</v>
      </c>
      <c r="C547" s="218" t="s">
        <v>1222</v>
      </c>
      <c r="D547" s="219" t="s">
        <v>774</v>
      </c>
      <c r="E547" s="219">
        <v>0</v>
      </c>
      <c r="F547" s="219">
        <v>0</v>
      </c>
      <c r="G547" s="219">
        <v>0</v>
      </c>
      <c r="H547" s="219">
        <v>0</v>
      </c>
      <c r="I547" s="219">
        <v>1</v>
      </c>
      <c r="J547" s="219">
        <v>0</v>
      </c>
      <c r="K547" s="219">
        <v>0</v>
      </c>
      <c r="L547" s="219">
        <v>1</v>
      </c>
      <c r="M547" s="244">
        <f t="shared" si="26"/>
        <v>0</v>
      </c>
    </row>
    <row r="548" spans="1:13" ht="15" x14ac:dyDescent="0.2">
      <c r="A548" t="str">
        <f t="shared" si="24"/>
        <v>VO280309</v>
      </c>
      <c r="B548">
        <f t="shared" si="25"/>
        <v>9</v>
      </c>
      <c r="C548" s="218" t="s">
        <v>1222</v>
      </c>
      <c r="D548" s="219" t="s">
        <v>779</v>
      </c>
      <c r="E548" s="219">
        <v>0</v>
      </c>
      <c r="F548" s="219">
        <v>0</v>
      </c>
      <c r="G548" s="219">
        <v>0</v>
      </c>
      <c r="H548" s="219">
        <v>0</v>
      </c>
      <c r="I548" s="219">
        <v>1</v>
      </c>
      <c r="J548" s="219">
        <v>0</v>
      </c>
      <c r="K548" s="219">
        <v>0</v>
      </c>
      <c r="L548" s="219">
        <v>1</v>
      </c>
      <c r="M548" s="244">
        <f t="shared" si="26"/>
        <v>0</v>
      </c>
    </row>
    <row r="549" spans="1:13" ht="15" x14ac:dyDescent="0.2">
      <c r="A549" t="str">
        <f t="shared" si="24"/>
        <v>VO280310</v>
      </c>
      <c r="B549">
        <f t="shared" si="25"/>
        <v>10</v>
      </c>
      <c r="C549" s="218" t="s">
        <v>1222</v>
      </c>
      <c r="D549" s="219" t="s">
        <v>981</v>
      </c>
      <c r="E549" s="219">
        <v>0</v>
      </c>
      <c r="F549" s="219">
        <v>0</v>
      </c>
      <c r="G549" s="219">
        <v>0</v>
      </c>
      <c r="H549" s="219">
        <v>0</v>
      </c>
      <c r="I549" s="219">
        <v>0</v>
      </c>
      <c r="J549" s="219">
        <v>0</v>
      </c>
      <c r="K549" s="219">
        <v>0</v>
      </c>
      <c r="L549" s="219">
        <v>0</v>
      </c>
      <c r="M549" s="244">
        <f t="shared" si="26"/>
        <v>0</v>
      </c>
    </row>
    <row r="550" spans="1:13" ht="15" x14ac:dyDescent="0.2">
      <c r="A550" t="str">
        <f t="shared" si="24"/>
        <v>VO280401</v>
      </c>
      <c r="B550">
        <f t="shared" si="25"/>
        <v>1</v>
      </c>
      <c r="C550" s="218" t="s">
        <v>1223</v>
      </c>
      <c r="D550" s="219" t="s">
        <v>165</v>
      </c>
      <c r="E550" s="219">
        <v>0</v>
      </c>
      <c r="F550" s="219">
        <v>0</v>
      </c>
      <c r="G550" s="219">
        <v>0</v>
      </c>
      <c r="H550" s="219">
        <v>0</v>
      </c>
      <c r="I550" s="219">
        <v>2</v>
      </c>
      <c r="J550" s="219">
        <v>0</v>
      </c>
      <c r="K550" s="219">
        <v>0</v>
      </c>
      <c r="L550" s="219">
        <v>2</v>
      </c>
      <c r="M550" s="244">
        <f t="shared" si="26"/>
        <v>0</v>
      </c>
    </row>
    <row r="551" spans="1:13" ht="15" x14ac:dyDescent="0.2">
      <c r="A551" t="str">
        <f t="shared" si="24"/>
        <v>VO280402</v>
      </c>
      <c r="B551">
        <f t="shared" si="25"/>
        <v>2</v>
      </c>
      <c r="C551" s="218" t="s">
        <v>1223</v>
      </c>
      <c r="D551" s="219" t="s">
        <v>246</v>
      </c>
      <c r="E551" s="219">
        <v>0</v>
      </c>
      <c r="F551" s="219">
        <v>0</v>
      </c>
      <c r="G551" s="219">
        <v>0</v>
      </c>
      <c r="H551" s="219">
        <v>0</v>
      </c>
      <c r="I551" s="219">
        <v>1</v>
      </c>
      <c r="J551" s="219">
        <v>0</v>
      </c>
      <c r="K551" s="219">
        <v>0</v>
      </c>
      <c r="L551" s="219">
        <v>1</v>
      </c>
      <c r="M551" s="244">
        <f t="shared" si="26"/>
        <v>0</v>
      </c>
    </row>
    <row r="552" spans="1:13" ht="15" x14ac:dyDescent="0.2">
      <c r="A552" t="str">
        <f t="shared" si="24"/>
        <v>VO280403</v>
      </c>
      <c r="B552">
        <f t="shared" si="25"/>
        <v>3</v>
      </c>
      <c r="C552" s="218" t="s">
        <v>1223</v>
      </c>
      <c r="D552" s="219" t="s">
        <v>296</v>
      </c>
      <c r="E552" s="219">
        <v>1</v>
      </c>
      <c r="F552" s="219">
        <v>0</v>
      </c>
      <c r="G552" s="219">
        <v>0</v>
      </c>
      <c r="H552" s="219">
        <v>1</v>
      </c>
      <c r="I552" s="219">
        <v>0</v>
      </c>
      <c r="J552" s="219">
        <v>0</v>
      </c>
      <c r="K552" s="219">
        <v>0</v>
      </c>
      <c r="L552" s="219">
        <v>0</v>
      </c>
      <c r="M552" s="244">
        <f t="shared" si="26"/>
        <v>1</v>
      </c>
    </row>
    <row r="553" spans="1:13" ht="15" x14ac:dyDescent="0.2">
      <c r="A553" t="str">
        <f t="shared" si="24"/>
        <v>VO280404</v>
      </c>
      <c r="B553">
        <f t="shared" si="25"/>
        <v>4</v>
      </c>
      <c r="C553" s="218" t="s">
        <v>1223</v>
      </c>
      <c r="D553" s="219" t="s">
        <v>331</v>
      </c>
      <c r="E553" s="219">
        <v>1</v>
      </c>
      <c r="F553" s="219">
        <v>0</v>
      </c>
      <c r="G553" s="219">
        <v>0</v>
      </c>
      <c r="H553" s="219">
        <v>1</v>
      </c>
      <c r="I553" s="219">
        <v>9</v>
      </c>
      <c r="J553" s="219">
        <v>0</v>
      </c>
      <c r="K553" s="219">
        <v>0</v>
      </c>
      <c r="L553" s="219">
        <v>9</v>
      </c>
      <c r="M553" s="244">
        <f t="shared" si="26"/>
        <v>0</v>
      </c>
    </row>
    <row r="554" spans="1:13" ht="15" x14ac:dyDescent="0.2">
      <c r="A554" t="str">
        <f t="shared" si="24"/>
        <v>VO280405</v>
      </c>
      <c r="B554">
        <f t="shared" si="25"/>
        <v>5</v>
      </c>
      <c r="C554" s="218" t="s">
        <v>1223</v>
      </c>
      <c r="D554" s="219" t="s">
        <v>379</v>
      </c>
      <c r="E554" s="219">
        <v>1</v>
      </c>
      <c r="F554" s="219">
        <v>0</v>
      </c>
      <c r="G554" s="219">
        <v>0</v>
      </c>
      <c r="H554" s="219">
        <v>1</v>
      </c>
      <c r="I554" s="219">
        <v>0</v>
      </c>
      <c r="J554" s="219">
        <v>0</v>
      </c>
      <c r="K554" s="219">
        <v>0</v>
      </c>
      <c r="L554" s="219">
        <v>0</v>
      </c>
      <c r="M554" s="244">
        <f t="shared" si="26"/>
        <v>1</v>
      </c>
    </row>
    <row r="555" spans="1:13" ht="15" x14ac:dyDescent="0.2">
      <c r="A555" t="str">
        <f t="shared" si="24"/>
        <v>VO280406</v>
      </c>
      <c r="B555">
        <f t="shared" si="25"/>
        <v>6</v>
      </c>
      <c r="C555" s="218" t="s">
        <v>1223</v>
      </c>
      <c r="D555" s="219" t="s">
        <v>576</v>
      </c>
      <c r="E555" s="219">
        <v>1</v>
      </c>
      <c r="F555" s="219">
        <v>0</v>
      </c>
      <c r="G555" s="219">
        <v>0</v>
      </c>
      <c r="H555" s="219">
        <v>1</v>
      </c>
      <c r="I555" s="219">
        <v>1</v>
      </c>
      <c r="J555" s="219">
        <v>0</v>
      </c>
      <c r="K555" s="219">
        <v>0</v>
      </c>
      <c r="L555" s="219">
        <v>1</v>
      </c>
      <c r="M555" s="244">
        <f t="shared" si="26"/>
        <v>0</v>
      </c>
    </row>
    <row r="556" spans="1:13" ht="15" x14ac:dyDescent="0.2">
      <c r="A556" t="str">
        <f t="shared" si="24"/>
        <v>VO280407</v>
      </c>
      <c r="B556">
        <f t="shared" si="25"/>
        <v>7</v>
      </c>
      <c r="C556" s="218" t="s">
        <v>1223</v>
      </c>
      <c r="D556" s="219" t="s">
        <v>631</v>
      </c>
      <c r="E556" s="219">
        <v>0</v>
      </c>
      <c r="F556" s="219">
        <v>1</v>
      </c>
      <c r="G556" s="219">
        <v>0</v>
      </c>
      <c r="H556" s="219">
        <v>1</v>
      </c>
      <c r="I556" s="219">
        <v>0</v>
      </c>
      <c r="J556" s="219">
        <v>0</v>
      </c>
      <c r="K556" s="219">
        <v>0</v>
      </c>
      <c r="L556" s="219">
        <v>0</v>
      </c>
      <c r="M556" s="244">
        <f t="shared" si="26"/>
        <v>1</v>
      </c>
    </row>
    <row r="557" spans="1:13" ht="15" x14ac:dyDescent="0.2">
      <c r="A557" t="str">
        <f t="shared" si="24"/>
        <v>VO280408</v>
      </c>
      <c r="B557">
        <f t="shared" si="25"/>
        <v>8</v>
      </c>
      <c r="C557" s="218" t="s">
        <v>1223</v>
      </c>
      <c r="D557" s="219" t="s">
        <v>989</v>
      </c>
      <c r="E557" s="219">
        <v>0</v>
      </c>
      <c r="F557" s="219">
        <v>0</v>
      </c>
      <c r="G557" s="219">
        <v>0</v>
      </c>
      <c r="H557" s="219">
        <v>0</v>
      </c>
      <c r="I557" s="219">
        <v>0</v>
      </c>
      <c r="J557" s="219">
        <v>0</v>
      </c>
      <c r="K557" s="219">
        <v>0</v>
      </c>
      <c r="L557" s="219">
        <v>0</v>
      </c>
      <c r="M557" s="244">
        <f t="shared" si="26"/>
        <v>0</v>
      </c>
    </row>
    <row r="558" spans="1:13" ht="15" x14ac:dyDescent="0.2">
      <c r="A558" t="str">
        <f t="shared" si="24"/>
        <v>VO280409</v>
      </c>
      <c r="B558">
        <f t="shared" si="25"/>
        <v>9</v>
      </c>
      <c r="C558" s="218" t="s">
        <v>1223</v>
      </c>
      <c r="D558" s="219" t="s">
        <v>994</v>
      </c>
      <c r="E558" s="219">
        <v>0</v>
      </c>
      <c r="F558" s="219">
        <v>0</v>
      </c>
      <c r="G558" s="219">
        <v>0</v>
      </c>
      <c r="H558" s="219">
        <v>0</v>
      </c>
      <c r="I558" s="219">
        <v>0</v>
      </c>
      <c r="J558" s="219">
        <v>0</v>
      </c>
      <c r="K558" s="219">
        <v>0</v>
      </c>
      <c r="L558" s="219">
        <v>0</v>
      </c>
      <c r="M558" s="244">
        <f t="shared" si="26"/>
        <v>0</v>
      </c>
    </row>
    <row r="559" spans="1:13" ht="15" x14ac:dyDescent="0.2">
      <c r="A559" t="str">
        <f t="shared" si="24"/>
        <v>VO280501</v>
      </c>
      <c r="B559">
        <f t="shared" si="25"/>
        <v>1</v>
      </c>
      <c r="C559" s="218" t="s">
        <v>1224</v>
      </c>
      <c r="D559" s="219" t="s">
        <v>97</v>
      </c>
      <c r="E559" s="219">
        <v>1</v>
      </c>
      <c r="F559" s="219">
        <v>0</v>
      </c>
      <c r="G559" s="219">
        <v>0</v>
      </c>
      <c r="H559" s="219">
        <v>1</v>
      </c>
      <c r="I559" s="219">
        <v>0</v>
      </c>
      <c r="J559" s="219">
        <v>0</v>
      </c>
      <c r="K559" s="219">
        <v>0</v>
      </c>
      <c r="L559" s="219">
        <v>0</v>
      </c>
      <c r="M559" s="244">
        <f t="shared" si="26"/>
        <v>1</v>
      </c>
    </row>
    <row r="560" spans="1:13" ht="15" x14ac:dyDescent="0.2">
      <c r="A560" t="str">
        <f t="shared" si="24"/>
        <v>VO280502</v>
      </c>
      <c r="B560">
        <f t="shared" si="25"/>
        <v>2</v>
      </c>
      <c r="C560" s="218" t="s">
        <v>1224</v>
      </c>
      <c r="D560" s="219" t="s">
        <v>331</v>
      </c>
      <c r="E560" s="219">
        <v>2</v>
      </c>
      <c r="F560" s="219">
        <v>0</v>
      </c>
      <c r="G560" s="219">
        <v>0</v>
      </c>
      <c r="H560" s="219">
        <v>2</v>
      </c>
      <c r="I560" s="219">
        <v>0</v>
      </c>
      <c r="J560" s="219">
        <v>0</v>
      </c>
      <c r="K560" s="219">
        <v>0</v>
      </c>
      <c r="L560" s="219">
        <v>0</v>
      </c>
      <c r="M560" s="244">
        <f t="shared" si="26"/>
        <v>1</v>
      </c>
    </row>
    <row r="561" spans="1:13" ht="15" x14ac:dyDescent="0.2">
      <c r="A561" t="str">
        <f t="shared" si="24"/>
        <v>VO280601</v>
      </c>
      <c r="B561">
        <f t="shared" si="25"/>
        <v>1</v>
      </c>
      <c r="C561" s="218" t="s">
        <v>1225</v>
      </c>
      <c r="D561" s="219" t="s">
        <v>97</v>
      </c>
      <c r="E561" s="219">
        <v>2</v>
      </c>
      <c r="F561" s="219">
        <v>0</v>
      </c>
      <c r="G561" s="219">
        <v>0</v>
      </c>
      <c r="H561" s="219">
        <v>2</v>
      </c>
      <c r="I561" s="219">
        <v>1</v>
      </c>
      <c r="J561" s="219">
        <v>0</v>
      </c>
      <c r="K561" s="219">
        <v>0</v>
      </c>
      <c r="L561" s="219">
        <v>1</v>
      </c>
      <c r="M561" s="244">
        <f t="shared" si="26"/>
        <v>1</v>
      </c>
    </row>
    <row r="562" spans="1:13" ht="15" x14ac:dyDescent="0.2">
      <c r="A562" t="str">
        <f t="shared" si="24"/>
        <v>VO280602</v>
      </c>
      <c r="B562">
        <f t="shared" si="25"/>
        <v>2</v>
      </c>
      <c r="C562" s="218" t="s">
        <v>1225</v>
      </c>
      <c r="D562" s="219" t="s">
        <v>133</v>
      </c>
      <c r="E562" s="219">
        <v>3</v>
      </c>
      <c r="F562" s="219">
        <v>0</v>
      </c>
      <c r="G562" s="219">
        <v>0</v>
      </c>
      <c r="H562" s="219">
        <v>3</v>
      </c>
      <c r="I562" s="219">
        <v>1</v>
      </c>
      <c r="J562" s="219">
        <v>0</v>
      </c>
      <c r="K562" s="219">
        <v>0</v>
      </c>
      <c r="L562" s="219">
        <v>1</v>
      </c>
      <c r="M562" s="244">
        <f t="shared" si="26"/>
        <v>1</v>
      </c>
    </row>
    <row r="563" spans="1:13" ht="15" x14ac:dyDescent="0.2">
      <c r="A563" t="str">
        <f t="shared" si="24"/>
        <v>VO280603</v>
      </c>
      <c r="B563">
        <f t="shared" si="25"/>
        <v>3</v>
      </c>
      <c r="C563" s="218" t="s">
        <v>1225</v>
      </c>
      <c r="D563" s="219" t="s">
        <v>161</v>
      </c>
      <c r="E563" s="219">
        <v>0</v>
      </c>
      <c r="F563" s="219">
        <v>0</v>
      </c>
      <c r="G563" s="219">
        <v>0</v>
      </c>
      <c r="H563" s="219">
        <v>0</v>
      </c>
      <c r="I563" s="219">
        <v>1</v>
      </c>
      <c r="J563" s="219">
        <v>0</v>
      </c>
      <c r="K563" s="219">
        <v>1</v>
      </c>
      <c r="L563" s="219">
        <v>2</v>
      </c>
      <c r="M563" s="244">
        <f t="shared" si="26"/>
        <v>0</v>
      </c>
    </row>
    <row r="564" spans="1:13" ht="15" x14ac:dyDescent="0.2">
      <c r="A564" t="str">
        <f t="shared" si="24"/>
        <v>VO280604</v>
      </c>
      <c r="B564">
        <f t="shared" si="25"/>
        <v>4</v>
      </c>
      <c r="C564" s="218" t="s">
        <v>1225</v>
      </c>
      <c r="D564" s="219" t="s">
        <v>291</v>
      </c>
      <c r="E564" s="219">
        <v>0</v>
      </c>
      <c r="F564" s="219">
        <v>0</v>
      </c>
      <c r="G564" s="219">
        <v>1</v>
      </c>
      <c r="H564" s="219">
        <v>1</v>
      </c>
      <c r="I564" s="219">
        <v>3</v>
      </c>
      <c r="J564" s="219">
        <v>0</v>
      </c>
      <c r="K564" s="219">
        <v>1</v>
      </c>
      <c r="L564" s="219">
        <v>4</v>
      </c>
      <c r="M564" s="244">
        <f t="shared" si="26"/>
        <v>0</v>
      </c>
    </row>
    <row r="565" spans="1:13" ht="15" x14ac:dyDescent="0.2">
      <c r="A565" t="str">
        <f t="shared" si="24"/>
        <v>VO280605</v>
      </c>
      <c r="B565">
        <f t="shared" si="25"/>
        <v>5</v>
      </c>
      <c r="C565" s="218" t="s">
        <v>1225</v>
      </c>
      <c r="D565" s="219" t="s">
        <v>331</v>
      </c>
      <c r="E565" s="219">
        <v>0</v>
      </c>
      <c r="F565" s="219">
        <v>0</v>
      </c>
      <c r="G565" s="219">
        <v>0</v>
      </c>
      <c r="H565" s="219">
        <v>0</v>
      </c>
      <c r="I565" s="219">
        <v>1</v>
      </c>
      <c r="J565" s="219">
        <v>0</v>
      </c>
      <c r="K565" s="219">
        <v>0</v>
      </c>
      <c r="L565" s="219">
        <v>1</v>
      </c>
      <c r="M565" s="244">
        <f t="shared" si="26"/>
        <v>0</v>
      </c>
    </row>
    <row r="566" spans="1:13" ht="15" x14ac:dyDescent="0.2">
      <c r="A566" t="str">
        <f t="shared" si="24"/>
        <v>VO280606</v>
      </c>
      <c r="B566">
        <f t="shared" si="25"/>
        <v>6</v>
      </c>
      <c r="C566" s="218" t="s">
        <v>1225</v>
      </c>
      <c r="D566" s="219" t="s">
        <v>364</v>
      </c>
      <c r="E566" s="219">
        <v>0</v>
      </c>
      <c r="F566" s="219">
        <v>0</v>
      </c>
      <c r="G566" s="219">
        <v>0</v>
      </c>
      <c r="H566" s="219">
        <v>0</v>
      </c>
      <c r="I566" s="219">
        <v>2</v>
      </c>
      <c r="J566" s="219">
        <v>0</v>
      </c>
      <c r="K566" s="219">
        <v>0</v>
      </c>
      <c r="L566" s="219">
        <v>2</v>
      </c>
      <c r="M566" s="244">
        <f t="shared" si="26"/>
        <v>0</v>
      </c>
    </row>
    <row r="567" spans="1:13" ht="15" x14ac:dyDescent="0.2">
      <c r="A567" t="str">
        <f t="shared" si="24"/>
        <v>VO280607</v>
      </c>
      <c r="B567">
        <f t="shared" si="25"/>
        <v>7</v>
      </c>
      <c r="C567" s="218" t="s">
        <v>1225</v>
      </c>
      <c r="D567" s="219" t="s">
        <v>379</v>
      </c>
      <c r="E567" s="219">
        <v>0</v>
      </c>
      <c r="F567" s="219">
        <v>0</v>
      </c>
      <c r="G567" s="219">
        <v>0</v>
      </c>
      <c r="H567" s="219">
        <v>0</v>
      </c>
      <c r="I567" s="219">
        <v>1</v>
      </c>
      <c r="J567" s="219">
        <v>0</v>
      </c>
      <c r="K567" s="219">
        <v>0</v>
      </c>
      <c r="L567" s="219">
        <v>1</v>
      </c>
      <c r="M567" s="244">
        <f t="shared" si="26"/>
        <v>0</v>
      </c>
    </row>
    <row r="568" spans="1:13" ht="15" x14ac:dyDescent="0.2">
      <c r="A568" t="str">
        <f t="shared" si="24"/>
        <v>VO280608</v>
      </c>
      <c r="B568">
        <f t="shared" si="25"/>
        <v>8</v>
      </c>
      <c r="C568" s="218" t="s">
        <v>1225</v>
      </c>
      <c r="D568" s="219" t="s">
        <v>383</v>
      </c>
      <c r="E568" s="219">
        <v>0</v>
      </c>
      <c r="F568" s="219">
        <v>0</v>
      </c>
      <c r="G568" s="219">
        <v>0</v>
      </c>
      <c r="H568" s="219">
        <v>0</v>
      </c>
      <c r="I568" s="219">
        <v>5</v>
      </c>
      <c r="J568" s="219">
        <v>0</v>
      </c>
      <c r="K568" s="219">
        <v>0</v>
      </c>
      <c r="L568" s="219">
        <v>5</v>
      </c>
      <c r="M568" s="244">
        <f t="shared" si="26"/>
        <v>0</v>
      </c>
    </row>
    <row r="569" spans="1:13" ht="15" x14ac:dyDescent="0.2">
      <c r="A569" t="str">
        <f t="shared" si="24"/>
        <v>VO280609</v>
      </c>
      <c r="B569">
        <f t="shared" si="25"/>
        <v>9</v>
      </c>
      <c r="C569" s="218" t="s">
        <v>1225</v>
      </c>
      <c r="D569" s="219" t="s">
        <v>545</v>
      </c>
      <c r="E569" s="219">
        <v>0</v>
      </c>
      <c r="F569" s="219">
        <v>0</v>
      </c>
      <c r="G569" s="219">
        <v>0</v>
      </c>
      <c r="H569" s="219">
        <v>0</v>
      </c>
      <c r="I569" s="219">
        <v>0</v>
      </c>
      <c r="J569" s="219">
        <v>0</v>
      </c>
      <c r="K569" s="219">
        <v>0</v>
      </c>
      <c r="L569" s="219">
        <v>0</v>
      </c>
      <c r="M569" s="244">
        <f t="shared" si="26"/>
        <v>0</v>
      </c>
    </row>
    <row r="570" spans="1:13" ht="15" x14ac:dyDescent="0.2">
      <c r="A570" t="str">
        <f t="shared" si="24"/>
        <v>VO280610</v>
      </c>
      <c r="B570">
        <f t="shared" si="25"/>
        <v>10</v>
      </c>
      <c r="C570" s="218" t="s">
        <v>1225</v>
      </c>
      <c r="D570" s="219" t="s">
        <v>576</v>
      </c>
      <c r="E570" s="219">
        <v>12</v>
      </c>
      <c r="F570" s="219">
        <v>0</v>
      </c>
      <c r="G570" s="219">
        <v>0</v>
      </c>
      <c r="H570" s="219">
        <v>12</v>
      </c>
      <c r="I570" s="219">
        <v>23</v>
      </c>
      <c r="J570" s="219">
        <v>0</v>
      </c>
      <c r="K570" s="219">
        <v>0</v>
      </c>
      <c r="L570" s="219">
        <v>23</v>
      </c>
      <c r="M570" s="244">
        <f t="shared" si="26"/>
        <v>0</v>
      </c>
    </row>
    <row r="571" spans="1:13" ht="15" x14ac:dyDescent="0.2">
      <c r="A571" t="str">
        <f t="shared" si="24"/>
        <v>VO280611</v>
      </c>
      <c r="B571">
        <f t="shared" si="25"/>
        <v>11</v>
      </c>
      <c r="C571" s="218" t="s">
        <v>1225</v>
      </c>
      <c r="D571" s="219" t="s">
        <v>737</v>
      </c>
      <c r="E571" s="219">
        <v>1</v>
      </c>
      <c r="F571" s="219">
        <v>0</v>
      </c>
      <c r="G571" s="219">
        <v>0</v>
      </c>
      <c r="H571" s="219">
        <v>1</v>
      </c>
      <c r="I571" s="219">
        <v>0</v>
      </c>
      <c r="J571" s="219">
        <v>0</v>
      </c>
      <c r="K571" s="219">
        <v>0</v>
      </c>
      <c r="L571" s="219">
        <v>0</v>
      </c>
      <c r="M571" s="244">
        <f t="shared" si="26"/>
        <v>1</v>
      </c>
    </row>
    <row r="572" spans="1:13" ht="15" x14ac:dyDescent="0.2">
      <c r="A572" t="str">
        <f t="shared" si="24"/>
        <v>VO280612</v>
      </c>
      <c r="B572">
        <f t="shared" si="25"/>
        <v>12</v>
      </c>
      <c r="C572" s="218" t="s">
        <v>1225</v>
      </c>
      <c r="D572" s="219" t="s">
        <v>873</v>
      </c>
      <c r="E572" s="219">
        <v>1</v>
      </c>
      <c r="F572" s="219">
        <v>0</v>
      </c>
      <c r="G572" s="219">
        <v>0</v>
      </c>
      <c r="H572" s="219">
        <v>1</v>
      </c>
      <c r="I572" s="219">
        <v>4</v>
      </c>
      <c r="J572" s="219">
        <v>0</v>
      </c>
      <c r="K572" s="219">
        <v>0</v>
      </c>
      <c r="L572" s="219">
        <v>4</v>
      </c>
      <c r="M572" s="244">
        <f t="shared" si="26"/>
        <v>0</v>
      </c>
    </row>
    <row r="573" spans="1:13" ht="15" x14ac:dyDescent="0.2">
      <c r="A573" t="str">
        <f t="shared" si="24"/>
        <v>VO280613</v>
      </c>
      <c r="B573">
        <f t="shared" si="25"/>
        <v>13</v>
      </c>
      <c r="C573" s="218" t="s">
        <v>1225</v>
      </c>
      <c r="D573" s="219" t="s">
        <v>877</v>
      </c>
      <c r="E573" s="219">
        <v>1</v>
      </c>
      <c r="F573" s="219">
        <v>0</v>
      </c>
      <c r="G573" s="219">
        <v>0</v>
      </c>
      <c r="H573" s="219">
        <v>1</v>
      </c>
      <c r="I573" s="219">
        <v>0</v>
      </c>
      <c r="J573" s="219">
        <v>0</v>
      </c>
      <c r="K573" s="219">
        <v>0</v>
      </c>
      <c r="L573" s="219">
        <v>0</v>
      </c>
      <c r="M573" s="244">
        <f t="shared" si="26"/>
        <v>1</v>
      </c>
    </row>
    <row r="574" spans="1:13" ht="15" x14ac:dyDescent="0.2">
      <c r="A574" t="str">
        <f t="shared" si="24"/>
        <v>VO280614</v>
      </c>
      <c r="B574">
        <f t="shared" si="25"/>
        <v>14</v>
      </c>
      <c r="C574" s="218" t="s">
        <v>1225</v>
      </c>
      <c r="D574" s="219" t="s">
        <v>981</v>
      </c>
      <c r="E574" s="219">
        <v>19</v>
      </c>
      <c r="F574" s="219">
        <v>0</v>
      </c>
      <c r="G574" s="219">
        <v>0</v>
      </c>
      <c r="H574" s="219">
        <v>19</v>
      </c>
      <c r="I574" s="219">
        <v>3</v>
      </c>
      <c r="J574" s="219">
        <v>0</v>
      </c>
      <c r="K574" s="219">
        <v>0</v>
      </c>
      <c r="L574" s="219">
        <v>3</v>
      </c>
      <c r="M574" s="244">
        <f t="shared" si="26"/>
        <v>1</v>
      </c>
    </row>
    <row r="575" spans="1:13" ht="15" x14ac:dyDescent="0.2">
      <c r="A575" t="str">
        <f t="shared" si="24"/>
        <v>VO280615</v>
      </c>
      <c r="B575">
        <f t="shared" si="25"/>
        <v>15</v>
      </c>
      <c r="C575" s="218" t="s">
        <v>1225</v>
      </c>
      <c r="D575" s="219" t="s">
        <v>994</v>
      </c>
      <c r="E575" s="219">
        <v>1</v>
      </c>
      <c r="F575" s="219">
        <v>0</v>
      </c>
      <c r="G575" s="219">
        <v>0</v>
      </c>
      <c r="H575" s="219">
        <v>1</v>
      </c>
      <c r="I575" s="219">
        <v>0</v>
      </c>
      <c r="J575" s="219">
        <v>0</v>
      </c>
      <c r="K575" s="219">
        <v>0</v>
      </c>
      <c r="L575" s="219">
        <v>0</v>
      </c>
      <c r="M575" s="244">
        <f t="shared" si="26"/>
        <v>1</v>
      </c>
    </row>
    <row r="576" spans="1:13" ht="15" x14ac:dyDescent="0.2">
      <c r="A576" t="str">
        <f t="shared" si="24"/>
        <v>VO280701</v>
      </c>
      <c r="B576">
        <f t="shared" si="25"/>
        <v>1</v>
      </c>
      <c r="C576" s="218" t="s">
        <v>1226</v>
      </c>
      <c r="D576" s="219" t="s">
        <v>97</v>
      </c>
      <c r="E576" s="219">
        <v>0</v>
      </c>
      <c r="F576" s="219">
        <v>0</v>
      </c>
      <c r="G576" s="219">
        <v>0</v>
      </c>
      <c r="H576" s="219">
        <v>0</v>
      </c>
      <c r="I576" s="219">
        <v>1</v>
      </c>
      <c r="J576" s="219">
        <v>0</v>
      </c>
      <c r="K576" s="219">
        <v>0</v>
      </c>
      <c r="L576" s="219">
        <v>1</v>
      </c>
      <c r="M576" s="244">
        <f t="shared" si="26"/>
        <v>0</v>
      </c>
    </row>
    <row r="577" spans="1:13" ht="15" x14ac:dyDescent="0.2">
      <c r="A577" t="str">
        <f t="shared" si="24"/>
        <v>VO280702</v>
      </c>
      <c r="B577">
        <f t="shared" si="25"/>
        <v>2</v>
      </c>
      <c r="C577" s="218" t="s">
        <v>1226</v>
      </c>
      <c r="D577" s="219" t="s">
        <v>133</v>
      </c>
      <c r="E577" s="219">
        <v>3</v>
      </c>
      <c r="F577" s="219">
        <v>0</v>
      </c>
      <c r="G577" s="219">
        <v>0</v>
      </c>
      <c r="H577" s="219">
        <v>3</v>
      </c>
      <c r="I577" s="219">
        <v>2</v>
      </c>
      <c r="J577" s="219">
        <v>0</v>
      </c>
      <c r="K577" s="219">
        <v>0</v>
      </c>
      <c r="L577" s="219">
        <v>2</v>
      </c>
      <c r="M577" s="244">
        <f t="shared" si="26"/>
        <v>1</v>
      </c>
    </row>
    <row r="578" spans="1:13" ht="15" x14ac:dyDescent="0.2">
      <c r="A578" t="str">
        <f t="shared" si="24"/>
        <v>VO280703</v>
      </c>
      <c r="B578">
        <f t="shared" si="25"/>
        <v>3</v>
      </c>
      <c r="C578" s="218" t="s">
        <v>1226</v>
      </c>
      <c r="D578" s="219" t="s">
        <v>379</v>
      </c>
      <c r="E578" s="219">
        <v>0</v>
      </c>
      <c r="F578" s="219">
        <v>0</v>
      </c>
      <c r="G578" s="219">
        <v>0</v>
      </c>
      <c r="H578" s="219">
        <v>0</v>
      </c>
      <c r="I578" s="219">
        <v>0</v>
      </c>
      <c r="J578" s="219">
        <v>0</v>
      </c>
      <c r="K578" s="219">
        <v>0</v>
      </c>
      <c r="L578" s="219">
        <v>0</v>
      </c>
      <c r="M578" s="244">
        <f t="shared" si="26"/>
        <v>0</v>
      </c>
    </row>
    <row r="579" spans="1:13" ht="15" x14ac:dyDescent="0.2">
      <c r="A579" t="str">
        <f t="shared" si="24"/>
        <v>VO280704</v>
      </c>
      <c r="B579">
        <f t="shared" si="25"/>
        <v>4</v>
      </c>
      <c r="C579" s="218" t="s">
        <v>1226</v>
      </c>
      <c r="D579" s="219" t="s">
        <v>483</v>
      </c>
      <c r="E579" s="219">
        <v>0</v>
      </c>
      <c r="F579" s="219">
        <v>0</v>
      </c>
      <c r="G579" s="219">
        <v>0</v>
      </c>
      <c r="H579" s="219">
        <v>0</v>
      </c>
      <c r="I579" s="219">
        <v>0</v>
      </c>
      <c r="J579" s="219">
        <v>0</v>
      </c>
      <c r="K579" s="219">
        <v>0</v>
      </c>
      <c r="L579" s="219">
        <v>0</v>
      </c>
      <c r="M579" s="244">
        <f t="shared" si="26"/>
        <v>0</v>
      </c>
    </row>
    <row r="580" spans="1:13" ht="15" x14ac:dyDescent="0.2">
      <c r="A580" t="str">
        <f t="shared" si="24"/>
        <v>VO280705</v>
      </c>
      <c r="B580">
        <f t="shared" si="25"/>
        <v>5</v>
      </c>
      <c r="C580" s="218" t="s">
        <v>1226</v>
      </c>
      <c r="D580" s="219" t="s">
        <v>576</v>
      </c>
      <c r="E580" s="219">
        <v>2</v>
      </c>
      <c r="F580" s="219">
        <v>0</v>
      </c>
      <c r="G580" s="219">
        <v>0</v>
      </c>
      <c r="H580" s="219">
        <v>2</v>
      </c>
      <c r="I580" s="219">
        <v>5</v>
      </c>
      <c r="J580" s="219">
        <v>0</v>
      </c>
      <c r="K580" s="219">
        <v>0</v>
      </c>
      <c r="L580" s="219">
        <v>5</v>
      </c>
      <c r="M580" s="244">
        <f t="shared" si="26"/>
        <v>0</v>
      </c>
    </row>
    <row r="581" spans="1:13" ht="15" x14ac:dyDescent="0.2">
      <c r="A581" t="str">
        <f t="shared" si="24"/>
        <v>VO280706</v>
      </c>
      <c r="B581">
        <f t="shared" si="25"/>
        <v>6</v>
      </c>
      <c r="C581" s="218" t="s">
        <v>1226</v>
      </c>
      <c r="D581" s="219" t="s">
        <v>674</v>
      </c>
      <c r="E581" s="219">
        <v>1</v>
      </c>
      <c r="F581" s="219">
        <v>0</v>
      </c>
      <c r="G581" s="219">
        <v>0</v>
      </c>
      <c r="H581" s="219">
        <v>1</v>
      </c>
      <c r="I581" s="219">
        <v>0</v>
      </c>
      <c r="J581" s="219">
        <v>0</v>
      </c>
      <c r="K581" s="219">
        <v>0</v>
      </c>
      <c r="L581" s="219">
        <v>0</v>
      </c>
      <c r="M581" s="244">
        <f t="shared" si="26"/>
        <v>1</v>
      </c>
    </row>
    <row r="582" spans="1:13" ht="15" x14ac:dyDescent="0.2">
      <c r="A582" t="str">
        <f t="shared" si="24"/>
        <v>VO280707</v>
      </c>
      <c r="B582">
        <f t="shared" si="25"/>
        <v>7</v>
      </c>
      <c r="C582" s="218" t="s">
        <v>1226</v>
      </c>
      <c r="D582" s="219" t="s">
        <v>737</v>
      </c>
      <c r="E582" s="219">
        <v>0</v>
      </c>
      <c r="F582" s="219">
        <v>0</v>
      </c>
      <c r="G582" s="219">
        <v>0</v>
      </c>
      <c r="H582" s="219">
        <v>0</v>
      </c>
      <c r="I582" s="219">
        <v>0</v>
      </c>
      <c r="J582" s="219">
        <v>0</v>
      </c>
      <c r="K582" s="219">
        <v>0</v>
      </c>
      <c r="L582" s="219">
        <v>0</v>
      </c>
      <c r="M582" s="244">
        <f t="shared" si="26"/>
        <v>0</v>
      </c>
    </row>
    <row r="583" spans="1:13" ht="15" x14ac:dyDescent="0.2">
      <c r="A583" t="str">
        <f t="shared" si="24"/>
        <v>VO280708</v>
      </c>
      <c r="B583">
        <f t="shared" si="25"/>
        <v>8</v>
      </c>
      <c r="C583" s="218" t="s">
        <v>1226</v>
      </c>
      <c r="D583" s="219" t="s">
        <v>981</v>
      </c>
      <c r="E583" s="219">
        <v>4</v>
      </c>
      <c r="F583" s="219">
        <v>0</v>
      </c>
      <c r="G583" s="219">
        <v>0</v>
      </c>
      <c r="H583" s="219">
        <v>4</v>
      </c>
      <c r="I583" s="219">
        <v>3</v>
      </c>
      <c r="J583" s="219">
        <v>0</v>
      </c>
      <c r="K583" s="219">
        <v>0</v>
      </c>
      <c r="L583" s="219">
        <v>3</v>
      </c>
      <c r="M583" s="244">
        <f t="shared" si="26"/>
        <v>1</v>
      </c>
    </row>
    <row r="584" spans="1:13" ht="15" x14ac:dyDescent="0.2">
      <c r="A584" t="str">
        <f t="shared" si="24"/>
        <v>VO280709</v>
      </c>
      <c r="B584">
        <f t="shared" si="25"/>
        <v>9</v>
      </c>
      <c r="C584" s="218" t="s">
        <v>1226</v>
      </c>
      <c r="D584" s="219" t="s">
        <v>1146</v>
      </c>
      <c r="E584" s="219">
        <v>0</v>
      </c>
      <c r="F584" s="219">
        <v>0</v>
      </c>
      <c r="G584" s="219">
        <v>0</v>
      </c>
      <c r="H584" s="219">
        <v>0</v>
      </c>
      <c r="I584" s="219">
        <v>1</v>
      </c>
      <c r="J584" s="219">
        <v>0</v>
      </c>
      <c r="K584" s="219">
        <v>0</v>
      </c>
      <c r="L584" s="219">
        <v>1</v>
      </c>
      <c r="M584" s="244">
        <f t="shared" si="26"/>
        <v>0</v>
      </c>
    </row>
    <row r="585" spans="1:13" ht="15" x14ac:dyDescent="0.2">
      <c r="A585" t="str">
        <f t="shared" si="24"/>
        <v>VO280801</v>
      </c>
      <c r="B585">
        <f t="shared" si="25"/>
        <v>1</v>
      </c>
      <c r="C585" s="218" t="s">
        <v>1227</v>
      </c>
      <c r="D585" s="219" t="s">
        <v>133</v>
      </c>
      <c r="E585" s="219">
        <v>0</v>
      </c>
      <c r="F585" s="219">
        <v>0</v>
      </c>
      <c r="G585" s="219">
        <v>0</v>
      </c>
      <c r="H585" s="219">
        <v>0</v>
      </c>
      <c r="I585" s="219">
        <v>0</v>
      </c>
      <c r="J585" s="219">
        <v>0</v>
      </c>
      <c r="K585" s="219">
        <v>0</v>
      </c>
      <c r="L585" s="219">
        <v>0</v>
      </c>
      <c r="M585" s="244">
        <f t="shared" si="26"/>
        <v>0</v>
      </c>
    </row>
    <row r="586" spans="1:13" ht="15" x14ac:dyDescent="0.2">
      <c r="A586" t="str">
        <f t="shared" si="24"/>
        <v>VO280802</v>
      </c>
      <c r="B586">
        <f t="shared" si="25"/>
        <v>2</v>
      </c>
      <c r="C586" s="218" t="s">
        <v>1227</v>
      </c>
      <c r="D586" s="219" t="s">
        <v>161</v>
      </c>
      <c r="E586" s="219">
        <v>0</v>
      </c>
      <c r="F586" s="219">
        <v>0</v>
      </c>
      <c r="G586" s="219">
        <v>0</v>
      </c>
      <c r="H586" s="219">
        <v>0</v>
      </c>
      <c r="I586" s="219">
        <v>5</v>
      </c>
      <c r="J586" s="219">
        <v>0</v>
      </c>
      <c r="K586" s="219">
        <v>0</v>
      </c>
      <c r="L586" s="219">
        <v>5</v>
      </c>
      <c r="M586" s="244">
        <f t="shared" si="26"/>
        <v>0</v>
      </c>
    </row>
    <row r="587" spans="1:13" ht="15" x14ac:dyDescent="0.2">
      <c r="A587" t="str">
        <f t="shared" ref="A587:A650" si="27">C587&amp;IF(B587&lt;10,"0","")&amp;B587</f>
        <v>VO280803</v>
      </c>
      <c r="B587">
        <f t="shared" si="25"/>
        <v>3</v>
      </c>
      <c r="C587" s="218" t="s">
        <v>1227</v>
      </c>
      <c r="D587" s="219" t="s">
        <v>312</v>
      </c>
      <c r="E587" s="219">
        <v>1</v>
      </c>
      <c r="F587" s="219">
        <v>0</v>
      </c>
      <c r="G587" s="219">
        <v>0</v>
      </c>
      <c r="H587" s="219">
        <v>1</v>
      </c>
      <c r="I587" s="219">
        <v>0</v>
      </c>
      <c r="J587" s="219">
        <v>0</v>
      </c>
      <c r="K587" s="219">
        <v>0</v>
      </c>
      <c r="L587" s="219">
        <v>0</v>
      </c>
      <c r="M587" s="244">
        <f t="shared" si="26"/>
        <v>1</v>
      </c>
    </row>
    <row r="588" spans="1:13" ht="15" x14ac:dyDescent="0.2">
      <c r="A588" t="str">
        <f t="shared" si="27"/>
        <v>VO280804</v>
      </c>
      <c r="B588">
        <f t="shared" ref="B588:B651" si="28">IF(C588=C587,B587+1,1)</f>
        <v>4</v>
      </c>
      <c r="C588" s="218" t="s">
        <v>1227</v>
      </c>
      <c r="D588" s="219" t="s">
        <v>383</v>
      </c>
      <c r="E588" s="219">
        <v>0</v>
      </c>
      <c r="F588" s="219">
        <v>0</v>
      </c>
      <c r="G588" s="219">
        <v>0</v>
      </c>
      <c r="H588" s="219">
        <v>0</v>
      </c>
      <c r="I588" s="219">
        <v>1</v>
      </c>
      <c r="J588" s="219">
        <v>0</v>
      </c>
      <c r="K588" s="219">
        <v>0</v>
      </c>
      <c r="L588" s="219">
        <v>1</v>
      </c>
      <c r="M588" s="244">
        <f t="shared" ref="M588:M651" si="29">IF((H588-L588)&gt;0,1,0)</f>
        <v>0</v>
      </c>
    </row>
    <row r="589" spans="1:13" ht="15" x14ac:dyDescent="0.2">
      <c r="A589" t="str">
        <f t="shared" si="27"/>
        <v>VO280805</v>
      </c>
      <c r="B589">
        <f t="shared" si="28"/>
        <v>5</v>
      </c>
      <c r="C589" s="218" t="s">
        <v>1227</v>
      </c>
      <c r="D589" s="219" t="s">
        <v>545</v>
      </c>
      <c r="E589" s="219">
        <v>0</v>
      </c>
      <c r="F589" s="219">
        <v>0</v>
      </c>
      <c r="G589" s="219">
        <v>0</v>
      </c>
      <c r="H589" s="219">
        <v>0</v>
      </c>
      <c r="I589" s="219">
        <v>1</v>
      </c>
      <c r="J589" s="219">
        <v>0</v>
      </c>
      <c r="K589" s="219">
        <v>0</v>
      </c>
      <c r="L589" s="219">
        <v>1</v>
      </c>
      <c r="M589" s="244">
        <f t="shared" si="29"/>
        <v>0</v>
      </c>
    </row>
    <row r="590" spans="1:13" ht="15" x14ac:dyDescent="0.2">
      <c r="A590" t="str">
        <f t="shared" si="27"/>
        <v>VO280806</v>
      </c>
      <c r="B590">
        <f t="shared" si="28"/>
        <v>6</v>
      </c>
      <c r="C590" s="218" t="s">
        <v>1227</v>
      </c>
      <c r="D590" s="219" t="s">
        <v>576</v>
      </c>
      <c r="E590" s="219">
        <v>2</v>
      </c>
      <c r="F590" s="219">
        <v>0</v>
      </c>
      <c r="G590" s="219">
        <v>0</v>
      </c>
      <c r="H590" s="219">
        <v>2</v>
      </c>
      <c r="I590" s="219">
        <v>1</v>
      </c>
      <c r="J590" s="219">
        <v>0</v>
      </c>
      <c r="K590" s="219">
        <v>0</v>
      </c>
      <c r="L590" s="219">
        <v>1</v>
      </c>
      <c r="M590" s="244">
        <f t="shared" si="29"/>
        <v>1</v>
      </c>
    </row>
    <row r="591" spans="1:13" ht="15" x14ac:dyDescent="0.2">
      <c r="A591" t="str">
        <f t="shared" si="27"/>
        <v>VO280807</v>
      </c>
      <c r="B591">
        <f t="shared" si="28"/>
        <v>7</v>
      </c>
      <c r="C591" s="218" t="s">
        <v>1227</v>
      </c>
      <c r="D591" s="219" t="s">
        <v>877</v>
      </c>
      <c r="E591" s="219">
        <v>0</v>
      </c>
      <c r="F591" s="219">
        <v>0</v>
      </c>
      <c r="G591" s="219">
        <v>0</v>
      </c>
      <c r="H591" s="219">
        <v>0</v>
      </c>
      <c r="I591" s="219">
        <v>0</v>
      </c>
      <c r="J591" s="219">
        <v>0</v>
      </c>
      <c r="K591" s="219">
        <v>0</v>
      </c>
      <c r="L591" s="219">
        <v>0</v>
      </c>
      <c r="M591" s="244">
        <f t="shared" si="29"/>
        <v>0</v>
      </c>
    </row>
    <row r="592" spans="1:13" ht="15" x14ac:dyDescent="0.2">
      <c r="A592" t="str">
        <f t="shared" si="27"/>
        <v>VO280808</v>
      </c>
      <c r="B592">
        <f t="shared" si="28"/>
        <v>8</v>
      </c>
      <c r="C592" s="218" t="s">
        <v>1227</v>
      </c>
      <c r="D592" s="219" t="s">
        <v>907</v>
      </c>
      <c r="E592" s="219">
        <v>0</v>
      </c>
      <c r="F592" s="219">
        <v>0</v>
      </c>
      <c r="G592" s="219">
        <v>0</v>
      </c>
      <c r="H592" s="219">
        <v>0</v>
      </c>
      <c r="I592" s="219">
        <v>0</v>
      </c>
      <c r="J592" s="219">
        <v>0</v>
      </c>
      <c r="K592" s="219">
        <v>0</v>
      </c>
      <c r="L592" s="219">
        <v>0</v>
      </c>
      <c r="M592" s="244">
        <f t="shared" si="29"/>
        <v>0</v>
      </c>
    </row>
    <row r="593" spans="1:13" ht="15" x14ac:dyDescent="0.2">
      <c r="A593" t="str">
        <f t="shared" si="27"/>
        <v>VO280809</v>
      </c>
      <c r="B593">
        <f t="shared" si="28"/>
        <v>9</v>
      </c>
      <c r="C593" s="218" t="s">
        <v>1227</v>
      </c>
      <c r="D593" s="219" t="s">
        <v>981</v>
      </c>
      <c r="E593" s="219">
        <v>5</v>
      </c>
      <c r="F593" s="219">
        <v>0</v>
      </c>
      <c r="G593" s="219">
        <v>0</v>
      </c>
      <c r="H593" s="219">
        <v>5</v>
      </c>
      <c r="I593" s="219">
        <v>1</v>
      </c>
      <c r="J593" s="219">
        <v>0</v>
      </c>
      <c r="K593" s="219">
        <v>0</v>
      </c>
      <c r="L593" s="219">
        <v>1</v>
      </c>
      <c r="M593" s="244">
        <f t="shared" si="29"/>
        <v>1</v>
      </c>
    </row>
    <row r="594" spans="1:13" ht="15" x14ac:dyDescent="0.2">
      <c r="A594" t="str">
        <f t="shared" si="27"/>
        <v>VO280810</v>
      </c>
      <c r="B594">
        <f t="shared" si="28"/>
        <v>10</v>
      </c>
      <c r="C594" s="218" t="s">
        <v>1227</v>
      </c>
      <c r="D594" s="219" t="s">
        <v>1146</v>
      </c>
      <c r="E594" s="219">
        <v>0</v>
      </c>
      <c r="F594" s="219">
        <v>0</v>
      </c>
      <c r="G594" s="219">
        <v>0</v>
      </c>
      <c r="H594" s="219">
        <v>0</v>
      </c>
      <c r="I594" s="219">
        <v>0</v>
      </c>
      <c r="J594" s="219">
        <v>0</v>
      </c>
      <c r="K594" s="219">
        <v>0</v>
      </c>
      <c r="L594" s="219">
        <v>0</v>
      </c>
      <c r="M594" s="244">
        <f t="shared" si="29"/>
        <v>0</v>
      </c>
    </row>
    <row r="595" spans="1:13" x14ac:dyDescent="0.2">
      <c r="A595" t="str">
        <f t="shared" si="27"/>
        <v>VO280811</v>
      </c>
      <c r="B595">
        <f t="shared" si="28"/>
        <v>11</v>
      </c>
      <c r="C595" s="220" t="s">
        <v>1227</v>
      </c>
      <c r="D595" s="221" t="s">
        <v>1015</v>
      </c>
      <c r="E595" s="221">
        <v>0</v>
      </c>
      <c r="F595" s="221">
        <v>0</v>
      </c>
      <c r="G595" s="221">
        <v>0</v>
      </c>
      <c r="H595" s="221">
        <v>0</v>
      </c>
      <c r="I595" s="221">
        <v>0</v>
      </c>
      <c r="J595" s="221">
        <v>0</v>
      </c>
      <c r="K595" s="221">
        <v>0</v>
      </c>
      <c r="L595" s="221">
        <v>0</v>
      </c>
      <c r="M595" s="244">
        <f t="shared" si="29"/>
        <v>0</v>
      </c>
    </row>
    <row r="596" spans="1:13" x14ac:dyDescent="0.2">
      <c r="A596" t="str">
        <f t="shared" si="27"/>
        <v>VO280901</v>
      </c>
      <c r="B596">
        <f t="shared" si="28"/>
        <v>1</v>
      </c>
      <c r="C596" s="220" t="s">
        <v>1228</v>
      </c>
      <c r="D596" s="221" t="s">
        <v>133</v>
      </c>
      <c r="E596" s="221">
        <v>2</v>
      </c>
      <c r="F596" s="221">
        <v>0</v>
      </c>
      <c r="G596" s="221">
        <v>0</v>
      </c>
      <c r="H596" s="221">
        <v>2</v>
      </c>
      <c r="I596" s="221">
        <v>0</v>
      </c>
      <c r="J596" s="221">
        <v>0</v>
      </c>
      <c r="K596" s="221">
        <v>0</v>
      </c>
      <c r="L596" s="221">
        <v>0</v>
      </c>
      <c r="M596" s="244">
        <f t="shared" si="29"/>
        <v>1</v>
      </c>
    </row>
    <row r="597" spans="1:13" x14ac:dyDescent="0.2">
      <c r="A597" t="str">
        <f t="shared" si="27"/>
        <v>VO280902</v>
      </c>
      <c r="B597">
        <f t="shared" si="28"/>
        <v>2</v>
      </c>
      <c r="C597" s="220" t="s">
        <v>1228</v>
      </c>
      <c r="D597" s="221" t="s">
        <v>161</v>
      </c>
      <c r="E597" s="221">
        <v>0</v>
      </c>
      <c r="F597" s="221">
        <v>0</v>
      </c>
      <c r="G597" s="221">
        <v>0</v>
      </c>
      <c r="H597" s="221">
        <v>0</v>
      </c>
      <c r="I597" s="221">
        <v>5</v>
      </c>
      <c r="J597" s="221">
        <v>0</v>
      </c>
      <c r="K597" s="221">
        <v>0</v>
      </c>
      <c r="L597" s="221">
        <v>5</v>
      </c>
      <c r="M597" s="244">
        <f t="shared" si="29"/>
        <v>0</v>
      </c>
    </row>
    <row r="598" spans="1:13" x14ac:dyDescent="0.2">
      <c r="A598" t="str">
        <f t="shared" si="27"/>
        <v>VO280903</v>
      </c>
      <c r="B598">
        <f t="shared" si="28"/>
        <v>3</v>
      </c>
      <c r="C598" s="220" t="s">
        <v>1228</v>
      </c>
      <c r="D598" s="221" t="s">
        <v>272</v>
      </c>
      <c r="E598" s="221">
        <v>0</v>
      </c>
      <c r="F598" s="221">
        <v>0</v>
      </c>
      <c r="G598" s="221">
        <v>0</v>
      </c>
      <c r="H598" s="221">
        <v>0</v>
      </c>
      <c r="I598" s="221">
        <v>0</v>
      </c>
      <c r="J598" s="221">
        <v>0</v>
      </c>
      <c r="K598" s="221">
        <v>0</v>
      </c>
      <c r="L598" s="221">
        <v>0</v>
      </c>
      <c r="M598" s="244">
        <f t="shared" si="29"/>
        <v>0</v>
      </c>
    </row>
    <row r="599" spans="1:13" x14ac:dyDescent="0.2">
      <c r="A599" t="str">
        <f t="shared" si="27"/>
        <v>VO280904</v>
      </c>
      <c r="B599">
        <f t="shared" si="28"/>
        <v>4</v>
      </c>
      <c r="C599" s="220" t="s">
        <v>1228</v>
      </c>
      <c r="D599" s="221" t="s">
        <v>291</v>
      </c>
      <c r="E599" s="221">
        <v>0</v>
      </c>
      <c r="F599" s="221">
        <v>0</v>
      </c>
      <c r="G599" s="221">
        <v>0</v>
      </c>
      <c r="H599" s="221">
        <v>0</v>
      </c>
      <c r="I599" s="221">
        <v>1</v>
      </c>
      <c r="J599" s="221">
        <v>0</v>
      </c>
      <c r="K599" s="221">
        <v>0</v>
      </c>
      <c r="L599" s="221">
        <v>1</v>
      </c>
      <c r="M599" s="244">
        <f t="shared" si="29"/>
        <v>0</v>
      </c>
    </row>
    <row r="600" spans="1:13" x14ac:dyDescent="0.2">
      <c r="A600" t="str">
        <f t="shared" si="27"/>
        <v>VO280905</v>
      </c>
      <c r="B600">
        <f t="shared" si="28"/>
        <v>5</v>
      </c>
      <c r="C600" s="220" t="s">
        <v>1228</v>
      </c>
      <c r="D600" s="221" t="s">
        <v>379</v>
      </c>
      <c r="E600" s="221">
        <v>0</v>
      </c>
      <c r="F600" s="221">
        <v>0</v>
      </c>
      <c r="G600" s="221">
        <v>0</v>
      </c>
      <c r="H600" s="221">
        <v>0</v>
      </c>
      <c r="I600" s="221">
        <v>1</v>
      </c>
      <c r="J600" s="221">
        <v>0</v>
      </c>
      <c r="K600" s="221">
        <v>0</v>
      </c>
      <c r="L600" s="221">
        <v>1</v>
      </c>
      <c r="M600" s="244">
        <f t="shared" si="29"/>
        <v>0</v>
      </c>
    </row>
    <row r="601" spans="1:13" x14ac:dyDescent="0.2">
      <c r="A601" t="str">
        <f t="shared" si="27"/>
        <v>VO280906</v>
      </c>
      <c r="B601">
        <f t="shared" si="28"/>
        <v>6</v>
      </c>
      <c r="C601" s="220" t="s">
        <v>1228</v>
      </c>
      <c r="D601" s="221" t="s">
        <v>576</v>
      </c>
      <c r="E601" s="221">
        <v>0</v>
      </c>
      <c r="F601" s="221">
        <v>0</v>
      </c>
      <c r="G601" s="221">
        <v>0</v>
      </c>
      <c r="H601" s="221">
        <v>0</v>
      </c>
      <c r="I601" s="221">
        <v>2</v>
      </c>
      <c r="J601" s="221">
        <v>0</v>
      </c>
      <c r="K601" s="221">
        <v>0</v>
      </c>
      <c r="L601" s="221">
        <v>2</v>
      </c>
      <c r="M601" s="244">
        <f t="shared" si="29"/>
        <v>0</v>
      </c>
    </row>
    <row r="602" spans="1:13" x14ac:dyDescent="0.2">
      <c r="A602" t="str">
        <f t="shared" si="27"/>
        <v>VO280907</v>
      </c>
      <c r="B602">
        <f t="shared" si="28"/>
        <v>7</v>
      </c>
      <c r="C602" s="220" t="s">
        <v>1228</v>
      </c>
      <c r="D602" s="221" t="s">
        <v>877</v>
      </c>
      <c r="E602" s="221">
        <v>0</v>
      </c>
      <c r="F602" s="221">
        <v>0</v>
      </c>
      <c r="G602" s="221">
        <v>0</v>
      </c>
      <c r="H602" s="221">
        <v>0</v>
      </c>
      <c r="I602" s="221">
        <v>0</v>
      </c>
      <c r="J602" s="221">
        <v>1</v>
      </c>
      <c r="K602" s="221">
        <v>0</v>
      </c>
      <c r="L602" s="221">
        <v>1</v>
      </c>
      <c r="M602" s="244">
        <f t="shared" si="29"/>
        <v>0</v>
      </c>
    </row>
    <row r="603" spans="1:13" x14ac:dyDescent="0.2">
      <c r="A603" t="str">
        <f t="shared" si="27"/>
        <v>VO280908</v>
      </c>
      <c r="B603">
        <f t="shared" si="28"/>
        <v>8</v>
      </c>
      <c r="C603" s="220" t="s">
        <v>1228</v>
      </c>
      <c r="D603" s="221" t="s">
        <v>981</v>
      </c>
      <c r="E603" s="221">
        <v>6</v>
      </c>
      <c r="F603" s="221">
        <v>0</v>
      </c>
      <c r="G603" s="221">
        <v>0</v>
      </c>
      <c r="H603" s="221">
        <v>6</v>
      </c>
      <c r="I603" s="221">
        <v>1</v>
      </c>
      <c r="J603" s="221">
        <v>0</v>
      </c>
      <c r="K603" s="221">
        <v>0</v>
      </c>
      <c r="L603" s="221">
        <v>1</v>
      </c>
      <c r="M603" s="244">
        <f t="shared" si="29"/>
        <v>1</v>
      </c>
    </row>
    <row r="604" spans="1:13" x14ac:dyDescent="0.2">
      <c r="A604" t="str">
        <f t="shared" si="27"/>
        <v>VO281001</v>
      </c>
      <c r="B604">
        <f t="shared" si="28"/>
        <v>1</v>
      </c>
      <c r="C604" s="220" t="s">
        <v>1229</v>
      </c>
      <c r="D604" s="221" t="s">
        <v>97</v>
      </c>
      <c r="E604" s="221">
        <v>0</v>
      </c>
      <c r="F604" s="221">
        <v>0</v>
      </c>
      <c r="G604" s="221">
        <v>0</v>
      </c>
      <c r="H604" s="221">
        <v>0</v>
      </c>
      <c r="I604" s="221">
        <v>1</v>
      </c>
      <c r="J604" s="221">
        <v>0</v>
      </c>
      <c r="K604" s="221">
        <v>0</v>
      </c>
      <c r="L604" s="221">
        <v>1</v>
      </c>
      <c r="M604" s="244">
        <f t="shared" si="29"/>
        <v>0</v>
      </c>
    </row>
    <row r="605" spans="1:13" x14ac:dyDescent="0.2">
      <c r="A605" t="str">
        <f t="shared" si="27"/>
        <v>VO281002</v>
      </c>
      <c r="B605">
        <f t="shared" si="28"/>
        <v>2</v>
      </c>
      <c r="C605" s="220" t="s">
        <v>1229</v>
      </c>
      <c r="D605" s="221" t="s">
        <v>133</v>
      </c>
      <c r="E605" s="221">
        <v>0</v>
      </c>
      <c r="F605" s="221">
        <v>0</v>
      </c>
      <c r="G605" s="221">
        <v>0</v>
      </c>
      <c r="H605" s="221">
        <v>0</v>
      </c>
      <c r="I605" s="221">
        <v>0</v>
      </c>
      <c r="J605" s="221">
        <v>0</v>
      </c>
      <c r="K605" s="221">
        <v>0</v>
      </c>
      <c r="L605" s="221">
        <v>0</v>
      </c>
      <c r="M605" s="244">
        <f t="shared" si="29"/>
        <v>0</v>
      </c>
    </row>
    <row r="606" spans="1:13" x14ac:dyDescent="0.2">
      <c r="A606" t="str">
        <f t="shared" si="27"/>
        <v>VO281003</v>
      </c>
      <c r="B606">
        <f t="shared" si="28"/>
        <v>3</v>
      </c>
      <c r="C606" s="220" t="s">
        <v>1229</v>
      </c>
      <c r="D606" s="221" t="s">
        <v>161</v>
      </c>
      <c r="E606" s="221">
        <v>0</v>
      </c>
      <c r="F606" s="221">
        <v>0</v>
      </c>
      <c r="G606" s="221">
        <v>0</v>
      </c>
      <c r="H606" s="221">
        <v>0</v>
      </c>
      <c r="I606" s="221">
        <v>3</v>
      </c>
      <c r="J606" s="221">
        <v>0</v>
      </c>
      <c r="K606" s="221">
        <v>1</v>
      </c>
      <c r="L606" s="221">
        <v>4</v>
      </c>
      <c r="M606" s="244">
        <f t="shared" si="29"/>
        <v>0</v>
      </c>
    </row>
    <row r="607" spans="1:13" x14ac:dyDescent="0.2">
      <c r="A607" t="str">
        <f t="shared" si="27"/>
        <v>VO281004</v>
      </c>
      <c r="B607">
        <f t="shared" si="28"/>
        <v>4</v>
      </c>
      <c r="C607" s="220" t="s">
        <v>1229</v>
      </c>
      <c r="D607" s="221" t="s">
        <v>246</v>
      </c>
      <c r="E607" s="221">
        <v>15</v>
      </c>
      <c r="F607" s="221">
        <v>1</v>
      </c>
      <c r="G607" s="221">
        <v>0</v>
      </c>
      <c r="H607" s="221">
        <v>16</v>
      </c>
      <c r="I607" s="221">
        <v>14</v>
      </c>
      <c r="J607" s="221">
        <v>0</v>
      </c>
      <c r="K607" s="221">
        <v>0</v>
      </c>
      <c r="L607" s="221">
        <v>14</v>
      </c>
      <c r="M607" s="244">
        <f t="shared" si="29"/>
        <v>1</v>
      </c>
    </row>
    <row r="608" spans="1:13" x14ac:dyDescent="0.2">
      <c r="A608" t="str">
        <f t="shared" si="27"/>
        <v>VO281005</v>
      </c>
      <c r="B608">
        <f t="shared" si="28"/>
        <v>5</v>
      </c>
      <c r="C608" s="220" t="s">
        <v>1229</v>
      </c>
      <c r="D608" s="221" t="s">
        <v>296</v>
      </c>
      <c r="E608" s="221">
        <v>0</v>
      </c>
      <c r="F608" s="221">
        <v>0</v>
      </c>
      <c r="G608" s="221">
        <v>0</v>
      </c>
      <c r="H608" s="221">
        <v>0</v>
      </c>
      <c r="I608" s="221">
        <v>1</v>
      </c>
      <c r="J608" s="221">
        <v>0</v>
      </c>
      <c r="K608" s="221">
        <v>0</v>
      </c>
      <c r="L608" s="221">
        <v>1</v>
      </c>
      <c r="M608" s="244">
        <f t="shared" si="29"/>
        <v>0</v>
      </c>
    </row>
    <row r="609" spans="1:13" x14ac:dyDescent="0.2">
      <c r="A609" t="str">
        <f t="shared" si="27"/>
        <v>VO281006</v>
      </c>
      <c r="B609">
        <f t="shared" si="28"/>
        <v>6</v>
      </c>
      <c r="C609" s="220" t="s">
        <v>1229</v>
      </c>
      <c r="D609" s="221" t="s">
        <v>329</v>
      </c>
      <c r="E609" s="221">
        <v>0</v>
      </c>
      <c r="F609" s="221">
        <v>0</v>
      </c>
      <c r="G609" s="221">
        <v>0</v>
      </c>
      <c r="H609" s="221">
        <v>0</v>
      </c>
      <c r="I609" s="221">
        <v>1</v>
      </c>
      <c r="J609" s="221">
        <v>0</v>
      </c>
      <c r="K609" s="221">
        <v>0</v>
      </c>
      <c r="L609" s="221">
        <v>1</v>
      </c>
      <c r="M609" s="244">
        <f t="shared" si="29"/>
        <v>0</v>
      </c>
    </row>
    <row r="610" spans="1:13" x14ac:dyDescent="0.2">
      <c r="A610" t="str">
        <f t="shared" si="27"/>
        <v>VO281007</v>
      </c>
      <c r="B610">
        <f t="shared" si="28"/>
        <v>7</v>
      </c>
      <c r="C610" s="220" t="s">
        <v>1229</v>
      </c>
      <c r="D610" s="221" t="s">
        <v>331</v>
      </c>
      <c r="E610" s="221">
        <v>16</v>
      </c>
      <c r="F610" s="221">
        <v>0</v>
      </c>
      <c r="G610" s="221">
        <v>0</v>
      </c>
      <c r="H610" s="221">
        <v>16</v>
      </c>
      <c r="I610" s="221">
        <v>26</v>
      </c>
      <c r="J610" s="221">
        <v>0</v>
      </c>
      <c r="K610" s="221">
        <v>0</v>
      </c>
      <c r="L610" s="221">
        <v>26</v>
      </c>
      <c r="M610" s="244">
        <f t="shared" si="29"/>
        <v>0</v>
      </c>
    </row>
    <row r="611" spans="1:13" x14ac:dyDescent="0.2">
      <c r="A611" t="str">
        <f t="shared" si="27"/>
        <v>VO281008</v>
      </c>
      <c r="B611">
        <f t="shared" si="28"/>
        <v>8</v>
      </c>
      <c r="C611" s="220" t="s">
        <v>1229</v>
      </c>
      <c r="D611" s="221" t="s">
        <v>379</v>
      </c>
      <c r="E611" s="221">
        <v>1</v>
      </c>
      <c r="F611" s="221">
        <v>0</v>
      </c>
      <c r="G611" s="221">
        <v>0</v>
      </c>
      <c r="H611" s="221">
        <v>1</v>
      </c>
      <c r="I611" s="221">
        <v>0</v>
      </c>
      <c r="J611" s="221">
        <v>0</v>
      </c>
      <c r="K611" s="221">
        <v>0</v>
      </c>
      <c r="L611" s="221">
        <v>0</v>
      </c>
      <c r="M611" s="244">
        <f t="shared" si="29"/>
        <v>1</v>
      </c>
    </row>
    <row r="612" spans="1:13" x14ac:dyDescent="0.2">
      <c r="A612" t="str">
        <f t="shared" si="27"/>
        <v>VO281009</v>
      </c>
      <c r="B612">
        <f t="shared" si="28"/>
        <v>9</v>
      </c>
      <c r="C612" s="220" t="s">
        <v>1229</v>
      </c>
      <c r="D612" s="221" t="s">
        <v>443</v>
      </c>
      <c r="E612" s="221">
        <v>0</v>
      </c>
      <c r="F612" s="221">
        <v>0</v>
      </c>
      <c r="G612" s="221">
        <v>0</v>
      </c>
      <c r="H612" s="221">
        <v>0</v>
      </c>
      <c r="I612" s="221">
        <v>4</v>
      </c>
      <c r="J612" s="221">
        <v>0</v>
      </c>
      <c r="K612" s="221">
        <v>0</v>
      </c>
      <c r="L612" s="221">
        <v>4</v>
      </c>
      <c r="M612" s="244">
        <f t="shared" si="29"/>
        <v>0</v>
      </c>
    </row>
    <row r="613" spans="1:13" x14ac:dyDescent="0.2">
      <c r="A613" t="str">
        <f t="shared" si="27"/>
        <v>VO281010</v>
      </c>
      <c r="B613">
        <f t="shared" si="28"/>
        <v>10</v>
      </c>
      <c r="C613" s="220" t="s">
        <v>1229</v>
      </c>
      <c r="D613" s="221" t="s">
        <v>483</v>
      </c>
      <c r="E613" s="221">
        <v>0</v>
      </c>
      <c r="F613" s="221">
        <v>0</v>
      </c>
      <c r="G613" s="221">
        <v>0</v>
      </c>
      <c r="H613" s="221">
        <v>0</v>
      </c>
      <c r="I613" s="221">
        <v>1</v>
      </c>
      <c r="J613" s="221">
        <v>0</v>
      </c>
      <c r="K613" s="221">
        <v>0</v>
      </c>
      <c r="L613" s="221">
        <v>1</v>
      </c>
      <c r="M613" s="244">
        <f t="shared" si="29"/>
        <v>0</v>
      </c>
    </row>
    <row r="614" spans="1:13" x14ac:dyDescent="0.2">
      <c r="A614" t="str">
        <f t="shared" si="27"/>
        <v>VO281011</v>
      </c>
      <c r="B614">
        <f t="shared" si="28"/>
        <v>11</v>
      </c>
      <c r="C614" s="220" t="s">
        <v>1229</v>
      </c>
      <c r="D614" s="221" t="s">
        <v>537</v>
      </c>
      <c r="E614" s="221">
        <v>0</v>
      </c>
      <c r="F614" s="221">
        <v>0</v>
      </c>
      <c r="G614" s="221">
        <v>0</v>
      </c>
      <c r="H614" s="221">
        <v>0</v>
      </c>
      <c r="I614" s="221">
        <v>1</v>
      </c>
      <c r="J614" s="221">
        <v>0</v>
      </c>
      <c r="K614" s="221">
        <v>0</v>
      </c>
      <c r="L614" s="221">
        <v>1</v>
      </c>
      <c r="M614" s="244">
        <f t="shared" si="29"/>
        <v>0</v>
      </c>
    </row>
    <row r="615" spans="1:13" x14ac:dyDescent="0.2">
      <c r="A615" t="str">
        <f t="shared" si="27"/>
        <v>VO281012</v>
      </c>
      <c r="B615">
        <f t="shared" si="28"/>
        <v>12</v>
      </c>
      <c r="C615" s="220" t="s">
        <v>1229</v>
      </c>
      <c r="D615" s="221" t="s">
        <v>576</v>
      </c>
      <c r="E615" s="221">
        <v>2</v>
      </c>
      <c r="F615" s="221">
        <v>0</v>
      </c>
      <c r="G615" s="221">
        <v>0</v>
      </c>
      <c r="H615" s="221">
        <v>2</v>
      </c>
      <c r="I615" s="221">
        <v>7</v>
      </c>
      <c r="J615" s="221">
        <v>0</v>
      </c>
      <c r="K615" s="221">
        <v>0</v>
      </c>
      <c r="L615" s="221">
        <v>7</v>
      </c>
      <c r="M615" s="244">
        <f t="shared" si="29"/>
        <v>0</v>
      </c>
    </row>
    <row r="616" spans="1:13" x14ac:dyDescent="0.2">
      <c r="A616" t="str">
        <f t="shared" si="27"/>
        <v>VO281013</v>
      </c>
      <c r="B616">
        <f t="shared" si="28"/>
        <v>13</v>
      </c>
      <c r="C616" s="220" t="s">
        <v>1229</v>
      </c>
      <c r="D616" s="221" t="s">
        <v>631</v>
      </c>
      <c r="E616" s="221">
        <v>0</v>
      </c>
      <c r="F616" s="221">
        <v>0</v>
      </c>
      <c r="G616" s="221">
        <v>0</v>
      </c>
      <c r="H616" s="221">
        <v>0</v>
      </c>
      <c r="I616" s="221">
        <v>0</v>
      </c>
      <c r="J616" s="221">
        <v>0</v>
      </c>
      <c r="K616" s="221">
        <v>0</v>
      </c>
      <c r="L616" s="221">
        <v>0</v>
      </c>
      <c r="M616" s="244">
        <f t="shared" si="29"/>
        <v>0</v>
      </c>
    </row>
    <row r="617" spans="1:13" x14ac:dyDescent="0.2">
      <c r="A617" t="str">
        <f t="shared" si="27"/>
        <v>VO281014</v>
      </c>
      <c r="B617">
        <f t="shared" si="28"/>
        <v>14</v>
      </c>
      <c r="C617" s="220" t="s">
        <v>1229</v>
      </c>
      <c r="D617" s="221" t="s">
        <v>679</v>
      </c>
      <c r="E617" s="221">
        <v>0</v>
      </c>
      <c r="F617" s="221">
        <v>0</v>
      </c>
      <c r="G617" s="221">
        <v>0</v>
      </c>
      <c r="H617" s="221">
        <v>0</v>
      </c>
      <c r="I617" s="221">
        <v>1</v>
      </c>
      <c r="J617" s="221">
        <v>0</v>
      </c>
      <c r="K617" s="221">
        <v>0</v>
      </c>
      <c r="L617" s="221">
        <v>1</v>
      </c>
      <c r="M617" s="244">
        <f t="shared" si="29"/>
        <v>0</v>
      </c>
    </row>
    <row r="618" spans="1:13" x14ac:dyDescent="0.2">
      <c r="A618" t="str">
        <f t="shared" si="27"/>
        <v>VO281015</v>
      </c>
      <c r="B618">
        <f t="shared" si="28"/>
        <v>15</v>
      </c>
      <c r="C618" s="220" t="s">
        <v>1229</v>
      </c>
      <c r="D618" s="221" t="s">
        <v>746</v>
      </c>
      <c r="E618" s="221">
        <v>1</v>
      </c>
      <c r="F618" s="221">
        <v>0</v>
      </c>
      <c r="G618" s="221">
        <v>0</v>
      </c>
      <c r="H618" s="221">
        <v>1</v>
      </c>
      <c r="I618" s="221">
        <v>0</v>
      </c>
      <c r="J618" s="221">
        <v>0</v>
      </c>
      <c r="K618" s="221">
        <v>0</v>
      </c>
      <c r="L618" s="221">
        <v>0</v>
      </c>
      <c r="M618" s="244">
        <f t="shared" si="29"/>
        <v>1</v>
      </c>
    </row>
    <row r="619" spans="1:13" x14ac:dyDescent="0.2">
      <c r="A619" t="str">
        <f t="shared" si="27"/>
        <v>VO281016</v>
      </c>
      <c r="B619">
        <f t="shared" si="28"/>
        <v>16</v>
      </c>
      <c r="C619" s="220" t="s">
        <v>1229</v>
      </c>
      <c r="D619" s="221" t="s">
        <v>749</v>
      </c>
      <c r="E619" s="221">
        <v>0</v>
      </c>
      <c r="F619" s="221">
        <v>0</v>
      </c>
      <c r="G619" s="221">
        <v>0</v>
      </c>
      <c r="H619" s="221">
        <v>0</v>
      </c>
      <c r="I619" s="221">
        <v>0</v>
      </c>
      <c r="J619" s="221">
        <v>0</v>
      </c>
      <c r="K619" s="221">
        <v>2</v>
      </c>
      <c r="L619" s="221">
        <v>2</v>
      </c>
      <c r="M619" s="244">
        <f t="shared" si="29"/>
        <v>0</v>
      </c>
    </row>
    <row r="620" spans="1:13" x14ac:dyDescent="0.2">
      <c r="A620" t="str">
        <f t="shared" si="27"/>
        <v>VO281017</v>
      </c>
      <c r="B620">
        <f t="shared" si="28"/>
        <v>17</v>
      </c>
      <c r="C620" s="220" t="s">
        <v>1229</v>
      </c>
      <c r="D620" s="221" t="s">
        <v>1122</v>
      </c>
      <c r="E620" s="221">
        <v>0</v>
      </c>
      <c r="F620" s="221">
        <v>0</v>
      </c>
      <c r="G620" s="221">
        <v>0</v>
      </c>
      <c r="H620" s="221">
        <v>0</v>
      </c>
      <c r="I620" s="221">
        <v>1</v>
      </c>
      <c r="J620" s="221">
        <v>0</v>
      </c>
      <c r="K620" s="221">
        <v>0</v>
      </c>
      <c r="L620" s="221">
        <v>1</v>
      </c>
      <c r="M620" s="244">
        <f t="shared" si="29"/>
        <v>0</v>
      </c>
    </row>
    <row r="621" spans="1:13" x14ac:dyDescent="0.2">
      <c r="A621" t="str">
        <f t="shared" si="27"/>
        <v>VO281018</v>
      </c>
      <c r="B621">
        <f t="shared" si="28"/>
        <v>18</v>
      </c>
      <c r="C621" s="220" t="s">
        <v>1229</v>
      </c>
      <c r="D621" s="221" t="s">
        <v>855</v>
      </c>
      <c r="E621" s="221">
        <v>1</v>
      </c>
      <c r="F621" s="221">
        <v>0</v>
      </c>
      <c r="G621" s="221">
        <v>0</v>
      </c>
      <c r="H621" s="221">
        <v>1</v>
      </c>
      <c r="I621" s="221">
        <v>0</v>
      </c>
      <c r="J621" s="221">
        <v>0</v>
      </c>
      <c r="K621" s="221">
        <v>0</v>
      </c>
      <c r="L621" s="221">
        <v>0</v>
      </c>
      <c r="M621" s="244">
        <f t="shared" si="29"/>
        <v>1</v>
      </c>
    </row>
    <row r="622" spans="1:13" x14ac:dyDescent="0.2">
      <c r="A622" t="str">
        <f t="shared" si="27"/>
        <v>VO281019</v>
      </c>
      <c r="B622">
        <f t="shared" si="28"/>
        <v>19</v>
      </c>
      <c r="C622" s="220" t="s">
        <v>1229</v>
      </c>
      <c r="D622" s="221" t="s">
        <v>892</v>
      </c>
      <c r="E622" s="221">
        <v>6</v>
      </c>
      <c r="F622" s="221">
        <v>0</v>
      </c>
      <c r="G622" s="221">
        <v>0</v>
      </c>
      <c r="H622" s="221">
        <v>6</v>
      </c>
      <c r="I622" s="221">
        <v>1</v>
      </c>
      <c r="J622" s="221">
        <v>0</v>
      </c>
      <c r="K622" s="221">
        <v>1</v>
      </c>
      <c r="L622" s="221">
        <v>2</v>
      </c>
      <c r="M622" s="244">
        <f t="shared" si="29"/>
        <v>1</v>
      </c>
    </row>
    <row r="623" spans="1:13" x14ac:dyDescent="0.2">
      <c r="A623" t="str">
        <f t="shared" si="27"/>
        <v>VO281020</v>
      </c>
      <c r="B623">
        <f t="shared" si="28"/>
        <v>20</v>
      </c>
      <c r="C623" s="220" t="s">
        <v>1229</v>
      </c>
      <c r="D623" s="221" t="s">
        <v>895</v>
      </c>
      <c r="E623" s="221">
        <v>5</v>
      </c>
      <c r="F623" s="221">
        <v>0</v>
      </c>
      <c r="G623" s="221">
        <v>0</v>
      </c>
      <c r="H623" s="221">
        <v>5</v>
      </c>
      <c r="I623" s="221">
        <v>3</v>
      </c>
      <c r="J623" s="221">
        <v>0</v>
      </c>
      <c r="K623" s="221">
        <v>0</v>
      </c>
      <c r="L623" s="221">
        <v>3</v>
      </c>
      <c r="M623" s="244">
        <f t="shared" si="29"/>
        <v>1</v>
      </c>
    </row>
    <row r="624" spans="1:13" x14ac:dyDescent="0.2">
      <c r="A624" t="str">
        <f t="shared" si="27"/>
        <v>VO281021</v>
      </c>
      <c r="B624">
        <f t="shared" si="28"/>
        <v>21</v>
      </c>
      <c r="C624" s="220" t="s">
        <v>1229</v>
      </c>
      <c r="D624" s="221" t="s">
        <v>1133</v>
      </c>
      <c r="E624" s="221">
        <v>1</v>
      </c>
      <c r="F624" s="221">
        <v>0</v>
      </c>
      <c r="G624" s="221">
        <v>0</v>
      </c>
      <c r="H624" s="221">
        <v>1</v>
      </c>
      <c r="I624" s="221">
        <v>3</v>
      </c>
      <c r="J624" s="221">
        <v>0</v>
      </c>
      <c r="K624" s="221">
        <v>0</v>
      </c>
      <c r="L624" s="221">
        <v>3</v>
      </c>
      <c r="M624" s="244">
        <f t="shared" si="29"/>
        <v>0</v>
      </c>
    </row>
    <row r="625" spans="1:13" x14ac:dyDescent="0.2">
      <c r="A625" t="str">
        <f t="shared" si="27"/>
        <v>VO281022</v>
      </c>
      <c r="B625">
        <f t="shared" si="28"/>
        <v>22</v>
      </c>
      <c r="C625" s="220" t="s">
        <v>1229</v>
      </c>
      <c r="D625" s="221" t="s">
        <v>911</v>
      </c>
      <c r="E625" s="221">
        <v>7</v>
      </c>
      <c r="F625" s="221">
        <v>0</v>
      </c>
      <c r="G625" s="221">
        <v>0</v>
      </c>
      <c r="H625" s="221">
        <v>7</v>
      </c>
      <c r="I625" s="221">
        <v>17</v>
      </c>
      <c r="J625" s="221">
        <v>0</v>
      </c>
      <c r="K625" s="221">
        <v>0</v>
      </c>
      <c r="L625" s="221">
        <v>17</v>
      </c>
      <c r="M625" s="244">
        <f t="shared" si="29"/>
        <v>0</v>
      </c>
    </row>
    <row r="626" spans="1:13" x14ac:dyDescent="0.2">
      <c r="A626" t="str">
        <f t="shared" si="27"/>
        <v>VO281023</v>
      </c>
      <c r="B626">
        <f t="shared" si="28"/>
        <v>23</v>
      </c>
      <c r="C626" s="220" t="s">
        <v>1229</v>
      </c>
      <c r="D626" s="221" t="s">
        <v>981</v>
      </c>
      <c r="E626" s="221">
        <v>3</v>
      </c>
      <c r="F626" s="221">
        <v>0</v>
      </c>
      <c r="G626" s="221">
        <v>0</v>
      </c>
      <c r="H626" s="221">
        <v>3</v>
      </c>
      <c r="I626" s="221">
        <v>1</v>
      </c>
      <c r="J626" s="221">
        <v>0</v>
      </c>
      <c r="K626" s="221">
        <v>0</v>
      </c>
      <c r="L626" s="221">
        <v>1</v>
      </c>
      <c r="M626" s="244">
        <f t="shared" si="29"/>
        <v>1</v>
      </c>
    </row>
    <row r="627" spans="1:13" x14ac:dyDescent="0.2">
      <c r="A627" t="str">
        <f t="shared" si="27"/>
        <v>VO281024</v>
      </c>
      <c r="B627">
        <f t="shared" si="28"/>
        <v>24</v>
      </c>
      <c r="C627" s="220" t="s">
        <v>1229</v>
      </c>
      <c r="D627" s="221" t="s">
        <v>994</v>
      </c>
      <c r="E627" s="221">
        <v>1</v>
      </c>
      <c r="F627" s="221">
        <v>0</v>
      </c>
      <c r="G627" s="221">
        <v>0</v>
      </c>
      <c r="H627" s="221">
        <v>1</v>
      </c>
      <c r="I627" s="221">
        <v>0</v>
      </c>
      <c r="J627" s="221">
        <v>0</v>
      </c>
      <c r="K627" s="221">
        <v>0</v>
      </c>
      <c r="L627" s="221">
        <v>0</v>
      </c>
      <c r="M627" s="244">
        <f t="shared" si="29"/>
        <v>1</v>
      </c>
    </row>
    <row r="628" spans="1:13" x14ac:dyDescent="0.2">
      <c r="A628" t="str">
        <f t="shared" si="27"/>
        <v>VO281101</v>
      </c>
      <c r="B628">
        <f t="shared" si="28"/>
        <v>1</v>
      </c>
      <c r="C628" s="220" t="s">
        <v>1230</v>
      </c>
      <c r="D628" s="221" t="s">
        <v>133</v>
      </c>
      <c r="E628" s="221">
        <v>0</v>
      </c>
      <c r="F628" s="221">
        <v>0</v>
      </c>
      <c r="G628" s="221">
        <v>0</v>
      </c>
      <c r="H628" s="221">
        <v>0</v>
      </c>
      <c r="I628" s="221">
        <v>1</v>
      </c>
      <c r="J628" s="221">
        <v>0</v>
      </c>
      <c r="K628" s="221">
        <v>0</v>
      </c>
      <c r="L628" s="221">
        <v>1</v>
      </c>
      <c r="M628" s="244">
        <f t="shared" si="29"/>
        <v>0</v>
      </c>
    </row>
    <row r="629" spans="1:13" x14ac:dyDescent="0.2">
      <c r="A629" t="str">
        <f t="shared" si="27"/>
        <v>VO281102</v>
      </c>
      <c r="B629">
        <f t="shared" si="28"/>
        <v>2</v>
      </c>
      <c r="C629" s="220" t="s">
        <v>1230</v>
      </c>
      <c r="D629" s="221" t="s">
        <v>161</v>
      </c>
      <c r="E629" s="221">
        <v>1</v>
      </c>
      <c r="F629" s="221">
        <v>0</v>
      </c>
      <c r="G629" s="221">
        <v>0</v>
      </c>
      <c r="H629" s="221">
        <v>1</v>
      </c>
      <c r="I629" s="221">
        <v>0</v>
      </c>
      <c r="J629" s="221">
        <v>0</v>
      </c>
      <c r="K629" s="221">
        <v>0</v>
      </c>
      <c r="L629" s="221">
        <v>0</v>
      </c>
      <c r="M629" s="244">
        <f t="shared" si="29"/>
        <v>1</v>
      </c>
    </row>
    <row r="630" spans="1:13" x14ac:dyDescent="0.2">
      <c r="A630" t="str">
        <f t="shared" si="27"/>
        <v>VO281103</v>
      </c>
      <c r="B630">
        <f t="shared" si="28"/>
        <v>3</v>
      </c>
      <c r="C630" s="220" t="s">
        <v>1230</v>
      </c>
      <c r="D630" s="221" t="s">
        <v>246</v>
      </c>
      <c r="E630" s="221">
        <v>1</v>
      </c>
      <c r="F630" s="221">
        <v>0</v>
      </c>
      <c r="G630" s="221">
        <v>0</v>
      </c>
      <c r="H630" s="221">
        <v>1</v>
      </c>
      <c r="I630" s="221">
        <v>6</v>
      </c>
      <c r="J630" s="221">
        <v>0</v>
      </c>
      <c r="K630" s="221">
        <v>0</v>
      </c>
      <c r="L630" s="221">
        <v>6</v>
      </c>
      <c r="M630" s="244">
        <f t="shared" si="29"/>
        <v>0</v>
      </c>
    </row>
    <row r="631" spans="1:13" x14ac:dyDescent="0.2">
      <c r="A631" t="str">
        <f t="shared" si="27"/>
        <v>VO281104</v>
      </c>
      <c r="B631">
        <f t="shared" si="28"/>
        <v>4</v>
      </c>
      <c r="C631" s="220" t="s">
        <v>1230</v>
      </c>
      <c r="D631" s="221" t="s">
        <v>312</v>
      </c>
      <c r="E631" s="221">
        <v>0</v>
      </c>
      <c r="F631" s="221">
        <v>0</v>
      </c>
      <c r="G631" s="221">
        <v>0</v>
      </c>
      <c r="H631" s="221">
        <v>0</v>
      </c>
      <c r="I631" s="221">
        <v>1</v>
      </c>
      <c r="J631" s="221">
        <v>0</v>
      </c>
      <c r="K631" s="221">
        <v>0</v>
      </c>
      <c r="L631" s="221">
        <v>1</v>
      </c>
      <c r="M631" s="244">
        <f t="shared" si="29"/>
        <v>0</v>
      </c>
    </row>
    <row r="632" spans="1:13" x14ac:dyDescent="0.2">
      <c r="A632" t="str">
        <f t="shared" si="27"/>
        <v>VO281105</v>
      </c>
      <c r="B632">
        <f t="shared" si="28"/>
        <v>5</v>
      </c>
      <c r="C632" s="220" t="s">
        <v>1230</v>
      </c>
      <c r="D632" s="221" t="s">
        <v>331</v>
      </c>
      <c r="E632" s="221">
        <v>0</v>
      </c>
      <c r="F632" s="221">
        <v>0</v>
      </c>
      <c r="G632" s="221">
        <v>0</v>
      </c>
      <c r="H632" s="221">
        <v>0</v>
      </c>
      <c r="I632" s="221">
        <v>3</v>
      </c>
      <c r="J632" s="221">
        <v>0</v>
      </c>
      <c r="K632" s="221">
        <v>0</v>
      </c>
      <c r="L632" s="221">
        <v>3</v>
      </c>
      <c r="M632" s="244">
        <f t="shared" si="29"/>
        <v>0</v>
      </c>
    </row>
    <row r="633" spans="1:13" x14ac:dyDescent="0.2">
      <c r="A633" t="str">
        <f t="shared" si="27"/>
        <v>VO281106</v>
      </c>
      <c r="B633">
        <f t="shared" si="28"/>
        <v>6</v>
      </c>
      <c r="C633" s="220" t="s">
        <v>1230</v>
      </c>
      <c r="D633" s="221" t="s">
        <v>379</v>
      </c>
      <c r="E633" s="221">
        <v>1</v>
      </c>
      <c r="F633" s="221">
        <v>0</v>
      </c>
      <c r="G633" s="221">
        <v>0</v>
      </c>
      <c r="H633" s="221">
        <v>1</v>
      </c>
      <c r="I633" s="221">
        <v>1</v>
      </c>
      <c r="J633" s="221">
        <v>0</v>
      </c>
      <c r="K633" s="221">
        <v>0</v>
      </c>
      <c r="L633" s="221">
        <v>1</v>
      </c>
      <c r="M633" s="244">
        <f t="shared" si="29"/>
        <v>0</v>
      </c>
    </row>
    <row r="634" spans="1:13" x14ac:dyDescent="0.2">
      <c r="A634" t="str">
        <f t="shared" si="27"/>
        <v>VO281107</v>
      </c>
      <c r="B634">
        <f t="shared" si="28"/>
        <v>7</v>
      </c>
      <c r="C634" s="220" t="s">
        <v>1230</v>
      </c>
      <c r="D634" s="221" t="s">
        <v>483</v>
      </c>
      <c r="E634" s="221">
        <v>1</v>
      </c>
      <c r="F634" s="221">
        <v>0</v>
      </c>
      <c r="G634" s="221">
        <v>0</v>
      </c>
      <c r="H634" s="221">
        <v>1</v>
      </c>
      <c r="I634" s="221">
        <v>0</v>
      </c>
      <c r="J634" s="221">
        <v>0</v>
      </c>
      <c r="K634" s="221">
        <v>0</v>
      </c>
      <c r="L634" s="221">
        <v>0</v>
      </c>
      <c r="M634" s="244">
        <f t="shared" si="29"/>
        <v>1</v>
      </c>
    </row>
    <row r="635" spans="1:13" x14ac:dyDescent="0.2">
      <c r="A635" t="str">
        <f t="shared" si="27"/>
        <v>VO281108</v>
      </c>
      <c r="B635">
        <f t="shared" si="28"/>
        <v>8</v>
      </c>
      <c r="C635" s="220" t="s">
        <v>1230</v>
      </c>
      <c r="D635" s="221" t="s">
        <v>545</v>
      </c>
      <c r="E635" s="221">
        <v>0</v>
      </c>
      <c r="F635" s="221">
        <v>0</v>
      </c>
      <c r="G635" s="221">
        <v>0</v>
      </c>
      <c r="H635" s="221">
        <v>0</v>
      </c>
      <c r="I635" s="221">
        <v>0</v>
      </c>
      <c r="J635" s="221">
        <v>0</v>
      </c>
      <c r="K635" s="221">
        <v>0</v>
      </c>
      <c r="L635" s="221">
        <v>0</v>
      </c>
      <c r="M635" s="244">
        <f t="shared" si="29"/>
        <v>0</v>
      </c>
    </row>
    <row r="636" spans="1:13" x14ac:dyDescent="0.2">
      <c r="A636" t="str">
        <f t="shared" si="27"/>
        <v>VO281109</v>
      </c>
      <c r="B636">
        <f t="shared" si="28"/>
        <v>9</v>
      </c>
      <c r="C636" s="220" t="s">
        <v>1230</v>
      </c>
      <c r="D636" s="221" t="s">
        <v>576</v>
      </c>
      <c r="E636" s="221">
        <v>1</v>
      </c>
      <c r="F636" s="221">
        <v>0</v>
      </c>
      <c r="G636" s="221">
        <v>0</v>
      </c>
      <c r="H636" s="221">
        <v>1</v>
      </c>
      <c r="I636" s="221">
        <v>2</v>
      </c>
      <c r="J636" s="221">
        <v>0</v>
      </c>
      <c r="K636" s="221">
        <v>0</v>
      </c>
      <c r="L636" s="221">
        <v>2</v>
      </c>
      <c r="M636" s="244">
        <f t="shared" si="29"/>
        <v>0</v>
      </c>
    </row>
    <row r="637" spans="1:13" x14ac:dyDescent="0.2">
      <c r="A637" t="str">
        <f t="shared" si="27"/>
        <v>VO281110</v>
      </c>
      <c r="B637">
        <f t="shared" si="28"/>
        <v>10</v>
      </c>
      <c r="C637" s="220" t="s">
        <v>1230</v>
      </c>
      <c r="D637" s="221" t="s">
        <v>1122</v>
      </c>
      <c r="E637" s="221">
        <v>0</v>
      </c>
      <c r="F637" s="221">
        <v>0</v>
      </c>
      <c r="G637" s="221">
        <v>0</v>
      </c>
      <c r="H637" s="221">
        <v>0</v>
      </c>
      <c r="I637" s="221">
        <v>1</v>
      </c>
      <c r="J637" s="221">
        <v>0</v>
      </c>
      <c r="K637" s="221">
        <v>0</v>
      </c>
      <c r="L637" s="221">
        <v>1</v>
      </c>
      <c r="M637" s="244">
        <f t="shared" si="29"/>
        <v>0</v>
      </c>
    </row>
    <row r="638" spans="1:13" x14ac:dyDescent="0.2">
      <c r="A638" t="str">
        <f t="shared" si="27"/>
        <v>VO281111</v>
      </c>
      <c r="B638">
        <f t="shared" si="28"/>
        <v>11</v>
      </c>
      <c r="C638" s="220" t="s">
        <v>1230</v>
      </c>
      <c r="D638" s="221" t="s">
        <v>807</v>
      </c>
      <c r="E638" s="221">
        <v>0</v>
      </c>
      <c r="F638" s="221">
        <v>0</v>
      </c>
      <c r="G638" s="221">
        <v>0</v>
      </c>
      <c r="H638" s="221">
        <v>0</v>
      </c>
      <c r="I638" s="221">
        <v>6</v>
      </c>
      <c r="J638" s="221">
        <v>0</v>
      </c>
      <c r="K638" s="221">
        <v>0</v>
      </c>
      <c r="L638" s="221">
        <v>6</v>
      </c>
      <c r="M638" s="244">
        <f t="shared" si="29"/>
        <v>0</v>
      </c>
    </row>
    <row r="639" spans="1:13" x14ac:dyDescent="0.2">
      <c r="A639" t="str">
        <f t="shared" si="27"/>
        <v>VO281112</v>
      </c>
      <c r="B639">
        <f t="shared" si="28"/>
        <v>12</v>
      </c>
      <c r="C639" s="220" t="s">
        <v>1230</v>
      </c>
      <c r="D639" s="221" t="s">
        <v>911</v>
      </c>
      <c r="E639" s="221">
        <v>1</v>
      </c>
      <c r="F639" s="221">
        <v>0</v>
      </c>
      <c r="G639" s="221">
        <v>0</v>
      </c>
      <c r="H639" s="221">
        <v>1</v>
      </c>
      <c r="I639" s="221">
        <v>0</v>
      </c>
      <c r="J639" s="221">
        <v>0</v>
      </c>
      <c r="K639" s="221">
        <v>0</v>
      </c>
      <c r="L639" s="221">
        <v>0</v>
      </c>
      <c r="M639" s="244">
        <f t="shared" si="29"/>
        <v>1</v>
      </c>
    </row>
    <row r="640" spans="1:13" x14ac:dyDescent="0.2">
      <c r="A640" t="str">
        <f t="shared" si="27"/>
        <v>VO281201</v>
      </c>
      <c r="B640">
        <f t="shared" si="28"/>
        <v>1</v>
      </c>
      <c r="C640" s="220" t="s">
        <v>1231</v>
      </c>
      <c r="D640" s="221" t="s">
        <v>246</v>
      </c>
      <c r="E640" s="221">
        <v>1</v>
      </c>
      <c r="F640" s="221">
        <v>0</v>
      </c>
      <c r="G640" s="221">
        <v>0</v>
      </c>
      <c r="H640" s="221">
        <v>1</v>
      </c>
      <c r="I640" s="221">
        <v>1</v>
      </c>
      <c r="J640" s="221">
        <v>0</v>
      </c>
      <c r="K640" s="221">
        <v>0</v>
      </c>
      <c r="L640" s="221">
        <v>1</v>
      </c>
      <c r="M640" s="244">
        <f t="shared" si="29"/>
        <v>0</v>
      </c>
    </row>
    <row r="641" spans="1:13" x14ac:dyDescent="0.2">
      <c r="A641" t="str">
        <f t="shared" si="27"/>
        <v>VO281202</v>
      </c>
      <c r="B641">
        <f t="shared" si="28"/>
        <v>2</v>
      </c>
      <c r="C641" s="220" t="s">
        <v>1231</v>
      </c>
      <c r="D641" s="221" t="s">
        <v>267</v>
      </c>
      <c r="E641" s="221">
        <v>0</v>
      </c>
      <c r="F641" s="221">
        <v>0</v>
      </c>
      <c r="G641" s="221">
        <v>0</v>
      </c>
      <c r="H641" s="221">
        <v>0</v>
      </c>
      <c r="I641" s="221">
        <v>0</v>
      </c>
      <c r="J641" s="221">
        <v>1</v>
      </c>
      <c r="K641" s="221">
        <v>0</v>
      </c>
      <c r="L641" s="221">
        <v>1</v>
      </c>
      <c r="M641" s="244">
        <f t="shared" si="29"/>
        <v>0</v>
      </c>
    </row>
    <row r="642" spans="1:13" x14ac:dyDescent="0.2">
      <c r="A642" t="str">
        <f t="shared" si="27"/>
        <v>VO281203</v>
      </c>
      <c r="B642">
        <f t="shared" si="28"/>
        <v>3</v>
      </c>
      <c r="C642" s="220" t="s">
        <v>1231</v>
      </c>
      <c r="D642" s="221" t="s">
        <v>331</v>
      </c>
      <c r="E642" s="221">
        <v>2</v>
      </c>
      <c r="F642" s="221">
        <v>0</v>
      </c>
      <c r="G642" s="221">
        <v>0</v>
      </c>
      <c r="H642" s="221">
        <v>2</v>
      </c>
      <c r="I642" s="221">
        <v>4</v>
      </c>
      <c r="J642" s="221">
        <v>0</v>
      </c>
      <c r="K642" s="221">
        <v>0</v>
      </c>
      <c r="L642" s="221">
        <v>4</v>
      </c>
      <c r="M642" s="244">
        <f t="shared" si="29"/>
        <v>0</v>
      </c>
    </row>
    <row r="643" spans="1:13" x14ac:dyDescent="0.2">
      <c r="A643" t="str">
        <f t="shared" si="27"/>
        <v>VO281204</v>
      </c>
      <c r="B643">
        <f t="shared" si="28"/>
        <v>4</v>
      </c>
      <c r="C643" s="220" t="s">
        <v>1231</v>
      </c>
      <c r="D643" s="221" t="s">
        <v>379</v>
      </c>
      <c r="E643" s="221">
        <v>0</v>
      </c>
      <c r="F643" s="221">
        <v>0</v>
      </c>
      <c r="G643" s="221">
        <v>0</v>
      </c>
      <c r="H643" s="221">
        <v>0</v>
      </c>
      <c r="I643" s="221">
        <v>1</v>
      </c>
      <c r="J643" s="221">
        <v>0</v>
      </c>
      <c r="K643" s="221">
        <v>0</v>
      </c>
      <c r="L643" s="221">
        <v>1</v>
      </c>
      <c r="M643" s="244">
        <f t="shared" si="29"/>
        <v>0</v>
      </c>
    </row>
    <row r="644" spans="1:13" x14ac:dyDescent="0.2">
      <c r="A644" t="str">
        <f t="shared" si="27"/>
        <v>VO281205</v>
      </c>
      <c r="B644">
        <f t="shared" si="28"/>
        <v>5</v>
      </c>
      <c r="C644" s="220" t="s">
        <v>1231</v>
      </c>
      <c r="D644" s="221" t="s">
        <v>506</v>
      </c>
      <c r="E644" s="221">
        <v>0</v>
      </c>
      <c r="F644" s="221">
        <v>0</v>
      </c>
      <c r="G644" s="221">
        <v>0</v>
      </c>
      <c r="H644" s="221">
        <v>0</v>
      </c>
      <c r="I644" s="221">
        <v>3</v>
      </c>
      <c r="J644" s="221">
        <v>0</v>
      </c>
      <c r="K644" s="221">
        <v>0</v>
      </c>
      <c r="L644" s="221">
        <v>3</v>
      </c>
      <c r="M644" s="244">
        <f t="shared" si="29"/>
        <v>0</v>
      </c>
    </row>
    <row r="645" spans="1:13" x14ac:dyDescent="0.2">
      <c r="A645" t="str">
        <f t="shared" si="27"/>
        <v>VO281206</v>
      </c>
      <c r="B645">
        <f t="shared" si="28"/>
        <v>6</v>
      </c>
      <c r="C645" s="220" t="s">
        <v>1231</v>
      </c>
      <c r="D645" s="221" t="s">
        <v>545</v>
      </c>
      <c r="E645" s="221">
        <v>0</v>
      </c>
      <c r="F645" s="221">
        <v>0</v>
      </c>
      <c r="G645" s="221">
        <v>0</v>
      </c>
      <c r="H645" s="221">
        <v>0</v>
      </c>
      <c r="I645" s="221">
        <v>1</v>
      </c>
      <c r="J645" s="221">
        <v>0</v>
      </c>
      <c r="K645" s="221">
        <v>0</v>
      </c>
      <c r="L645" s="221">
        <v>1</v>
      </c>
      <c r="M645" s="244">
        <f t="shared" si="29"/>
        <v>0</v>
      </c>
    </row>
    <row r="646" spans="1:13" x14ac:dyDescent="0.2">
      <c r="A646" t="str">
        <f t="shared" si="27"/>
        <v>VO281207</v>
      </c>
      <c r="B646">
        <f t="shared" si="28"/>
        <v>7</v>
      </c>
      <c r="C646" s="220" t="s">
        <v>1231</v>
      </c>
      <c r="D646" s="221" t="s">
        <v>576</v>
      </c>
      <c r="E646" s="221">
        <v>1</v>
      </c>
      <c r="F646" s="221">
        <v>0</v>
      </c>
      <c r="G646" s="221">
        <v>0</v>
      </c>
      <c r="H646" s="221">
        <v>1</v>
      </c>
      <c r="I646" s="221">
        <v>1</v>
      </c>
      <c r="J646" s="221">
        <v>0</v>
      </c>
      <c r="K646" s="221">
        <v>0</v>
      </c>
      <c r="L646" s="221">
        <v>1</v>
      </c>
      <c r="M646" s="244">
        <f t="shared" si="29"/>
        <v>0</v>
      </c>
    </row>
    <row r="647" spans="1:13" x14ac:dyDescent="0.2">
      <c r="A647" t="str">
        <f t="shared" si="27"/>
        <v>VO281208</v>
      </c>
      <c r="B647">
        <f t="shared" si="28"/>
        <v>8</v>
      </c>
      <c r="C647" s="220" t="s">
        <v>1231</v>
      </c>
      <c r="D647" s="221" t="s">
        <v>705</v>
      </c>
      <c r="E647" s="221">
        <v>1</v>
      </c>
      <c r="F647" s="221">
        <v>0</v>
      </c>
      <c r="G647" s="221">
        <v>0</v>
      </c>
      <c r="H647" s="221">
        <v>1</v>
      </c>
      <c r="I647" s="221">
        <v>0</v>
      </c>
      <c r="J647" s="221">
        <v>0</v>
      </c>
      <c r="K647" s="221">
        <v>0</v>
      </c>
      <c r="L647" s="221">
        <v>0</v>
      </c>
      <c r="M647" s="244">
        <f t="shared" si="29"/>
        <v>1</v>
      </c>
    </row>
    <row r="648" spans="1:13" x14ac:dyDescent="0.2">
      <c r="A648" t="str">
        <f t="shared" si="27"/>
        <v>VO281209</v>
      </c>
      <c r="B648">
        <f t="shared" si="28"/>
        <v>9</v>
      </c>
      <c r="C648" s="220" t="s">
        <v>1231</v>
      </c>
      <c r="D648" s="221" t="s">
        <v>1122</v>
      </c>
      <c r="E648" s="221">
        <v>2</v>
      </c>
      <c r="F648" s="221">
        <v>0</v>
      </c>
      <c r="G648" s="221">
        <v>0</v>
      </c>
      <c r="H648" s="221">
        <v>2</v>
      </c>
      <c r="I648" s="221">
        <v>4</v>
      </c>
      <c r="J648" s="221">
        <v>0</v>
      </c>
      <c r="K648" s="221">
        <v>0</v>
      </c>
      <c r="L648" s="221">
        <v>4</v>
      </c>
      <c r="M648" s="244">
        <f t="shared" si="29"/>
        <v>0</v>
      </c>
    </row>
    <row r="649" spans="1:13" x14ac:dyDescent="0.2">
      <c r="A649" t="str">
        <f t="shared" si="27"/>
        <v>VO281210</v>
      </c>
      <c r="B649">
        <f t="shared" si="28"/>
        <v>10</v>
      </c>
      <c r="C649" s="220" t="s">
        <v>1231</v>
      </c>
      <c r="D649" s="221" t="s">
        <v>895</v>
      </c>
      <c r="E649" s="221">
        <v>1</v>
      </c>
      <c r="F649" s="221">
        <v>0</v>
      </c>
      <c r="G649" s="221">
        <v>0</v>
      </c>
      <c r="H649" s="221">
        <v>1</v>
      </c>
      <c r="I649" s="221">
        <v>0</v>
      </c>
      <c r="J649" s="221">
        <v>0</v>
      </c>
      <c r="K649" s="221">
        <v>0</v>
      </c>
      <c r="L649" s="221">
        <v>0</v>
      </c>
      <c r="M649" s="244">
        <f t="shared" si="29"/>
        <v>1</v>
      </c>
    </row>
    <row r="650" spans="1:13" x14ac:dyDescent="0.2">
      <c r="A650" t="str">
        <f t="shared" si="27"/>
        <v>VO281211</v>
      </c>
      <c r="B650">
        <f t="shared" si="28"/>
        <v>11</v>
      </c>
      <c r="C650" s="220" t="s">
        <v>1231</v>
      </c>
      <c r="D650" s="221" t="s">
        <v>907</v>
      </c>
      <c r="E650" s="221">
        <v>1</v>
      </c>
      <c r="F650" s="221">
        <v>0</v>
      </c>
      <c r="G650" s="221">
        <v>0</v>
      </c>
      <c r="H650" s="221">
        <v>1</v>
      </c>
      <c r="I650" s="221">
        <v>0</v>
      </c>
      <c r="J650" s="221">
        <v>0</v>
      </c>
      <c r="K650" s="221">
        <v>0</v>
      </c>
      <c r="L650" s="221">
        <v>0</v>
      </c>
      <c r="M650" s="244">
        <f t="shared" si="29"/>
        <v>1</v>
      </c>
    </row>
    <row r="651" spans="1:13" x14ac:dyDescent="0.2">
      <c r="A651" t="str">
        <f t="shared" ref="A651:A714" si="30">C651&amp;IF(B651&lt;10,"0","")&amp;B651</f>
        <v>VO281212</v>
      </c>
      <c r="B651">
        <f t="shared" si="28"/>
        <v>12</v>
      </c>
      <c r="C651" s="220" t="s">
        <v>1231</v>
      </c>
      <c r="D651" s="221" t="s">
        <v>911</v>
      </c>
      <c r="E651" s="221">
        <v>2</v>
      </c>
      <c r="F651" s="221">
        <v>0</v>
      </c>
      <c r="G651" s="221">
        <v>0</v>
      </c>
      <c r="H651" s="221">
        <v>2</v>
      </c>
      <c r="I651" s="221">
        <v>2</v>
      </c>
      <c r="J651" s="221">
        <v>0</v>
      </c>
      <c r="K651" s="221">
        <v>0</v>
      </c>
      <c r="L651" s="221">
        <v>2</v>
      </c>
      <c r="M651" s="244">
        <f t="shared" si="29"/>
        <v>0</v>
      </c>
    </row>
    <row r="652" spans="1:13" x14ac:dyDescent="0.2">
      <c r="A652" t="str">
        <f t="shared" si="30"/>
        <v>VO281301</v>
      </c>
      <c r="B652">
        <f t="shared" ref="B652:B715" si="31">IF(C652=C651,B651+1,1)</f>
        <v>1</v>
      </c>
      <c r="C652" s="220" t="s">
        <v>1232</v>
      </c>
      <c r="D652" s="221" t="s">
        <v>165</v>
      </c>
      <c r="E652" s="221">
        <v>0</v>
      </c>
      <c r="F652" s="221">
        <v>0</v>
      </c>
      <c r="G652" s="221">
        <v>0</v>
      </c>
      <c r="H652" s="221">
        <v>0</v>
      </c>
      <c r="I652" s="221">
        <v>0</v>
      </c>
      <c r="J652" s="221">
        <v>0</v>
      </c>
      <c r="K652" s="221">
        <v>1</v>
      </c>
      <c r="L652" s="221">
        <v>1</v>
      </c>
      <c r="M652" s="244">
        <f t="shared" ref="M652:M715" si="32">IF((H652-L652)&gt;0,1,0)</f>
        <v>0</v>
      </c>
    </row>
    <row r="653" spans="1:13" x14ac:dyDescent="0.2">
      <c r="A653" t="str">
        <f t="shared" si="30"/>
        <v>VO281302</v>
      </c>
      <c r="B653">
        <f t="shared" si="31"/>
        <v>2</v>
      </c>
      <c r="C653" s="220" t="s">
        <v>1232</v>
      </c>
      <c r="D653" s="221" t="s">
        <v>331</v>
      </c>
      <c r="E653" s="221">
        <v>1</v>
      </c>
      <c r="F653" s="221">
        <v>0</v>
      </c>
      <c r="G653" s="221">
        <v>0</v>
      </c>
      <c r="H653" s="221">
        <v>1</v>
      </c>
      <c r="I653" s="221">
        <v>2</v>
      </c>
      <c r="J653" s="221">
        <v>0</v>
      </c>
      <c r="K653" s="221">
        <v>0</v>
      </c>
      <c r="L653" s="221">
        <v>2</v>
      </c>
      <c r="M653" s="244">
        <f t="shared" si="32"/>
        <v>0</v>
      </c>
    </row>
    <row r="654" spans="1:13" x14ac:dyDescent="0.2">
      <c r="A654" t="str">
        <f t="shared" si="30"/>
        <v>VO281303</v>
      </c>
      <c r="B654">
        <f t="shared" si="31"/>
        <v>3</v>
      </c>
      <c r="C654" s="220" t="s">
        <v>1232</v>
      </c>
      <c r="D654" s="221" t="s">
        <v>545</v>
      </c>
      <c r="E654" s="221">
        <v>0</v>
      </c>
      <c r="F654" s="221">
        <v>0</v>
      </c>
      <c r="G654" s="221">
        <v>0</v>
      </c>
      <c r="H654" s="221">
        <v>0</v>
      </c>
      <c r="I654" s="221">
        <v>0</v>
      </c>
      <c r="J654" s="221">
        <v>0</v>
      </c>
      <c r="K654" s="221">
        <v>0</v>
      </c>
      <c r="L654" s="221">
        <v>0</v>
      </c>
      <c r="M654" s="244">
        <f t="shared" si="32"/>
        <v>0</v>
      </c>
    </row>
    <row r="655" spans="1:13" x14ac:dyDescent="0.2">
      <c r="A655" t="str">
        <f t="shared" si="30"/>
        <v>VO281304</v>
      </c>
      <c r="B655">
        <f t="shared" si="31"/>
        <v>4</v>
      </c>
      <c r="C655" s="220" t="s">
        <v>1232</v>
      </c>
      <c r="D655" s="221" t="s">
        <v>576</v>
      </c>
      <c r="E655" s="221">
        <v>0</v>
      </c>
      <c r="F655" s="221">
        <v>0</v>
      </c>
      <c r="G655" s="221">
        <v>0</v>
      </c>
      <c r="H655" s="221">
        <v>0</v>
      </c>
      <c r="I655" s="221">
        <v>1</v>
      </c>
      <c r="J655" s="221">
        <v>0</v>
      </c>
      <c r="K655" s="221">
        <v>0</v>
      </c>
      <c r="L655" s="221">
        <v>1</v>
      </c>
      <c r="M655" s="244">
        <f t="shared" si="32"/>
        <v>0</v>
      </c>
    </row>
    <row r="656" spans="1:13" x14ac:dyDescent="0.2">
      <c r="A656" t="str">
        <f t="shared" si="30"/>
        <v>VO281305</v>
      </c>
      <c r="B656">
        <f t="shared" si="31"/>
        <v>5</v>
      </c>
      <c r="C656" s="220" t="s">
        <v>1232</v>
      </c>
      <c r="D656" s="221" t="s">
        <v>1116</v>
      </c>
      <c r="E656" s="221">
        <v>0</v>
      </c>
      <c r="F656" s="221">
        <v>0</v>
      </c>
      <c r="G656" s="221">
        <v>0</v>
      </c>
      <c r="H656" s="221">
        <v>0</v>
      </c>
      <c r="I656" s="221">
        <v>0</v>
      </c>
      <c r="J656" s="221">
        <v>0</v>
      </c>
      <c r="K656" s="221">
        <v>0</v>
      </c>
      <c r="L656" s="221">
        <v>0</v>
      </c>
      <c r="M656" s="244">
        <f t="shared" si="32"/>
        <v>0</v>
      </c>
    </row>
    <row r="657" spans="1:13" x14ac:dyDescent="0.2">
      <c r="A657" t="str">
        <f t="shared" si="30"/>
        <v>VO281306</v>
      </c>
      <c r="B657">
        <f t="shared" si="31"/>
        <v>6</v>
      </c>
      <c r="C657" s="220" t="s">
        <v>1232</v>
      </c>
      <c r="D657" s="221" t="s">
        <v>774</v>
      </c>
      <c r="E657" s="221">
        <v>0</v>
      </c>
      <c r="F657" s="221">
        <v>0</v>
      </c>
      <c r="G657" s="221">
        <v>0</v>
      </c>
      <c r="H657" s="221">
        <v>0</v>
      </c>
      <c r="I657" s="221">
        <v>0</v>
      </c>
      <c r="J657" s="221">
        <v>0</v>
      </c>
      <c r="K657" s="221">
        <v>0</v>
      </c>
      <c r="L657" s="221">
        <v>0</v>
      </c>
      <c r="M657" s="244">
        <f t="shared" si="32"/>
        <v>0</v>
      </c>
    </row>
    <row r="658" spans="1:13" x14ac:dyDescent="0.2">
      <c r="A658" t="str">
        <f t="shared" si="30"/>
        <v>VO281307</v>
      </c>
      <c r="B658">
        <f t="shared" si="31"/>
        <v>7</v>
      </c>
      <c r="C658" s="220" t="s">
        <v>1232</v>
      </c>
      <c r="D658" s="221" t="s">
        <v>1133</v>
      </c>
      <c r="E658" s="221">
        <v>0</v>
      </c>
      <c r="F658" s="221">
        <v>0</v>
      </c>
      <c r="G658" s="221">
        <v>0</v>
      </c>
      <c r="H658" s="221">
        <v>0</v>
      </c>
      <c r="I658" s="221">
        <v>1</v>
      </c>
      <c r="J658" s="221">
        <v>0</v>
      </c>
      <c r="K658" s="221">
        <v>0</v>
      </c>
      <c r="L658" s="221">
        <v>1</v>
      </c>
      <c r="M658" s="244">
        <f t="shared" si="32"/>
        <v>0</v>
      </c>
    </row>
    <row r="659" spans="1:13" x14ac:dyDescent="0.2">
      <c r="A659" t="str">
        <f t="shared" si="30"/>
        <v>VO281308</v>
      </c>
      <c r="B659">
        <f t="shared" si="31"/>
        <v>8</v>
      </c>
      <c r="C659" s="220" t="s">
        <v>1232</v>
      </c>
      <c r="D659" s="221" t="s">
        <v>911</v>
      </c>
      <c r="E659" s="221">
        <v>0</v>
      </c>
      <c r="F659" s="221">
        <v>0</v>
      </c>
      <c r="G659" s="221">
        <v>0</v>
      </c>
      <c r="H659" s="221">
        <v>0</v>
      </c>
      <c r="I659" s="221">
        <v>1</v>
      </c>
      <c r="J659" s="221">
        <v>0</v>
      </c>
      <c r="K659" s="221">
        <v>0</v>
      </c>
      <c r="L659" s="221">
        <v>1</v>
      </c>
      <c r="M659" s="244">
        <f t="shared" si="32"/>
        <v>0</v>
      </c>
    </row>
    <row r="660" spans="1:13" x14ac:dyDescent="0.2">
      <c r="A660" t="str">
        <f t="shared" si="30"/>
        <v>VO281401</v>
      </c>
      <c r="B660">
        <f t="shared" si="31"/>
        <v>1</v>
      </c>
      <c r="C660" s="220" t="s">
        <v>1233</v>
      </c>
      <c r="D660" s="221" t="s">
        <v>228</v>
      </c>
      <c r="E660" s="221">
        <v>0</v>
      </c>
      <c r="F660" s="221">
        <v>0</v>
      </c>
      <c r="G660" s="221">
        <v>0</v>
      </c>
      <c r="H660" s="221">
        <v>0</v>
      </c>
      <c r="I660" s="221">
        <v>0</v>
      </c>
      <c r="J660" s="221">
        <v>0</v>
      </c>
      <c r="K660" s="221">
        <v>0</v>
      </c>
      <c r="L660" s="221">
        <v>0</v>
      </c>
      <c r="M660" s="244">
        <f t="shared" si="32"/>
        <v>0</v>
      </c>
    </row>
    <row r="661" spans="1:13" x14ac:dyDescent="0.2">
      <c r="A661" t="str">
        <f t="shared" si="30"/>
        <v>VO281402</v>
      </c>
      <c r="B661">
        <f t="shared" si="31"/>
        <v>2</v>
      </c>
      <c r="C661" s="220" t="s">
        <v>1233</v>
      </c>
      <c r="D661" s="221" t="s">
        <v>296</v>
      </c>
      <c r="E661" s="221">
        <v>0</v>
      </c>
      <c r="F661" s="221">
        <v>0</v>
      </c>
      <c r="G661" s="221">
        <v>0</v>
      </c>
      <c r="H661" s="221">
        <v>0</v>
      </c>
      <c r="I661" s="221">
        <v>1</v>
      </c>
      <c r="J661" s="221">
        <v>0</v>
      </c>
      <c r="K661" s="221">
        <v>0</v>
      </c>
      <c r="L661" s="221">
        <v>1</v>
      </c>
      <c r="M661" s="244">
        <f t="shared" si="32"/>
        <v>0</v>
      </c>
    </row>
    <row r="662" spans="1:13" x14ac:dyDescent="0.2">
      <c r="A662" t="str">
        <f t="shared" si="30"/>
        <v>VO281403</v>
      </c>
      <c r="B662">
        <f t="shared" si="31"/>
        <v>3</v>
      </c>
      <c r="C662" s="220" t="s">
        <v>1233</v>
      </c>
      <c r="D662" s="221" t="s">
        <v>331</v>
      </c>
      <c r="E662" s="221">
        <v>1</v>
      </c>
      <c r="F662" s="221">
        <v>0</v>
      </c>
      <c r="G662" s="221">
        <v>0</v>
      </c>
      <c r="H662" s="221">
        <v>1</v>
      </c>
      <c r="I662" s="221">
        <v>0</v>
      </c>
      <c r="J662" s="221">
        <v>0</v>
      </c>
      <c r="K662" s="221">
        <v>0</v>
      </c>
      <c r="L662" s="221">
        <v>0</v>
      </c>
      <c r="M662" s="244">
        <f t="shared" si="32"/>
        <v>1</v>
      </c>
    </row>
    <row r="663" spans="1:13" x14ac:dyDescent="0.2">
      <c r="A663" t="str">
        <f t="shared" si="30"/>
        <v>VO281404</v>
      </c>
      <c r="B663">
        <f t="shared" si="31"/>
        <v>4</v>
      </c>
      <c r="C663" s="220" t="s">
        <v>1233</v>
      </c>
      <c r="D663" s="221" t="s">
        <v>379</v>
      </c>
      <c r="E663" s="221">
        <v>0</v>
      </c>
      <c r="F663" s="221">
        <v>0</v>
      </c>
      <c r="G663" s="221">
        <v>0</v>
      </c>
      <c r="H663" s="221">
        <v>0</v>
      </c>
      <c r="I663" s="221">
        <v>0</v>
      </c>
      <c r="J663" s="221">
        <v>0</v>
      </c>
      <c r="K663" s="221">
        <v>0</v>
      </c>
      <c r="L663" s="221">
        <v>0</v>
      </c>
      <c r="M663" s="244">
        <f t="shared" si="32"/>
        <v>0</v>
      </c>
    </row>
    <row r="664" spans="1:13" x14ac:dyDescent="0.2">
      <c r="A664" t="str">
        <f t="shared" si="30"/>
        <v>VO281405</v>
      </c>
      <c r="B664">
        <f t="shared" si="31"/>
        <v>5</v>
      </c>
      <c r="C664" s="220" t="s">
        <v>1233</v>
      </c>
      <c r="D664" s="221" t="s">
        <v>408</v>
      </c>
      <c r="E664" s="221">
        <v>3</v>
      </c>
      <c r="F664" s="221">
        <v>0</v>
      </c>
      <c r="G664" s="221">
        <v>0</v>
      </c>
      <c r="H664" s="221">
        <v>3</v>
      </c>
      <c r="I664" s="221">
        <v>0</v>
      </c>
      <c r="J664" s="221">
        <v>0</v>
      </c>
      <c r="K664" s="221">
        <v>0</v>
      </c>
      <c r="L664" s="221">
        <v>0</v>
      </c>
      <c r="M664" s="244">
        <f t="shared" si="32"/>
        <v>1</v>
      </c>
    </row>
    <row r="665" spans="1:13" x14ac:dyDescent="0.2">
      <c r="A665" t="str">
        <f t="shared" si="30"/>
        <v>VO281406</v>
      </c>
      <c r="B665">
        <f t="shared" si="31"/>
        <v>6</v>
      </c>
      <c r="C665" s="220" t="s">
        <v>1233</v>
      </c>
      <c r="D665" s="221" t="s">
        <v>631</v>
      </c>
      <c r="E665" s="221">
        <v>1</v>
      </c>
      <c r="F665" s="221">
        <v>0</v>
      </c>
      <c r="G665" s="221">
        <v>0</v>
      </c>
      <c r="H665" s="221">
        <v>1</v>
      </c>
      <c r="I665" s="221">
        <v>0</v>
      </c>
      <c r="J665" s="221">
        <v>0</v>
      </c>
      <c r="K665" s="221">
        <v>0</v>
      </c>
      <c r="L665" s="221">
        <v>0</v>
      </c>
      <c r="M665" s="244">
        <f t="shared" si="32"/>
        <v>1</v>
      </c>
    </row>
    <row r="666" spans="1:13" x14ac:dyDescent="0.2">
      <c r="A666" t="str">
        <f t="shared" si="30"/>
        <v>VO281407</v>
      </c>
      <c r="B666">
        <f t="shared" si="31"/>
        <v>7</v>
      </c>
      <c r="C666" s="220" t="s">
        <v>1233</v>
      </c>
      <c r="D666" s="221" t="s">
        <v>652</v>
      </c>
      <c r="E666" s="221">
        <v>0</v>
      </c>
      <c r="F666" s="221">
        <v>0</v>
      </c>
      <c r="G666" s="221">
        <v>0</v>
      </c>
      <c r="H666" s="221">
        <v>0</v>
      </c>
      <c r="I666" s="221">
        <v>0</v>
      </c>
      <c r="J666" s="221">
        <v>0</v>
      </c>
      <c r="K666" s="221">
        <v>0</v>
      </c>
      <c r="L666" s="221">
        <v>0</v>
      </c>
      <c r="M666" s="244">
        <f t="shared" si="32"/>
        <v>0</v>
      </c>
    </row>
    <row r="667" spans="1:13" x14ac:dyDescent="0.2">
      <c r="A667" t="str">
        <f t="shared" si="30"/>
        <v>VO281408</v>
      </c>
      <c r="B667">
        <f t="shared" si="31"/>
        <v>8</v>
      </c>
      <c r="C667" s="220" t="s">
        <v>1233</v>
      </c>
      <c r="D667" s="221" t="s">
        <v>737</v>
      </c>
      <c r="E667" s="221">
        <v>0</v>
      </c>
      <c r="F667" s="221">
        <v>0</v>
      </c>
      <c r="G667" s="221">
        <v>0</v>
      </c>
      <c r="H667" s="221">
        <v>0</v>
      </c>
      <c r="I667" s="221">
        <v>0</v>
      </c>
      <c r="J667" s="221">
        <v>0</v>
      </c>
      <c r="K667" s="221">
        <v>0</v>
      </c>
      <c r="L667" s="221">
        <v>0</v>
      </c>
      <c r="M667" s="244">
        <f t="shared" si="32"/>
        <v>0</v>
      </c>
    </row>
    <row r="668" spans="1:13" x14ac:dyDescent="0.2">
      <c r="A668" t="str">
        <f t="shared" si="30"/>
        <v>VO281409</v>
      </c>
      <c r="B668">
        <f t="shared" si="31"/>
        <v>9</v>
      </c>
      <c r="C668" s="220" t="s">
        <v>1233</v>
      </c>
      <c r="D668" s="221" t="s">
        <v>1030</v>
      </c>
      <c r="E668" s="221">
        <v>0</v>
      </c>
      <c r="F668" s="221">
        <v>0</v>
      </c>
      <c r="G668" s="221">
        <v>0</v>
      </c>
      <c r="H668" s="221">
        <v>0</v>
      </c>
      <c r="I668" s="221">
        <v>2</v>
      </c>
      <c r="J668" s="221">
        <v>0</v>
      </c>
      <c r="K668" s="221">
        <v>0</v>
      </c>
      <c r="L668" s="221">
        <v>2</v>
      </c>
      <c r="M668" s="244">
        <f t="shared" si="32"/>
        <v>0</v>
      </c>
    </row>
    <row r="669" spans="1:13" x14ac:dyDescent="0.2">
      <c r="A669" t="str">
        <f t="shared" si="30"/>
        <v>VO281501</v>
      </c>
      <c r="B669">
        <f t="shared" si="31"/>
        <v>1</v>
      </c>
      <c r="C669" s="220" t="s">
        <v>1441</v>
      </c>
      <c r="D669" s="221" t="s">
        <v>246</v>
      </c>
      <c r="E669" s="221">
        <v>1</v>
      </c>
      <c r="F669" s="221">
        <v>0</v>
      </c>
      <c r="G669" s="221">
        <v>0</v>
      </c>
      <c r="H669" s="221">
        <v>1</v>
      </c>
      <c r="I669" s="221">
        <v>0</v>
      </c>
      <c r="J669" s="221">
        <v>0</v>
      </c>
      <c r="K669" s="221">
        <v>0</v>
      </c>
      <c r="L669" s="221">
        <v>0</v>
      </c>
      <c r="M669" s="244">
        <f t="shared" si="32"/>
        <v>1</v>
      </c>
    </row>
    <row r="670" spans="1:13" x14ac:dyDescent="0.2">
      <c r="A670" t="str">
        <f t="shared" si="30"/>
        <v>VO281502</v>
      </c>
      <c r="B670">
        <f t="shared" si="31"/>
        <v>2</v>
      </c>
      <c r="C670" s="220" t="s">
        <v>1441</v>
      </c>
      <c r="D670" s="221" t="s">
        <v>272</v>
      </c>
      <c r="E670" s="221">
        <v>1</v>
      </c>
      <c r="F670" s="221">
        <v>0</v>
      </c>
      <c r="G670" s="221">
        <v>0</v>
      </c>
      <c r="H670" s="221">
        <v>1</v>
      </c>
      <c r="I670" s="221">
        <v>0</v>
      </c>
      <c r="J670" s="221">
        <v>0</v>
      </c>
      <c r="K670" s="221">
        <v>0</v>
      </c>
      <c r="L670" s="221">
        <v>0</v>
      </c>
      <c r="M670" s="244">
        <f t="shared" si="32"/>
        <v>1</v>
      </c>
    </row>
    <row r="671" spans="1:13" x14ac:dyDescent="0.2">
      <c r="A671" t="str">
        <f t="shared" si="30"/>
        <v>VO281503</v>
      </c>
      <c r="B671">
        <f t="shared" si="31"/>
        <v>3</v>
      </c>
      <c r="C671" s="220" t="s">
        <v>1441</v>
      </c>
      <c r="D671" s="221" t="s">
        <v>331</v>
      </c>
      <c r="E671" s="221">
        <v>1</v>
      </c>
      <c r="F671" s="221">
        <v>0</v>
      </c>
      <c r="G671" s="221">
        <v>0</v>
      </c>
      <c r="H671" s="221">
        <v>1</v>
      </c>
      <c r="I671" s="221">
        <v>0</v>
      </c>
      <c r="J671" s="221">
        <v>0</v>
      </c>
      <c r="K671" s="221">
        <v>0</v>
      </c>
      <c r="L671" s="221">
        <v>0</v>
      </c>
      <c r="M671" s="244">
        <f t="shared" si="32"/>
        <v>1</v>
      </c>
    </row>
    <row r="672" spans="1:13" x14ac:dyDescent="0.2">
      <c r="A672" t="str">
        <f t="shared" si="30"/>
        <v>VO281504</v>
      </c>
      <c r="B672">
        <f t="shared" si="31"/>
        <v>4</v>
      </c>
      <c r="C672" s="220" t="s">
        <v>1441</v>
      </c>
      <c r="D672" s="221" t="s">
        <v>379</v>
      </c>
      <c r="E672" s="221">
        <v>0</v>
      </c>
      <c r="F672" s="221">
        <v>0</v>
      </c>
      <c r="G672" s="221">
        <v>0</v>
      </c>
      <c r="H672" s="221">
        <v>0</v>
      </c>
      <c r="I672" s="221">
        <v>1</v>
      </c>
      <c r="J672" s="221">
        <v>0</v>
      </c>
      <c r="K672" s="221">
        <v>0</v>
      </c>
      <c r="L672" s="221">
        <v>1</v>
      </c>
      <c r="M672" s="244">
        <f t="shared" si="32"/>
        <v>0</v>
      </c>
    </row>
    <row r="673" spans="1:13" x14ac:dyDescent="0.2">
      <c r="A673" t="str">
        <f t="shared" si="30"/>
        <v>VO281505</v>
      </c>
      <c r="B673">
        <f t="shared" si="31"/>
        <v>5</v>
      </c>
      <c r="C673" s="220" t="s">
        <v>1441</v>
      </c>
      <c r="D673" s="221" t="s">
        <v>545</v>
      </c>
      <c r="E673" s="221">
        <v>0</v>
      </c>
      <c r="F673" s="221">
        <v>0</v>
      </c>
      <c r="G673" s="221">
        <v>0</v>
      </c>
      <c r="H673" s="221">
        <v>0</v>
      </c>
      <c r="I673" s="221">
        <v>1</v>
      </c>
      <c r="J673" s="221">
        <v>0</v>
      </c>
      <c r="K673" s="221">
        <v>0</v>
      </c>
      <c r="L673" s="221">
        <v>1</v>
      </c>
      <c r="M673" s="244">
        <f t="shared" si="32"/>
        <v>0</v>
      </c>
    </row>
    <row r="674" spans="1:13" x14ac:dyDescent="0.2">
      <c r="A674" t="str">
        <f t="shared" si="30"/>
        <v>VO290101</v>
      </c>
      <c r="B674">
        <f t="shared" si="31"/>
        <v>1</v>
      </c>
      <c r="C674" s="220" t="s">
        <v>1234</v>
      </c>
      <c r="D674" s="221" t="s">
        <v>138</v>
      </c>
      <c r="E674" s="221">
        <v>1</v>
      </c>
      <c r="F674" s="221">
        <v>0</v>
      </c>
      <c r="G674" s="221">
        <v>0</v>
      </c>
      <c r="H674" s="221">
        <v>1</v>
      </c>
      <c r="I674" s="221">
        <v>1</v>
      </c>
      <c r="J674" s="221">
        <v>2</v>
      </c>
      <c r="K674" s="221">
        <v>0</v>
      </c>
      <c r="L674" s="221">
        <v>3</v>
      </c>
      <c r="M674" s="244">
        <f t="shared" si="32"/>
        <v>0</v>
      </c>
    </row>
    <row r="675" spans="1:13" x14ac:dyDescent="0.2">
      <c r="A675" t="str">
        <f t="shared" si="30"/>
        <v>VO290102</v>
      </c>
      <c r="B675">
        <f t="shared" si="31"/>
        <v>2</v>
      </c>
      <c r="C675" s="220" t="s">
        <v>1234</v>
      </c>
      <c r="D675" s="221" t="s">
        <v>537</v>
      </c>
      <c r="E675" s="221">
        <v>4</v>
      </c>
      <c r="F675" s="221">
        <v>0</v>
      </c>
      <c r="G675" s="221">
        <v>0</v>
      </c>
      <c r="H675" s="221">
        <v>4</v>
      </c>
      <c r="I675" s="221">
        <v>3</v>
      </c>
      <c r="J675" s="221">
        <v>0</v>
      </c>
      <c r="K675" s="221">
        <v>0</v>
      </c>
      <c r="L675" s="221">
        <v>3</v>
      </c>
      <c r="M675" s="244">
        <f t="shared" si="32"/>
        <v>1</v>
      </c>
    </row>
    <row r="676" spans="1:13" x14ac:dyDescent="0.2">
      <c r="A676" t="str">
        <f t="shared" si="30"/>
        <v>VO290103</v>
      </c>
      <c r="B676">
        <f t="shared" si="31"/>
        <v>3</v>
      </c>
      <c r="C676" s="220" t="s">
        <v>1234</v>
      </c>
      <c r="D676" s="221" t="s">
        <v>737</v>
      </c>
      <c r="E676" s="221">
        <v>0</v>
      </c>
      <c r="F676" s="221">
        <v>0</v>
      </c>
      <c r="G676" s="221">
        <v>0</v>
      </c>
      <c r="H676" s="221">
        <v>0</v>
      </c>
      <c r="I676" s="221">
        <v>0</v>
      </c>
      <c r="J676" s="221">
        <v>0</v>
      </c>
      <c r="K676" s="221">
        <v>0</v>
      </c>
      <c r="L676" s="221">
        <v>0</v>
      </c>
      <c r="M676" s="244">
        <f t="shared" si="32"/>
        <v>0</v>
      </c>
    </row>
    <row r="677" spans="1:13" x14ac:dyDescent="0.2">
      <c r="A677" t="str">
        <f t="shared" si="30"/>
        <v>VO290104</v>
      </c>
      <c r="B677">
        <f t="shared" si="31"/>
        <v>4</v>
      </c>
      <c r="C677" s="220" t="s">
        <v>1234</v>
      </c>
      <c r="D677" s="221" t="s">
        <v>1015</v>
      </c>
      <c r="E677" s="221">
        <v>0</v>
      </c>
      <c r="F677" s="221">
        <v>0</v>
      </c>
      <c r="G677" s="221">
        <v>0</v>
      </c>
      <c r="H677" s="221">
        <v>0</v>
      </c>
      <c r="I677" s="221">
        <v>0</v>
      </c>
      <c r="J677" s="221">
        <v>0</v>
      </c>
      <c r="K677" s="221">
        <v>0</v>
      </c>
      <c r="L677" s="221">
        <v>0</v>
      </c>
      <c r="M677" s="244">
        <f t="shared" si="32"/>
        <v>0</v>
      </c>
    </row>
    <row r="678" spans="1:13" x14ac:dyDescent="0.2">
      <c r="A678" t="str">
        <f t="shared" si="30"/>
        <v>VO290201</v>
      </c>
      <c r="B678">
        <f t="shared" si="31"/>
        <v>1</v>
      </c>
      <c r="C678" s="220" t="s">
        <v>1235</v>
      </c>
      <c r="D678" s="221" t="s">
        <v>355</v>
      </c>
      <c r="E678" s="221">
        <v>0</v>
      </c>
      <c r="F678" s="221">
        <v>0</v>
      </c>
      <c r="G678" s="221">
        <v>0</v>
      </c>
      <c r="H678" s="221">
        <v>0</v>
      </c>
      <c r="I678" s="221">
        <v>0</v>
      </c>
      <c r="J678" s="221">
        <v>1</v>
      </c>
      <c r="K678" s="221">
        <v>0</v>
      </c>
      <c r="L678" s="221">
        <v>1</v>
      </c>
      <c r="M678" s="244">
        <f t="shared" si="32"/>
        <v>0</v>
      </c>
    </row>
    <row r="679" spans="1:13" x14ac:dyDescent="0.2">
      <c r="A679" t="str">
        <f t="shared" si="30"/>
        <v>VO290202</v>
      </c>
      <c r="B679">
        <f t="shared" si="31"/>
        <v>2</v>
      </c>
      <c r="C679" s="220" t="s">
        <v>1235</v>
      </c>
      <c r="D679" s="221" t="s">
        <v>443</v>
      </c>
      <c r="E679" s="221">
        <v>0</v>
      </c>
      <c r="F679" s="221">
        <v>0</v>
      </c>
      <c r="G679" s="221">
        <v>0</v>
      </c>
      <c r="H679" s="221">
        <v>0</v>
      </c>
      <c r="I679" s="221">
        <v>1</v>
      </c>
      <c r="J679" s="221">
        <v>0</v>
      </c>
      <c r="K679" s="221">
        <v>0</v>
      </c>
      <c r="L679" s="221">
        <v>1</v>
      </c>
      <c r="M679" s="244">
        <f t="shared" si="32"/>
        <v>0</v>
      </c>
    </row>
    <row r="680" spans="1:13" x14ac:dyDescent="0.2">
      <c r="A680" t="str">
        <f t="shared" si="30"/>
        <v>VO290203</v>
      </c>
      <c r="B680">
        <f t="shared" si="31"/>
        <v>3</v>
      </c>
      <c r="C680" s="220" t="s">
        <v>1235</v>
      </c>
      <c r="D680" s="221" t="s">
        <v>472</v>
      </c>
      <c r="E680" s="221">
        <v>0</v>
      </c>
      <c r="F680" s="221">
        <v>0</v>
      </c>
      <c r="G680" s="221">
        <v>1</v>
      </c>
      <c r="H680" s="221">
        <v>1</v>
      </c>
      <c r="I680" s="221">
        <v>0</v>
      </c>
      <c r="J680" s="221">
        <v>0</v>
      </c>
      <c r="K680" s="221">
        <v>0</v>
      </c>
      <c r="L680" s="221">
        <v>0</v>
      </c>
      <c r="M680" s="244">
        <f t="shared" si="32"/>
        <v>1</v>
      </c>
    </row>
    <row r="681" spans="1:13" x14ac:dyDescent="0.2">
      <c r="A681" t="str">
        <f t="shared" si="30"/>
        <v>VO290204</v>
      </c>
      <c r="B681">
        <f t="shared" si="31"/>
        <v>4</v>
      </c>
      <c r="C681" s="220" t="s">
        <v>1235</v>
      </c>
      <c r="D681" s="221" t="s">
        <v>506</v>
      </c>
      <c r="E681" s="221">
        <v>1</v>
      </c>
      <c r="F681" s="221">
        <v>0</v>
      </c>
      <c r="G681" s="221">
        <v>0</v>
      </c>
      <c r="H681" s="221">
        <v>1</v>
      </c>
      <c r="I681" s="221">
        <v>0</v>
      </c>
      <c r="J681" s="221">
        <v>0</v>
      </c>
      <c r="K681" s="221">
        <v>0</v>
      </c>
      <c r="L681" s="221">
        <v>0</v>
      </c>
      <c r="M681" s="244">
        <f t="shared" si="32"/>
        <v>1</v>
      </c>
    </row>
    <row r="682" spans="1:13" x14ac:dyDescent="0.2">
      <c r="A682" t="str">
        <f t="shared" si="30"/>
        <v>VO290205</v>
      </c>
      <c r="B682">
        <f t="shared" si="31"/>
        <v>5</v>
      </c>
      <c r="C682" s="220" t="s">
        <v>1235</v>
      </c>
      <c r="D682" s="221" t="s">
        <v>537</v>
      </c>
      <c r="E682" s="221">
        <v>6</v>
      </c>
      <c r="F682" s="221">
        <v>0</v>
      </c>
      <c r="G682" s="221">
        <v>0</v>
      </c>
      <c r="H682" s="221">
        <v>6</v>
      </c>
      <c r="I682" s="221">
        <v>2</v>
      </c>
      <c r="J682" s="221">
        <v>0</v>
      </c>
      <c r="K682" s="221">
        <v>0</v>
      </c>
      <c r="L682" s="221">
        <v>2</v>
      </c>
      <c r="M682" s="244">
        <f t="shared" si="32"/>
        <v>1</v>
      </c>
    </row>
    <row r="683" spans="1:13" x14ac:dyDescent="0.2">
      <c r="A683" t="str">
        <f t="shared" si="30"/>
        <v>VO290301</v>
      </c>
      <c r="B683">
        <f t="shared" si="31"/>
        <v>1</v>
      </c>
      <c r="C683" s="220" t="s">
        <v>1236</v>
      </c>
      <c r="D683" s="221" t="s">
        <v>355</v>
      </c>
      <c r="E683" s="221">
        <v>0</v>
      </c>
      <c r="F683" s="221">
        <v>0</v>
      </c>
      <c r="G683" s="221">
        <v>0</v>
      </c>
      <c r="H683" s="221">
        <v>0</v>
      </c>
      <c r="I683" s="221">
        <v>0</v>
      </c>
      <c r="J683" s="221">
        <v>1</v>
      </c>
      <c r="K683" s="221">
        <v>0</v>
      </c>
      <c r="L683" s="221">
        <v>1</v>
      </c>
      <c r="M683" s="244">
        <f t="shared" si="32"/>
        <v>0</v>
      </c>
    </row>
    <row r="684" spans="1:13" x14ac:dyDescent="0.2">
      <c r="A684" t="str">
        <f t="shared" si="30"/>
        <v>VO290302</v>
      </c>
      <c r="B684">
        <f t="shared" si="31"/>
        <v>2</v>
      </c>
      <c r="C684" s="220" t="s">
        <v>1236</v>
      </c>
      <c r="D684" s="221" t="s">
        <v>537</v>
      </c>
      <c r="E684" s="221">
        <v>3</v>
      </c>
      <c r="F684" s="221">
        <v>0</v>
      </c>
      <c r="G684" s="221">
        <v>0</v>
      </c>
      <c r="H684" s="221">
        <v>3</v>
      </c>
      <c r="I684" s="221">
        <v>4</v>
      </c>
      <c r="J684" s="221">
        <v>0</v>
      </c>
      <c r="K684" s="221">
        <v>0</v>
      </c>
      <c r="L684" s="221">
        <v>4</v>
      </c>
      <c r="M684" s="244">
        <f t="shared" si="32"/>
        <v>0</v>
      </c>
    </row>
    <row r="685" spans="1:13" x14ac:dyDescent="0.2">
      <c r="A685" t="str">
        <f t="shared" si="30"/>
        <v>VO290303</v>
      </c>
      <c r="B685">
        <f t="shared" si="31"/>
        <v>3</v>
      </c>
      <c r="C685" s="220" t="s">
        <v>1236</v>
      </c>
      <c r="D685" s="221" t="s">
        <v>553</v>
      </c>
      <c r="E685" s="221">
        <v>0</v>
      </c>
      <c r="F685" s="221">
        <v>0</v>
      </c>
      <c r="G685" s="221">
        <v>0</v>
      </c>
      <c r="H685" s="221">
        <v>0</v>
      </c>
      <c r="I685" s="221">
        <v>5</v>
      </c>
      <c r="J685" s="221">
        <v>0</v>
      </c>
      <c r="K685" s="221">
        <v>0</v>
      </c>
      <c r="L685" s="221">
        <v>5</v>
      </c>
      <c r="M685" s="244">
        <f t="shared" si="32"/>
        <v>0</v>
      </c>
    </row>
    <row r="686" spans="1:13" x14ac:dyDescent="0.2">
      <c r="A686" t="str">
        <f t="shared" si="30"/>
        <v>VO300101</v>
      </c>
      <c r="B686">
        <f t="shared" si="31"/>
        <v>1</v>
      </c>
      <c r="C686" s="220" t="s">
        <v>1237</v>
      </c>
      <c r="D686" s="221" t="s">
        <v>408</v>
      </c>
      <c r="E686" s="221">
        <v>8</v>
      </c>
      <c r="F686" s="221">
        <v>0</v>
      </c>
      <c r="G686" s="221">
        <v>0</v>
      </c>
      <c r="H686" s="221">
        <v>8</v>
      </c>
      <c r="I686" s="221">
        <v>5</v>
      </c>
      <c r="J686" s="221">
        <v>0</v>
      </c>
      <c r="K686" s="221">
        <v>0</v>
      </c>
      <c r="L686" s="221">
        <v>5</v>
      </c>
      <c r="M686" s="244">
        <f t="shared" si="32"/>
        <v>1</v>
      </c>
    </row>
    <row r="687" spans="1:13" x14ac:dyDescent="0.2">
      <c r="A687" t="str">
        <f t="shared" si="30"/>
        <v>VO300102</v>
      </c>
      <c r="B687">
        <f t="shared" si="31"/>
        <v>2</v>
      </c>
      <c r="C687" s="220" t="s">
        <v>1237</v>
      </c>
      <c r="D687" s="221" t="s">
        <v>432</v>
      </c>
      <c r="E687" s="221">
        <v>0</v>
      </c>
      <c r="F687" s="221">
        <v>0</v>
      </c>
      <c r="G687" s="221">
        <v>0</v>
      </c>
      <c r="H687" s="221">
        <v>0</v>
      </c>
      <c r="I687" s="221">
        <v>0</v>
      </c>
      <c r="J687" s="221">
        <v>2</v>
      </c>
      <c r="K687" s="221">
        <v>0</v>
      </c>
      <c r="L687" s="221">
        <v>2</v>
      </c>
      <c r="M687" s="244">
        <f t="shared" si="32"/>
        <v>0</v>
      </c>
    </row>
    <row r="688" spans="1:13" x14ac:dyDescent="0.2">
      <c r="A688" t="str">
        <f t="shared" si="30"/>
        <v>VO300103</v>
      </c>
      <c r="B688">
        <f t="shared" si="31"/>
        <v>3</v>
      </c>
      <c r="C688" s="220" t="s">
        <v>1237</v>
      </c>
      <c r="D688" s="221" t="s">
        <v>506</v>
      </c>
      <c r="E688" s="221">
        <v>0</v>
      </c>
      <c r="F688" s="221">
        <v>0</v>
      </c>
      <c r="G688" s="221">
        <v>0</v>
      </c>
      <c r="H688" s="221">
        <v>0</v>
      </c>
      <c r="I688" s="221">
        <v>1</v>
      </c>
      <c r="J688" s="221">
        <v>0</v>
      </c>
      <c r="K688" s="221">
        <v>0</v>
      </c>
      <c r="L688" s="221">
        <v>1</v>
      </c>
      <c r="M688" s="244">
        <f t="shared" si="32"/>
        <v>0</v>
      </c>
    </row>
    <row r="689" spans="1:13" x14ac:dyDescent="0.2">
      <c r="A689" t="str">
        <f t="shared" si="30"/>
        <v>VO300104</v>
      </c>
      <c r="B689">
        <f t="shared" si="31"/>
        <v>4</v>
      </c>
      <c r="C689" s="220" t="s">
        <v>1237</v>
      </c>
      <c r="D689" s="221" t="s">
        <v>537</v>
      </c>
      <c r="E689" s="221">
        <v>1</v>
      </c>
      <c r="F689" s="221">
        <v>0</v>
      </c>
      <c r="G689" s="221">
        <v>0</v>
      </c>
      <c r="H689" s="221">
        <v>1</v>
      </c>
      <c r="I689" s="221">
        <v>0</v>
      </c>
      <c r="J689" s="221">
        <v>0</v>
      </c>
      <c r="K689" s="221">
        <v>0</v>
      </c>
      <c r="L689" s="221">
        <v>0</v>
      </c>
      <c r="M689" s="244">
        <f t="shared" si="32"/>
        <v>1</v>
      </c>
    </row>
    <row r="690" spans="1:13" x14ac:dyDescent="0.2">
      <c r="A690" t="str">
        <f t="shared" si="30"/>
        <v>VO300105</v>
      </c>
      <c r="B690">
        <f t="shared" si="31"/>
        <v>5</v>
      </c>
      <c r="C690" s="220" t="s">
        <v>1237</v>
      </c>
      <c r="D690" s="221" t="s">
        <v>689</v>
      </c>
      <c r="E690" s="221">
        <v>2</v>
      </c>
      <c r="F690" s="221">
        <v>1</v>
      </c>
      <c r="G690" s="221">
        <v>0</v>
      </c>
      <c r="H690" s="221">
        <v>3</v>
      </c>
      <c r="I690" s="221">
        <v>2</v>
      </c>
      <c r="J690" s="221">
        <v>0</v>
      </c>
      <c r="K690" s="221">
        <v>0</v>
      </c>
      <c r="L690" s="221">
        <v>2</v>
      </c>
      <c r="M690" s="244">
        <f t="shared" si="32"/>
        <v>1</v>
      </c>
    </row>
    <row r="691" spans="1:13" x14ac:dyDescent="0.2">
      <c r="A691" t="str">
        <f t="shared" si="30"/>
        <v>VO300106</v>
      </c>
      <c r="B691">
        <f t="shared" si="31"/>
        <v>6</v>
      </c>
      <c r="C691" s="220" t="s">
        <v>1237</v>
      </c>
      <c r="D691" s="221" t="s">
        <v>989</v>
      </c>
      <c r="E691" s="221">
        <v>0</v>
      </c>
      <c r="F691" s="221">
        <v>0</v>
      </c>
      <c r="G691" s="221">
        <v>0</v>
      </c>
      <c r="H691" s="221">
        <v>0</v>
      </c>
      <c r="I691" s="221">
        <v>0</v>
      </c>
      <c r="J691" s="221">
        <v>0</v>
      </c>
      <c r="K691" s="221">
        <v>0</v>
      </c>
      <c r="L691" s="221">
        <v>0</v>
      </c>
      <c r="M691" s="244">
        <f t="shared" si="32"/>
        <v>0</v>
      </c>
    </row>
    <row r="692" spans="1:13" x14ac:dyDescent="0.2">
      <c r="A692" t="str">
        <f t="shared" si="30"/>
        <v>VO300201</v>
      </c>
      <c r="B692">
        <f t="shared" si="31"/>
        <v>1</v>
      </c>
      <c r="C692" s="220" t="s">
        <v>1238</v>
      </c>
      <c r="D692" s="221" t="s">
        <v>1063</v>
      </c>
      <c r="E692" s="221">
        <v>0</v>
      </c>
      <c r="F692" s="221">
        <v>0</v>
      </c>
      <c r="G692" s="221">
        <v>0</v>
      </c>
      <c r="H692" s="221">
        <v>0</v>
      </c>
      <c r="I692" s="221">
        <v>0</v>
      </c>
      <c r="J692" s="221">
        <v>0</v>
      </c>
      <c r="K692" s="221">
        <v>0</v>
      </c>
      <c r="L692" s="221">
        <v>0</v>
      </c>
      <c r="M692" s="244">
        <f t="shared" si="32"/>
        <v>0</v>
      </c>
    </row>
    <row r="693" spans="1:13" x14ac:dyDescent="0.2">
      <c r="A693" t="str">
        <f t="shared" si="30"/>
        <v>VO300202</v>
      </c>
      <c r="B693">
        <f t="shared" si="31"/>
        <v>2</v>
      </c>
      <c r="C693" s="220" t="s">
        <v>1238</v>
      </c>
      <c r="D693" s="221" t="s">
        <v>296</v>
      </c>
      <c r="E693" s="221">
        <v>0</v>
      </c>
      <c r="F693" s="221">
        <v>0</v>
      </c>
      <c r="G693" s="221">
        <v>0</v>
      </c>
      <c r="H693" s="221">
        <v>0</v>
      </c>
      <c r="I693" s="221">
        <v>0</v>
      </c>
      <c r="J693" s="221">
        <v>0</v>
      </c>
      <c r="K693" s="221">
        <v>0</v>
      </c>
      <c r="L693" s="221">
        <v>0</v>
      </c>
      <c r="M693" s="244">
        <f t="shared" si="32"/>
        <v>0</v>
      </c>
    </row>
    <row r="694" spans="1:13" x14ac:dyDescent="0.2">
      <c r="A694" t="str">
        <f t="shared" si="30"/>
        <v>VO300203</v>
      </c>
      <c r="B694">
        <f t="shared" si="31"/>
        <v>3</v>
      </c>
      <c r="C694" s="220" t="s">
        <v>1238</v>
      </c>
      <c r="D694" s="221" t="s">
        <v>408</v>
      </c>
      <c r="E694" s="221">
        <v>0</v>
      </c>
      <c r="F694" s="221">
        <v>0</v>
      </c>
      <c r="G694" s="221">
        <v>0</v>
      </c>
      <c r="H694" s="221">
        <v>0</v>
      </c>
      <c r="I694" s="221">
        <v>3</v>
      </c>
      <c r="J694" s="221">
        <v>0</v>
      </c>
      <c r="K694" s="221">
        <v>0</v>
      </c>
      <c r="L694" s="221">
        <v>3</v>
      </c>
      <c r="M694" s="244">
        <f t="shared" si="32"/>
        <v>0</v>
      </c>
    </row>
    <row r="695" spans="1:13" x14ac:dyDescent="0.2">
      <c r="A695" t="str">
        <f t="shared" si="30"/>
        <v>VO300204</v>
      </c>
      <c r="B695">
        <f t="shared" si="31"/>
        <v>4</v>
      </c>
      <c r="C695" s="220" t="s">
        <v>1238</v>
      </c>
      <c r="D695" s="221" t="s">
        <v>432</v>
      </c>
      <c r="E695" s="221">
        <v>0</v>
      </c>
      <c r="F695" s="221">
        <v>0</v>
      </c>
      <c r="G695" s="221">
        <v>0</v>
      </c>
      <c r="H695" s="221">
        <v>0</v>
      </c>
      <c r="I695" s="221">
        <v>0</v>
      </c>
      <c r="J695" s="221">
        <v>1</v>
      </c>
      <c r="K695" s="221">
        <v>0</v>
      </c>
      <c r="L695" s="221">
        <v>1</v>
      </c>
      <c r="M695" s="244">
        <f t="shared" si="32"/>
        <v>0</v>
      </c>
    </row>
    <row r="696" spans="1:13" x14ac:dyDescent="0.2">
      <c r="A696" t="str">
        <f t="shared" si="30"/>
        <v>VO300205</v>
      </c>
      <c r="B696">
        <f t="shared" si="31"/>
        <v>5</v>
      </c>
      <c r="C696" s="220" t="s">
        <v>1238</v>
      </c>
      <c r="D696" s="221" t="s">
        <v>506</v>
      </c>
      <c r="E696" s="221">
        <v>2</v>
      </c>
      <c r="F696" s="221">
        <v>0</v>
      </c>
      <c r="G696" s="221">
        <v>0</v>
      </c>
      <c r="H696" s="221">
        <v>2</v>
      </c>
      <c r="I696" s="221">
        <v>0</v>
      </c>
      <c r="J696" s="221">
        <v>0</v>
      </c>
      <c r="K696" s="221">
        <v>0</v>
      </c>
      <c r="L696" s="221">
        <v>0</v>
      </c>
      <c r="M696" s="244">
        <f t="shared" si="32"/>
        <v>1</v>
      </c>
    </row>
    <row r="697" spans="1:13" x14ac:dyDescent="0.2">
      <c r="A697" t="str">
        <f t="shared" si="30"/>
        <v>VO300206</v>
      </c>
      <c r="B697">
        <f t="shared" si="31"/>
        <v>6</v>
      </c>
      <c r="C697" s="220" t="s">
        <v>1238</v>
      </c>
      <c r="D697" s="221" t="s">
        <v>689</v>
      </c>
      <c r="E697" s="221">
        <v>2</v>
      </c>
      <c r="F697" s="221">
        <v>0</v>
      </c>
      <c r="G697" s="221">
        <v>0</v>
      </c>
      <c r="H697" s="221">
        <v>2</v>
      </c>
      <c r="I697" s="221">
        <v>0</v>
      </c>
      <c r="J697" s="221">
        <v>0</v>
      </c>
      <c r="K697" s="221">
        <v>0</v>
      </c>
      <c r="L697" s="221">
        <v>0</v>
      </c>
      <c r="M697" s="244">
        <f t="shared" si="32"/>
        <v>1</v>
      </c>
    </row>
    <row r="698" spans="1:13" x14ac:dyDescent="0.2">
      <c r="A698" t="str">
        <f t="shared" si="30"/>
        <v>VO300207</v>
      </c>
      <c r="B698">
        <f t="shared" si="31"/>
        <v>7</v>
      </c>
      <c r="C698" s="220" t="s">
        <v>1238</v>
      </c>
      <c r="D698" s="221" t="s">
        <v>892</v>
      </c>
      <c r="E698" s="221">
        <v>0</v>
      </c>
      <c r="F698" s="221">
        <v>0</v>
      </c>
      <c r="G698" s="221">
        <v>0</v>
      </c>
      <c r="H698" s="221">
        <v>0</v>
      </c>
      <c r="I698" s="221">
        <v>0</v>
      </c>
      <c r="J698" s="221">
        <v>0</v>
      </c>
      <c r="K698" s="221">
        <v>0</v>
      </c>
      <c r="L698" s="221">
        <v>0</v>
      </c>
      <c r="M698" s="244">
        <f t="shared" si="32"/>
        <v>0</v>
      </c>
    </row>
    <row r="699" spans="1:13" x14ac:dyDescent="0.2">
      <c r="A699" t="str">
        <f t="shared" si="30"/>
        <v>VO300208</v>
      </c>
      <c r="B699">
        <f t="shared" si="31"/>
        <v>8</v>
      </c>
      <c r="C699" s="220" t="s">
        <v>1238</v>
      </c>
      <c r="D699" s="221" t="s">
        <v>989</v>
      </c>
      <c r="E699" s="221">
        <v>0</v>
      </c>
      <c r="F699" s="221">
        <v>0</v>
      </c>
      <c r="G699" s="221">
        <v>0</v>
      </c>
      <c r="H699" s="221">
        <v>0</v>
      </c>
      <c r="I699" s="221">
        <v>0</v>
      </c>
      <c r="J699" s="221">
        <v>0</v>
      </c>
      <c r="K699" s="221">
        <v>0</v>
      </c>
      <c r="L699" s="221">
        <v>0</v>
      </c>
      <c r="M699" s="244">
        <f t="shared" si="32"/>
        <v>0</v>
      </c>
    </row>
    <row r="700" spans="1:13" x14ac:dyDescent="0.2">
      <c r="A700" t="str">
        <f t="shared" si="30"/>
        <v>VO300301</v>
      </c>
      <c r="B700">
        <f t="shared" si="31"/>
        <v>1</v>
      </c>
      <c r="C700" s="220" t="s">
        <v>1239</v>
      </c>
      <c r="D700" s="221" t="s">
        <v>228</v>
      </c>
      <c r="E700" s="221">
        <v>0</v>
      </c>
      <c r="F700" s="221">
        <v>0</v>
      </c>
      <c r="G700" s="221">
        <v>0</v>
      </c>
      <c r="H700" s="221">
        <v>0</v>
      </c>
      <c r="I700" s="221">
        <v>1</v>
      </c>
      <c r="J700" s="221">
        <v>0</v>
      </c>
      <c r="K700" s="221">
        <v>0</v>
      </c>
      <c r="L700" s="221">
        <v>1</v>
      </c>
      <c r="M700" s="244">
        <f t="shared" si="32"/>
        <v>0</v>
      </c>
    </row>
    <row r="701" spans="1:13" x14ac:dyDescent="0.2">
      <c r="A701" t="str">
        <f t="shared" si="30"/>
        <v>VO300302</v>
      </c>
      <c r="B701">
        <f t="shared" si="31"/>
        <v>2</v>
      </c>
      <c r="C701" s="220" t="s">
        <v>1239</v>
      </c>
      <c r="D701" s="221" t="s">
        <v>254</v>
      </c>
      <c r="E701" s="221">
        <v>1</v>
      </c>
      <c r="F701" s="221">
        <v>0</v>
      </c>
      <c r="G701" s="221">
        <v>0</v>
      </c>
      <c r="H701" s="221">
        <v>1</v>
      </c>
      <c r="I701" s="221">
        <v>0</v>
      </c>
      <c r="J701" s="221">
        <v>0</v>
      </c>
      <c r="K701" s="221">
        <v>0</v>
      </c>
      <c r="L701" s="221">
        <v>0</v>
      </c>
      <c r="M701" s="244">
        <f t="shared" si="32"/>
        <v>1</v>
      </c>
    </row>
    <row r="702" spans="1:13" x14ac:dyDescent="0.2">
      <c r="A702" t="str">
        <f t="shared" si="30"/>
        <v>VO300303</v>
      </c>
      <c r="B702">
        <f t="shared" si="31"/>
        <v>3</v>
      </c>
      <c r="C702" s="220" t="s">
        <v>1239</v>
      </c>
      <c r="D702" s="221" t="s">
        <v>331</v>
      </c>
      <c r="E702" s="221">
        <v>0</v>
      </c>
      <c r="F702" s="221">
        <v>0</v>
      </c>
      <c r="G702" s="221">
        <v>0</v>
      </c>
      <c r="H702" s="221">
        <v>0</v>
      </c>
      <c r="I702" s="221">
        <v>0</v>
      </c>
      <c r="J702" s="221">
        <v>0</v>
      </c>
      <c r="K702" s="221">
        <v>0</v>
      </c>
      <c r="L702" s="221">
        <v>0</v>
      </c>
      <c r="M702" s="244">
        <f t="shared" si="32"/>
        <v>0</v>
      </c>
    </row>
    <row r="703" spans="1:13" x14ac:dyDescent="0.2">
      <c r="A703" t="str">
        <f t="shared" si="30"/>
        <v>VO300304</v>
      </c>
      <c r="B703">
        <f t="shared" si="31"/>
        <v>4</v>
      </c>
      <c r="C703" s="220" t="s">
        <v>1239</v>
      </c>
      <c r="D703" s="221" t="s">
        <v>408</v>
      </c>
      <c r="E703" s="221">
        <v>16</v>
      </c>
      <c r="F703" s="221">
        <v>0</v>
      </c>
      <c r="G703" s="221">
        <v>0</v>
      </c>
      <c r="H703" s="221">
        <v>16</v>
      </c>
      <c r="I703" s="221">
        <v>9</v>
      </c>
      <c r="J703" s="221">
        <v>0</v>
      </c>
      <c r="K703" s="221">
        <v>0</v>
      </c>
      <c r="L703" s="221">
        <v>9</v>
      </c>
      <c r="M703" s="244">
        <f t="shared" si="32"/>
        <v>1</v>
      </c>
    </row>
    <row r="704" spans="1:13" x14ac:dyDescent="0.2">
      <c r="A704" t="str">
        <f t="shared" si="30"/>
        <v>VO300305</v>
      </c>
      <c r="B704">
        <f t="shared" si="31"/>
        <v>5</v>
      </c>
      <c r="C704" s="220" t="s">
        <v>1239</v>
      </c>
      <c r="D704" s="221" t="s">
        <v>432</v>
      </c>
      <c r="E704" s="221">
        <v>0</v>
      </c>
      <c r="F704" s="221">
        <v>0</v>
      </c>
      <c r="G704" s="221">
        <v>0</v>
      </c>
      <c r="H704" s="221">
        <v>0</v>
      </c>
      <c r="I704" s="221">
        <v>0</v>
      </c>
      <c r="J704" s="221">
        <v>0</v>
      </c>
      <c r="K704" s="221">
        <v>0</v>
      </c>
      <c r="L704" s="221">
        <v>0</v>
      </c>
      <c r="M704" s="244">
        <f t="shared" si="32"/>
        <v>0</v>
      </c>
    </row>
    <row r="705" spans="1:13" x14ac:dyDescent="0.2">
      <c r="A705" t="str">
        <f t="shared" si="30"/>
        <v>VO300306</v>
      </c>
      <c r="B705">
        <f t="shared" si="31"/>
        <v>6</v>
      </c>
      <c r="C705" s="220" t="s">
        <v>1239</v>
      </c>
      <c r="D705" s="221" t="s">
        <v>506</v>
      </c>
      <c r="E705" s="221">
        <v>1</v>
      </c>
      <c r="F705" s="221">
        <v>0</v>
      </c>
      <c r="G705" s="221">
        <v>0</v>
      </c>
      <c r="H705" s="221">
        <v>1</v>
      </c>
      <c r="I705" s="221">
        <v>0</v>
      </c>
      <c r="J705" s="221">
        <v>0</v>
      </c>
      <c r="K705" s="221">
        <v>0</v>
      </c>
      <c r="L705" s="221">
        <v>0</v>
      </c>
      <c r="M705" s="244">
        <f t="shared" si="32"/>
        <v>1</v>
      </c>
    </row>
    <row r="706" spans="1:13" x14ac:dyDescent="0.2">
      <c r="A706" t="str">
        <f t="shared" si="30"/>
        <v>VO300307</v>
      </c>
      <c r="B706">
        <f t="shared" si="31"/>
        <v>7</v>
      </c>
      <c r="C706" s="220" t="s">
        <v>1239</v>
      </c>
      <c r="D706" s="221" t="s">
        <v>1140</v>
      </c>
      <c r="E706" s="221">
        <v>0</v>
      </c>
      <c r="F706" s="221">
        <v>0</v>
      </c>
      <c r="G706" s="221">
        <v>0</v>
      </c>
      <c r="H706" s="221">
        <v>0</v>
      </c>
      <c r="I706" s="221">
        <v>4</v>
      </c>
      <c r="J706" s="221">
        <v>1</v>
      </c>
      <c r="K706" s="221">
        <v>0</v>
      </c>
      <c r="L706" s="221">
        <v>5</v>
      </c>
      <c r="M706" s="244">
        <f t="shared" si="32"/>
        <v>0</v>
      </c>
    </row>
    <row r="707" spans="1:13" x14ac:dyDescent="0.2">
      <c r="A707" t="str">
        <f t="shared" si="30"/>
        <v>VO300308</v>
      </c>
      <c r="B707">
        <f t="shared" si="31"/>
        <v>8</v>
      </c>
      <c r="C707" s="220" t="s">
        <v>1239</v>
      </c>
      <c r="D707" s="221" t="s">
        <v>989</v>
      </c>
      <c r="E707" s="221">
        <v>6</v>
      </c>
      <c r="F707" s="221">
        <v>0</v>
      </c>
      <c r="G707" s="221">
        <v>0</v>
      </c>
      <c r="H707" s="221">
        <v>6</v>
      </c>
      <c r="I707" s="221">
        <v>1</v>
      </c>
      <c r="J707" s="221">
        <v>0</v>
      </c>
      <c r="K707" s="221">
        <v>0</v>
      </c>
      <c r="L707" s="221">
        <v>1</v>
      </c>
      <c r="M707" s="244">
        <f t="shared" si="32"/>
        <v>1</v>
      </c>
    </row>
    <row r="708" spans="1:13" x14ac:dyDescent="0.2">
      <c r="A708" t="str">
        <f t="shared" si="30"/>
        <v>VO300401</v>
      </c>
      <c r="B708">
        <f t="shared" si="31"/>
        <v>1</v>
      </c>
      <c r="C708" s="220" t="s">
        <v>1240</v>
      </c>
      <c r="D708" s="221" t="s">
        <v>254</v>
      </c>
      <c r="E708" s="221">
        <v>0</v>
      </c>
      <c r="F708" s="221">
        <v>0</v>
      </c>
      <c r="G708" s="221">
        <v>0</v>
      </c>
      <c r="H708" s="221">
        <v>0</v>
      </c>
      <c r="I708" s="221">
        <v>3</v>
      </c>
      <c r="J708" s="221">
        <v>1</v>
      </c>
      <c r="K708" s="221">
        <v>1</v>
      </c>
      <c r="L708" s="221">
        <v>5</v>
      </c>
      <c r="M708" s="244">
        <f t="shared" si="32"/>
        <v>0</v>
      </c>
    </row>
    <row r="709" spans="1:13" x14ac:dyDescent="0.2">
      <c r="A709" t="str">
        <f t="shared" si="30"/>
        <v>VO300402</v>
      </c>
      <c r="B709">
        <f t="shared" si="31"/>
        <v>2</v>
      </c>
      <c r="C709" s="220" t="s">
        <v>1240</v>
      </c>
      <c r="D709" s="221" t="s">
        <v>267</v>
      </c>
      <c r="E709" s="221">
        <v>0</v>
      </c>
      <c r="F709" s="221">
        <v>0</v>
      </c>
      <c r="G709" s="221">
        <v>0</v>
      </c>
      <c r="H709" s="221">
        <v>0</v>
      </c>
      <c r="I709" s="221">
        <v>0</v>
      </c>
      <c r="J709" s="221">
        <v>1</v>
      </c>
      <c r="K709" s="221">
        <v>0</v>
      </c>
      <c r="L709" s="221">
        <v>1</v>
      </c>
      <c r="M709" s="244">
        <f t="shared" si="32"/>
        <v>0</v>
      </c>
    </row>
    <row r="710" spans="1:13" x14ac:dyDescent="0.2">
      <c r="A710" t="str">
        <f t="shared" si="30"/>
        <v>VO300403</v>
      </c>
      <c r="B710">
        <f t="shared" si="31"/>
        <v>3</v>
      </c>
      <c r="C710" s="220" t="s">
        <v>1240</v>
      </c>
      <c r="D710" s="221" t="s">
        <v>296</v>
      </c>
      <c r="E710" s="221">
        <v>0</v>
      </c>
      <c r="F710" s="221">
        <v>0</v>
      </c>
      <c r="G710" s="221">
        <v>0</v>
      </c>
      <c r="H710" s="221">
        <v>0</v>
      </c>
      <c r="I710" s="221">
        <v>0</v>
      </c>
      <c r="J710" s="221">
        <v>0</v>
      </c>
      <c r="K710" s="221">
        <v>0</v>
      </c>
      <c r="L710" s="221">
        <v>0</v>
      </c>
      <c r="M710" s="244">
        <f t="shared" si="32"/>
        <v>0</v>
      </c>
    </row>
    <row r="711" spans="1:13" x14ac:dyDescent="0.2">
      <c r="A711" t="str">
        <f t="shared" si="30"/>
        <v>VO300404</v>
      </c>
      <c r="B711">
        <f t="shared" si="31"/>
        <v>4</v>
      </c>
      <c r="C711" s="220" t="s">
        <v>1240</v>
      </c>
      <c r="D711" s="221" t="s">
        <v>329</v>
      </c>
      <c r="E711" s="221">
        <v>6</v>
      </c>
      <c r="F711" s="221">
        <v>0</v>
      </c>
      <c r="G711" s="221">
        <v>0</v>
      </c>
      <c r="H711" s="221">
        <v>6</v>
      </c>
      <c r="I711" s="221">
        <v>5</v>
      </c>
      <c r="J711" s="221">
        <v>0</v>
      </c>
      <c r="K711" s="221">
        <v>0</v>
      </c>
      <c r="L711" s="221">
        <v>5</v>
      </c>
      <c r="M711" s="244">
        <f t="shared" si="32"/>
        <v>1</v>
      </c>
    </row>
    <row r="712" spans="1:13" x14ac:dyDescent="0.2">
      <c r="A712" t="str">
        <f t="shared" si="30"/>
        <v>VO300405</v>
      </c>
      <c r="B712">
        <f t="shared" si="31"/>
        <v>5</v>
      </c>
      <c r="C712" s="220" t="s">
        <v>1240</v>
      </c>
      <c r="D712" s="221" t="s">
        <v>395</v>
      </c>
      <c r="E712" s="221">
        <v>0</v>
      </c>
      <c r="F712" s="221">
        <v>0</v>
      </c>
      <c r="G712" s="221">
        <v>0</v>
      </c>
      <c r="H712" s="221">
        <v>0</v>
      </c>
      <c r="I712" s="221">
        <v>0</v>
      </c>
      <c r="J712" s="221">
        <v>0</v>
      </c>
      <c r="K712" s="221">
        <v>0</v>
      </c>
      <c r="L712" s="221">
        <v>0</v>
      </c>
      <c r="M712" s="244">
        <f t="shared" si="32"/>
        <v>0</v>
      </c>
    </row>
    <row r="713" spans="1:13" x14ac:dyDescent="0.2">
      <c r="A713" t="str">
        <f t="shared" si="30"/>
        <v>VO300406</v>
      </c>
      <c r="B713">
        <f t="shared" si="31"/>
        <v>6</v>
      </c>
      <c r="C713" s="220" t="s">
        <v>1240</v>
      </c>
      <c r="D713" s="221" t="s">
        <v>408</v>
      </c>
      <c r="E713" s="221">
        <v>1</v>
      </c>
      <c r="F713" s="221">
        <v>0</v>
      </c>
      <c r="G713" s="221">
        <v>0</v>
      </c>
      <c r="H713" s="221">
        <v>1</v>
      </c>
      <c r="I713" s="221">
        <v>4</v>
      </c>
      <c r="J713" s="221">
        <v>0</v>
      </c>
      <c r="K713" s="221">
        <v>0</v>
      </c>
      <c r="L713" s="221">
        <v>4</v>
      </c>
      <c r="M713" s="244">
        <f t="shared" si="32"/>
        <v>0</v>
      </c>
    </row>
    <row r="714" spans="1:13" x14ac:dyDescent="0.2">
      <c r="A714" t="str">
        <f t="shared" si="30"/>
        <v>VO300407</v>
      </c>
      <c r="B714">
        <f t="shared" si="31"/>
        <v>7</v>
      </c>
      <c r="C714" s="220" t="s">
        <v>1240</v>
      </c>
      <c r="D714" s="221" t="s">
        <v>472</v>
      </c>
      <c r="E714" s="221">
        <v>4</v>
      </c>
      <c r="F714" s="221">
        <v>0</v>
      </c>
      <c r="G714" s="221">
        <v>1</v>
      </c>
      <c r="H714" s="221">
        <v>5</v>
      </c>
      <c r="I714" s="221">
        <v>2</v>
      </c>
      <c r="J714" s="221">
        <v>0</v>
      </c>
      <c r="K714" s="221">
        <v>2</v>
      </c>
      <c r="L714" s="221">
        <v>4</v>
      </c>
      <c r="M714" s="244">
        <f t="shared" si="32"/>
        <v>1</v>
      </c>
    </row>
    <row r="715" spans="1:13" x14ac:dyDescent="0.2">
      <c r="A715" t="str">
        <f t="shared" ref="A715:A716" si="33">C715&amp;IF(B715&lt;10,"0","")&amp;B715</f>
        <v>VO300408</v>
      </c>
      <c r="B715">
        <f t="shared" si="31"/>
        <v>8</v>
      </c>
      <c r="C715" s="220" t="s">
        <v>1240</v>
      </c>
      <c r="D715" s="221" t="s">
        <v>501</v>
      </c>
      <c r="E715" s="221">
        <v>1</v>
      </c>
      <c r="F715" s="221">
        <v>0</v>
      </c>
      <c r="G715" s="221">
        <v>0</v>
      </c>
      <c r="H715" s="221">
        <v>1</v>
      </c>
      <c r="I715" s="221">
        <v>0</v>
      </c>
      <c r="J715" s="221">
        <v>0</v>
      </c>
      <c r="K715" s="221">
        <v>0</v>
      </c>
      <c r="L715" s="221">
        <v>0</v>
      </c>
      <c r="M715" s="244">
        <f t="shared" si="32"/>
        <v>1</v>
      </c>
    </row>
    <row r="716" spans="1:13" x14ac:dyDescent="0.2">
      <c r="A716" t="str">
        <f t="shared" si="33"/>
        <v>VO300409</v>
      </c>
      <c r="B716">
        <f t="shared" ref="B716" si="34">IF(C716=C715,B715+1,1)</f>
        <v>9</v>
      </c>
      <c r="C716" s="220" t="s">
        <v>1240</v>
      </c>
      <c r="D716" s="221" t="s">
        <v>506</v>
      </c>
      <c r="E716" s="221">
        <v>1</v>
      </c>
      <c r="F716" s="221">
        <v>0</v>
      </c>
      <c r="G716" s="221">
        <v>0</v>
      </c>
      <c r="H716" s="221">
        <v>1</v>
      </c>
      <c r="I716" s="221">
        <v>1</v>
      </c>
      <c r="J716" s="221">
        <v>0</v>
      </c>
      <c r="K716" s="221">
        <v>0</v>
      </c>
      <c r="L716" s="221">
        <v>1</v>
      </c>
      <c r="M716" s="244">
        <f t="shared" ref="M716:M779" si="35">IF((H716-L716)&gt;0,1,0)</f>
        <v>0</v>
      </c>
    </row>
    <row r="717" spans="1:13" x14ac:dyDescent="0.2">
      <c r="A717" t="str">
        <f t="shared" ref="A717:A767" si="36">C717&amp;IF(B717&lt;10,"0","")&amp;B717</f>
        <v>VO300410</v>
      </c>
      <c r="B717">
        <f t="shared" ref="B717:B767" si="37">IF(C717=C716,B716+1,1)</f>
        <v>10</v>
      </c>
      <c r="C717" s="220" t="s">
        <v>1240</v>
      </c>
      <c r="D717" s="221" t="s">
        <v>548</v>
      </c>
      <c r="E717" s="221">
        <v>0</v>
      </c>
      <c r="F717" s="221">
        <v>0</v>
      </c>
      <c r="G717" s="221">
        <v>1</v>
      </c>
      <c r="H717" s="221">
        <v>1</v>
      </c>
      <c r="I717" s="221">
        <v>0</v>
      </c>
      <c r="J717" s="221">
        <v>0</v>
      </c>
      <c r="K717" s="221">
        <v>0</v>
      </c>
      <c r="L717" s="221">
        <v>0</v>
      </c>
      <c r="M717" s="244">
        <f t="shared" si="35"/>
        <v>1</v>
      </c>
    </row>
    <row r="718" spans="1:13" x14ac:dyDescent="0.2">
      <c r="A718" t="str">
        <f t="shared" si="36"/>
        <v>VO300411</v>
      </c>
      <c r="B718">
        <f t="shared" si="37"/>
        <v>11</v>
      </c>
      <c r="C718" s="220" t="s">
        <v>1240</v>
      </c>
      <c r="D718" s="221" t="s">
        <v>705</v>
      </c>
      <c r="E718" s="221">
        <v>0</v>
      </c>
      <c r="F718" s="221">
        <v>0</v>
      </c>
      <c r="G718" s="221">
        <v>0</v>
      </c>
      <c r="H718" s="221">
        <v>0</v>
      </c>
      <c r="I718" s="221">
        <v>1</v>
      </c>
      <c r="J718" s="221">
        <v>0</v>
      </c>
      <c r="K718" s="221">
        <v>0</v>
      </c>
      <c r="L718" s="221">
        <v>1</v>
      </c>
      <c r="M718" s="244">
        <f t="shared" si="35"/>
        <v>0</v>
      </c>
    </row>
    <row r="719" spans="1:13" x14ac:dyDescent="0.2">
      <c r="A719" t="str">
        <f t="shared" si="36"/>
        <v>VO300412</v>
      </c>
      <c r="B719">
        <f t="shared" si="37"/>
        <v>12</v>
      </c>
      <c r="C719" s="220" t="s">
        <v>1240</v>
      </c>
      <c r="D719" s="221" t="s">
        <v>945</v>
      </c>
      <c r="E719" s="221">
        <v>1</v>
      </c>
      <c r="F719" s="221">
        <v>0</v>
      </c>
      <c r="G719" s="221">
        <v>0</v>
      </c>
      <c r="H719" s="221">
        <v>1</v>
      </c>
      <c r="I719" s="221">
        <v>0</v>
      </c>
      <c r="J719" s="221">
        <v>0</v>
      </c>
      <c r="K719" s="221">
        <v>0</v>
      </c>
      <c r="L719" s="221">
        <v>0</v>
      </c>
      <c r="M719" s="244">
        <f t="shared" si="35"/>
        <v>1</v>
      </c>
    </row>
    <row r="720" spans="1:13" x14ac:dyDescent="0.2">
      <c r="A720" t="str">
        <f t="shared" si="36"/>
        <v>VO300413</v>
      </c>
      <c r="B720">
        <f t="shared" si="37"/>
        <v>13</v>
      </c>
      <c r="C720" s="220" t="s">
        <v>1240</v>
      </c>
      <c r="D720" s="221" t="s">
        <v>989</v>
      </c>
      <c r="E720" s="221">
        <v>0</v>
      </c>
      <c r="F720" s="221">
        <v>0</v>
      </c>
      <c r="G720" s="221">
        <v>0</v>
      </c>
      <c r="H720" s="221">
        <v>0</v>
      </c>
      <c r="I720" s="221">
        <v>0</v>
      </c>
      <c r="J720" s="221">
        <v>0</v>
      </c>
      <c r="K720" s="221">
        <v>0</v>
      </c>
      <c r="L720" s="221">
        <v>0</v>
      </c>
      <c r="M720" s="244">
        <f t="shared" si="35"/>
        <v>0</v>
      </c>
    </row>
    <row r="721" spans="1:13" x14ac:dyDescent="0.2">
      <c r="A721" t="str">
        <f t="shared" si="36"/>
        <v>VO300414</v>
      </c>
      <c r="B721">
        <f t="shared" si="37"/>
        <v>14</v>
      </c>
      <c r="C721" s="220" t="s">
        <v>1240</v>
      </c>
      <c r="D721" s="221" t="s">
        <v>1150</v>
      </c>
      <c r="E721" s="221">
        <v>6</v>
      </c>
      <c r="F721" s="221">
        <v>1</v>
      </c>
      <c r="G721" s="221">
        <v>0</v>
      </c>
      <c r="H721" s="221">
        <v>7</v>
      </c>
      <c r="I721" s="221">
        <v>2</v>
      </c>
      <c r="J721" s="221">
        <v>1</v>
      </c>
      <c r="K721" s="221">
        <v>0</v>
      </c>
      <c r="L721" s="221">
        <v>3</v>
      </c>
      <c r="M721" s="244">
        <f t="shared" si="35"/>
        <v>1</v>
      </c>
    </row>
    <row r="722" spans="1:13" x14ac:dyDescent="0.2">
      <c r="A722" t="str">
        <f t="shared" si="36"/>
        <v>VO300415</v>
      </c>
      <c r="B722">
        <f t="shared" si="37"/>
        <v>15</v>
      </c>
      <c r="C722" s="220" t="s">
        <v>1240</v>
      </c>
      <c r="D722" s="221" t="s">
        <v>1001</v>
      </c>
      <c r="E722" s="221">
        <v>1</v>
      </c>
      <c r="F722" s="221">
        <v>0</v>
      </c>
      <c r="G722" s="221">
        <v>0</v>
      </c>
      <c r="H722" s="221">
        <v>1</v>
      </c>
      <c r="I722" s="221">
        <v>0</v>
      </c>
      <c r="J722" s="221">
        <v>0</v>
      </c>
      <c r="K722" s="221">
        <v>0</v>
      </c>
      <c r="L722" s="221">
        <v>0</v>
      </c>
      <c r="M722" s="244">
        <f t="shared" si="35"/>
        <v>1</v>
      </c>
    </row>
    <row r="723" spans="1:13" x14ac:dyDescent="0.2">
      <c r="A723" t="str">
        <f t="shared" si="36"/>
        <v>VO300501</v>
      </c>
      <c r="B723">
        <f t="shared" si="37"/>
        <v>1</v>
      </c>
      <c r="C723" s="220" t="s">
        <v>1241</v>
      </c>
      <c r="D723" s="221" t="s">
        <v>178</v>
      </c>
      <c r="E723" s="221">
        <v>1</v>
      </c>
      <c r="F723" s="221">
        <v>0</v>
      </c>
      <c r="G723" s="221">
        <v>0</v>
      </c>
      <c r="H723" s="221">
        <v>1</v>
      </c>
      <c r="I723" s="221">
        <v>0</v>
      </c>
      <c r="J723" s="221">
        <v>0</v>
      </c>
      <c r="K723" s="221">
        <v>0</v>
      </c>
      <c r="L723" s="221">
        <v>0</v>
      </c>
      <c r="M723" s="244">
        <f t="shared" si="35"/>
        <v>1</v>
      </c>
    </row>
    <row r="724" spans="1:13" x14ac:dyDescent="0.2">
      <c r="A724" t="str">
        <f t="shared" si="36"/>
        <v>VO300502</v>
      </c>
      <c r="B724">
        <f t="shared" si="37"/>
        <v>2</v>
      </c>
      <c r="C724" s="220" t="s">
        <v>1241</v>
      </c>
      <c r="D724" s="221" t="s">
        <v>1068</v>
      </c>
      <c r="E724" s="221">
        <v>0</v>
      </c>
      <c r="F724" s="221">
        <v>0</v>
      </c>
      <c r="G724" s="221">
        <v>0</v>
      </c>
      <c r="H724" s="221">
        <v>0</v>
      </c>
      <c r="I724" s="221">
        <v>0</v>
      </c>
      <c r="J724" s="221">
        <v>0</v>
      </c>
      <c r="K724" s="221">
        <v>0</v>
      </c>
      <c r="L724" s="221">
        <v>0</v>
      </c>
      <c r="M724" s="244">
        <f t="shared" si="35"/>
        <v>0</v>
      </c>
    </row>
    <row r="725" spans="1:13" x14ac:dyDescent="0.2">
      <c r="A725" t="str">
        <f t="shared" si="36"/>
        <v>VO300503</v>
      </c>
      <c r="B725">
        <f t="shared" si="37"/>
        <v>3</v>
      </c>
      <c r="C725" s="220" t="s">
        <v>1241</v>
      </c>
      <c r="D725" s="221" t="s">
        <v>408</v>
      </c>
      <c r="E725" s="221">
        <v>0</v>
      </c>
      <c r="F725" s="221">
        <v>0</v>
      </c>
      <c r="G725" s="221">
        <v>0</v>
      </c>
      <c r="H725" s="221">
        <v>0</v>
      </c>
      <c r="I725" s="221">
        <v>0</v>
      </c>
      <c r="J725" s="221">
        <v>0</v>
      </c>
      <c r="K725" s="221">
        <v>0</v>
      </c>
      <c r="L725" s="221">
        <v>0</v>
      </c>
      <c r="M725" s="244">
        <f t="shared" si="35"/>
        <v>0</v>
      </c>
    </row>
    <row r="726" spans="1:13" x14ac:dyDescent="0.2">
      <c r="A726" t="str">
        <f t="shared" si="36"/>
        <v>VO300504</v>
      </c>
      <c r="B726">
        <f t="shared" si="37"/>
        <v>4</v>
      </c>
      <c r="C726" s="220" t="s">
        <v>1241</v>
      </c>
      <c r="D726" s="221" t="s">
        <v>1079</v>
      </c>
      <c r="E726" s="221">
        <v>4</v>
      </c>
      <c r="F726" s="221">
        <v>0</v>
      </c>
      <c r="G726" s="221">
        <v>0</v>
      </c>
      <c r="H726" s="221">
        <v>4</v>
      </c>
      <c r="I726" s="221">
        <v>5</v>
      </c>
      <c r="J726" s="221">
        <v>0</v>
      </c>
      <c r="K726" s="221">
        <v>0</v>
      </c>
      <c r="L726" s="221">
        <v>5</v>
      </c>
      <c r="M726" s="244">
        <f t="shared" si="35"/>
        <v>0</v>
      </c>
    </row>
    <row r="727" spans="1:13" x14ac:dyDescent="0.2">
      <c r="A727" t="str">
        <f t="shared" si="36"/>
        <v>VO300505</v>
      </c>
      <c r="B727">
        <f t="shared" si="37"/>
        <v>5</v>
      </c>
      <c r="C727" s="220" t="s">
        <v>1241</v>
      </c>
      <c r="D727" s="221" t="s">
        <v>424</v>
      </c>
      <c r="E727" s="221">
        <v>0</v>
      </c>
      <c r="F727" s="221">
        <v>0</v>
      </c>
      <c r="G727" s="221">
        <v>0</v>
      </c>
      <c r="H727" s="221">
        <v>0</v>
      </c>
      <c r="I727" s="221">
        <v>0</v>
      </c>
      <c r="J727" s="221">
        <v>2</v>
      </c>
      <c r="K727" s="221">
        <v>1</v>
      </c>
      <c r="L727" s="221">
        <v>3</v>
      </c>
      <c r="M727" s="244">
        <f t="shared" si="35"/>
        <v>0</v>
      </c>
    </row>
    <row r="728" spans="1:13" x14ac:dyDescent="0.2">
      <c r="A728" t="str">
        <f t="shared" si="36"/>
        <v>VO300506</v>
      </c>
      <c r="B728">
        <f t="shared" si="37"/>
        <v>6</v>
      </c>
      <c r="C728" s="220" t="s">
        <v>1241</v>
      </c>
      <c r="D728" s="221" t="s">
        <v>501</v>
      </c>
      <c r="E728" s="221">
        <v>0</v>
      </c>
      <c r="F728" s="221">
        <v>0</v>
      </c>
      <c r="G728" s="221">
        <v>0</v>
      </c>
      <c r="H728" s="221">
        <v>0</v>
      </c>
      <c r="I728" s="221">
        <v>0</v>
      </c>
      <c r="J728" s="221">
        <v>0</v>
      </c>
      <c r="K728" s="221">
        <v>0</v>
      </c>
      <c r="L728" s="221">
        <v>0</v>
      </c>
      <c r="M728" s="244">
        <f t="shared" si="35"/>
        <v>0</v>
      </c>
    </row>
    <row r="729" spans="1:13" x14ac:dyDescent="0.2">
      <c r="A729" t="str">
        <f t="shared" si="36"/>
        <v>VO300507</v>
      </c>
      <c r="B729">
        <f t="shared" si="37"/>
        <v>7</v>
      </c>
      <c r="C729" s="220" t="s">
        <v>1241</v>
      </c>
      <c r="D729" s="221" t="s">
        <v>506</v>
      </c>
      <c r="E729" s="221">
        <v>4</v>
      </c>
      <c r="F729" s="221">
        <v>0</v>
      </c>
      <c r="G729" s="221">
        <v>0</v>
      </c>
      <c r="H729" s="221">
        <v>4</v>
      </c>
      <c r="I729" s="221">
        <v>4</v>
      </c>
      <c r="J729" s="221">
        <v>0</v>
      </c>
      <c r="K729" s="221">
        <v>0</v>
      </c>
      <c r="L729" s="221">
        <v>4</v>
      </c>
      <c r="M729" s="244">
        <f t="shared" si="35"/>
        <v>0</v>
      </c>
    </row>
    <row r="730" spans="1:13" x14ac:dyDescent="0.2">
      <c r="A730" t="str">
        <f t="shared" si="36"/>
        <v>VO300508</v>
      </c>
      <c r="B730">
        <f t="shared" si="37"/>
        <v>8</v>
      </c>
      <c r="C730" s="220" t="s">
        <v>1241</v>
      </c>
      <c r="D730" s="221" t="s">
        <v>1093</v>
      </c>
      <c r="E730" s="221">
        <v>0</v>
      </c>
      <c r="F730" s="221">
        <v>0</v>
      </c>
      <c r="G730" s="221">
        <v>0</v>
      </c>
      <c r="H730" s="221">
        <v>0</v>
      </c>
      <c r="I730" s="221">
        <v>1</v>
      </c>
      <c r="J730" s="221">
        <v>0</v>
      </c>
      <c r="K730" s="221">
        <v>1</v>
      </c>
      <c r="L730" s="221">
        <v>2</v>
      </c>
      <c r="M730" s="244">
        <f t="shared" si="35"/>
        <v>0</v>
      </c>
    </row>
    <row r="731" spans="1:13" x14ac:dyDescent="0.2">
      <c r="A731" t="str">
        <f t="shared" si="36"/>
        <v>VO300509</v>
      </c>
      <c r="B731">
        <f t="shared" si="37"/>
        <v>9</v>
      </c>
      <c r="C731" s="220" t="s">
        <v>1241</v>
      </c>
      <c r="D731" s="221" t="s">
        <v>590</v>
      </c>
      <c r="E731" s="221">
        <v>0</v>
      </c>
      <c r="F731" s="221">
        <v>0</v>
      </c>
      <c r="G731" s="221">
        <v>0</v>
      </c>
      <c r="H731" s="221">
        <v>0</v>
      </c>
      <c r="I731" s="221">
        <v>0</v>
      </c>
      <c r="J731" s="221">
        <v>0</v>
      </c>
      <c r="K731" s="221">
        <v>0</v>
      </c>
      <c r="L731" s="221">
        <v>0</v>
      </c>
      <c r="M731" s="244">
        <f t="shared" si="35"/>
        <v>0</v>
      </c>
    </row>
    <row r="732" spans="1:13" x14ac:dyDescent="0.2">
      <c r="A732" t="str">
        <f t="shared" si="36"/>
        <v>VO300510</v>
      </c>
      <c r="B732">
        <f t="shared" si="37"/>
        <v>10</v>
      </c>
      <c r="C732" s="220" t="s">
        <v>1241</v>
      </c>
      <c r="D732" s="221" t="s">
        <v>1106</v>
      </c>
      <c r="E732" s="221">
        <v>0</v>
      </c>
      <c r="F732" s="221">
        <v>0</v>
      </c>
      <c r="G732" s="221">
        <v>0</v>
      </c>
      <c r="H732" s="221">
        <v>0</v>
      </c>
      <c r="I732" s="221">
        <v>1</v>
      </c>
      <c r="J732" s="221">
        <v>0</v>
      </c>
      <c r="K732" s="221">
        <v>0</v>
      </c>
      <c r="L732" s="221">
        <v>1</v>
      </c>
      <c r="M732" s="244">
        <f t="shared" si="35"/>
        <v>0</v>
      </c>
    </row>
    <row r="733" spans="1:13" x14ac:dyDescent="0.2">
      <c r="A733" t="str">
        <f t="shared" si="36"/>
        <v>VO300511</v>
      </c>
      <c r="B733">
        <f t="shared" si="37"/>
        <v>11</v>
      </c>
      <c r="C733" s="220" t="s">
        <v>1241</v>
      </c>
      <c r="D733" s="221" t="s">
        <v>1126</v>
      </c>
      <c r="E733" s="221">
        <v>1</v>
      </c>
      <c r="F733" s="221">
        <v>0</v>
      </c>
      <c r="G733" s="221">
        <v>0</v>
      </c>
      <c r="H733" s="221">
        <v>1</v>
      </c>
      <c r="I733" s="221">
        <v>0</v>
      </c>
      <c r="J733" s="221">
        <v>0</v>
      </c>
      <c r="K733" s="221">
        <v>0</v>
      </c>
      <c r="L733" s="221">
        <v>0</v>
      </c>
      <c r="M733" s="244">
        <f t="shared" si="35"/>
        <v>1</v>
      </c>
    </row>
    <row r="734" spans="1:13" x14ac:dyDescent="0.2">
      <c r="A734" t="str">
        <f t="shared" si="36"/>
        <v>VO300512</v>
      </c>
      <c r="B734">
        <f t="shared" si="37"/>
        <v>12</v>
      </c>
      <c r="C734" s="220" t="s">
        <v>1241</v>
      </c>
      <c r="D734" s="221" t="s">
        <v>945</v>
      </c>
      <c r="E734" s="221">
        <v>8</v>
      </c>
      <c r="F734" s="221">
        <v>0</v>
      </c>
      <c r="G734" s="221">
        <v>0</v>
      </c>
      <c r="H734" s="221">
        <v>8</v>
      </c>
      <c r="I734" s="221">
        <v>0</v>
      </c>
      <c r="J734" s="221">
        <v>0</v>
      </c>
      <c r="K734" s="221">
        <v>0</v>
      </c>
      <c r="L734" s="221">
        <v>0</v>
      </c>
      <c r="M734" s="244">
        <f t="shared" si="35"/>
        <v>1</v>
      </c>
    </row>
    <row r="735" spans="1:13" x14ac:dyDescent="0.2">
      <c r="A735" t="str">
        <f t="shared" si="36"/>
        <v>VO300513</v>
      </c>
      <c r="B735">
        <f t="shared" si="37"/>
        <v>13</v>
      </c>
      <c r="C735" s="220" t="s">
        <v>1241</v>
      </c>
      <c r="D735" s="221" t="s">
        <v>1150</v>
      </c>
      <c r="E735" s="221">
        <v>0</v>
      </c>
      <c r="F735" s="221">
        <v>0</v>
      </c>
      <c r="G735" s="221">
        <v>0</v>
      </c>
      <c r="H735" s="221">
        <v>0</v>
      </c>
      <c r="I735" s="221">
        <v>0</v>
      </c>
      <c r="J735" s="221">
        <v>0</v>
      </c>
      <c r="K735" s="221">
        <v>0</v>
      </c>
      <c r="L735" s="221">
        <v>0</v>
      </c>
      <c r="M735" s="244">
        <f t="shared" si="35"/>
        <v>0</v>
      </c>
    </row>
    <row r="736" spans="1:13" x14ac:dyDescent="0.2">
      <c r="A736" t="str">
        <f t="shared" si="36"/>
        <v>VO300514</v>
      </c>
      <c r="B736">
        <f t="shared" si="37"/>
        <v>14</v>
      </c>
      <c r="C736" s="220" t="s">
        <v>1241</v>
      </c>
      <c r="D736" s="221" t="s">
        <v>1001</v>
      </c>
      <c r="E736" s="221">
        <v>22</v>
      </c>
      <c r="F736" s="221">
        <v>0</v>
      </c>
      <c r="G736" s="221">
        <v>0</v>
      </c>
      <c r="H736" s="221">
        <v>22</v>
      </c>
      <c r="I736" s="221">
        <v>5</v>
      </c>
      <c r="J736" s="221">
        <v>0</v>
      </c>
      <c r="K736" s="221">
        <v>0</v>
      </c>
      <c r="L736" s="221">
        <v>5</v>
      </c>
      <c r="M736" s="244">
        <f t="shared" si="35"/>
        <v>1</v>
      </c>
    </row>
    <row r="737" spans="1:13" x14ac:dyDescent="0.2">
      <c r="A737" t="str">
        <f t="shared" si="36"/>
        <v>VO300601</v>
      </c>
      <c r="B737">
        <f t="shared" si="37"/>
        <v>1</v>
      </c>
      <c r="C737" s="220" t="s">
        <v>1242</v>
      </c>
      <c r="D737" s="221" t="s">
        <v>178</v>
      </c>
      <c r="E737" s="221">
        <v>18</v>
      </c>
      <c r="F737" s="221">
        <v>0</v>
      </c>
      <c r="G737" s="221">
        <v>0</v>
      </c>
      <c r="H737" s="221">
        <v>18</v>
      </c>
      <c r="I737" s="221">
        <v>0</v>
      </c>
      <c r="J737" s="221">
        <v>0</v>
      </c>
      <c r="K737" s="221">
        <v>0</v>
      </c>
      <c r="L737" s="221">
        <v>0</v>
      </c>
      <c r="M737" s="244">
        <f t="shared" si="35"/>
        <v>1</v>
      </c>
    </row>
    <row r="738" spans="1:13" x14ac:dyDescent="0.2">
      <c r="A738" t="str">
        <f t="shared" si="36"/>
        <v>VO300602</v>
      </c>
      <c r="B738">
        <f t="shared" si="37"/>
        <v>2</v>
      </c>
      <c r="C738" s="220" t="s">
        <v>1242</v>
      </c>
      <c r="D738" s="221" t="s">
        <v>1068</v>
      </c>
      <c r="E738" s="221">
        <v>0</v>
      </c>
      <c r="F738" s="221">
        <v>0</v>
      </c>
      <c r="G738" s="221">
        <v>1</v>
      </c>
      <c r="H738" s="221">
        <v>1</v>
      </c>
      <c r="I738" s="221">
        <v>0</v>
      </c>
      <c r="J738" s="221">
        <v>0</v>
      </c>
      <c r="K738" s="221">
        <v>0</v>
      </c>
      <c r="L738" s="221">
        <v>0</v>
      </c>
      <c r="M738" s="244">
        <f t="shared" si="35"/>
        <v>1</v>
      </c>
    </row>
    <row r="739" spans="1:13" x14ac:dyDescent="0.2">
      <c r="A739" t="str">
        <f t="shared" si="36"/>
        <v>VO300603</v>
      </c>
      <c r="B739">
        <f t="shared" si="37"/>
        <v>3</v>
      </c>
      <c r="C739" s="220" t="s">
        <v>1242</v>
      </c>
      <c r="D739" s="221" t="s">
        <v>1079</v>
      </c>
      <c r="E739" s="221">
        <v>0</v>
      </c>
      <c r="F739" s="221">
        <v>0</v>
      </c>
      <c r="G739" s="221">
        <v>0</v>
      </c>
      <c r="H739" s="221">
        <v>0</v>
      </c>
      <c r="I739" s="221">
        <v>4</v>
      </c>
      <c r="J739" s="221">
        <v>0</v>
      </c>
      <c r="K739" s="221">
        <v>0</v>
      </c>
      <c r="L739" s="221">
        <v>4</v>
      </c>
      <c r="M739" s="244">
        <f t="shared" si="35"/>
        <v>0</v>
      </c>
    </row>
    <row r="740" spans="1:13" x14ac:dyDescent="0.2">
      <c r="A740" t="str">
        <f t="shared" si="36"/>
        <v>VO300604</v>
      </c>
      <c r="B740">
        <f t="shared" si="37"/>
        <v>4</v>
      </c>
      <c r="C740" s="220" t="s">
        <v>1242</v>
      </c>
      <c r="D740" s="221" t="s">
        <v>424</v>
      </c>
      <c r="E740" s="221">
        <v>0</v>
      </c>
      <c r="F740" s="221">
        <v>0</v>
      </c>
      <c r="G740" s="221">
        <v>0</v>
      </c>
      <c r="H740" s="221">
        <v>0</v>
      </c>
      <c r="I740" s="221">
        <v>0</v>
      </c>
      <c r="J740" s="221">
        <v>0</v>
      </c>
      <c r="K740" s="221">
        <v>1</v>
      </c>
      <c r="L740" s="221">
        <v>1</v>
      </c>
      <c r="M740" s="244">
        <f t="shared" si="35"/>
        <v>0</v>
      </c>
    </row>
    <row r="741" spans="1:13" x14ac:dyDescent="0.2">
      <c r="A741" t="str">
        <f t="shared" si="36"/>
        <v>VO300605</v>
      </c>
      <c r="B741">
        <f t="shared" si="37"/>
        <v>5</v>
      </c>
      <c r="C741" s="220" t="s">
        <v>1242</v>
      </c>
      <c r="D741" s="221" t="s">
        <v>1082</v>
      </c>
      <c r="E741" s="221">
        <v>1</v>
      </c>
      <c r="F741" s="221">
        <v>0</v>
      </c>
      <c r="G741" s="221">
        <v>0</v>
      </c>
      <c r="H741" s="221">
        <v>1</v>
      </c>
      <c r="I741" s="221">
        <v>2</v>
      </c>
      <c r="J741" s="221">
        <v>0</v>
      </c>
      <c r="K741" s="221">
        <v>0</v>
      </c>
      <c r="L741" s="221">
        <v>2</v>
      </c>
      <c r="M741" s="244">
        <f t="shared" si="35"/>
        <v>0</v>
      </c>
    </row>
    <row r="742" spans="1:13" x14ac:dyDescent="0.2">
      <c r="A742" t="str">
        <f t="shared" si="36"/>
        <v>VO300606</v>
      </c>
      <c r="B742">
        <f t="shared" si="37"/>
        <v>6</v>
      </c>
      <c r="C742" s="220" t="s">
        <v>1242</v>
      </c>
      <c r="D742" s="221" t="s">
        <v>483</v>
      </c>
      <c r="E742" s="221">
        <v>0</v>
      </c>
      <c r="F742" s="221">
        <v>0</v>
      </c>
      <c r="G742" s="221">
        <v>0</v>
      </c>
      <c r="H742" s="221">
        <v>0</v>
      </c>
      <c r="I742" s="221">
        <v>0</v>
      </c>
      <c r="J742" s="221">
        <v>0</v>
      </c>
      <c r="K742" s="221">
        <v>0</v>
      </c>
      <c r="L742" s="221">
        <v>0</v>
      </c>
      <c r="M742" s="244">
        <f t="shared" si="35"/>
        <v>0</v>
      </c>
    </row>
    <row r="743" spans="1:13" x14ac:dyDescent="0.2">
      <c r="A743" t="str">
        <f t="shared" si="36"/>
        <v>VO300607</v>
      </c>
      <c r="B743">
        <f t="shared" si="37"/>
        <v>7</v>
      </c>
      <c r="C743" s="220" t="s">
        <v>1242</v>
      </c>
      <c r="D743" s="221" t="s">
        <v>506</v>
      </c>
      <c r="E743" s="221">
        <v>0</v>
      </c>
      <c r="F743" s="221">
        <v>0</v>
      </c>
      <c r="G743" s="221">
        <v>0</v>
      </c>
      <c r="H743" s="221">
        <v>0</v>
      </c>
      <c r="I743" s="221">
        <v>0</v>
      </c>
      <c r="J743" s="221">
        <v>0</v>
      </c>
      <c r="K743" s="221">
        <v>0</v>
      </c>
      <c r="L743" s="221">
        <v>0</v>
      </c>
      <c r="M743" s="244">
        <f t="shared" si="35"/>
        <v>0</v>
      </c>
    </row>
    <row r="744" spans="1:13" x14ac:dyDescent="0.2">
      <c r="A744" t="str">
        <f t="shared" si="36"/>
        <v>VO300608</v>
      </c>
      <c r="B744">
        <f t="shared" si="37"/>
        <v>8</v>
      </c>
      <c r="C744" s="220" t="s">
        <v>1242</v>
      </c>
      <c r="D744" s="221" t="s">
        <v>1106</v>
      </c>
      <c r="E744" s="221">
        <v>1</v>
      </c>
      <c r="F744" s="221">
        <v>0</v>
      </c>
      <c r="G744" s="221">
        <v>0</v>
      </c>
      <c r="H744" s="221">
        <v>1</v>
      </c>
      <c r="I744" s="221">
        <v>0</v>
      </c>
      <c r="J744" s="221">
        <v>1</v>
      </c>
      <c r="K744" s="221">
        <v>0</v>
      </c>
      <c r="L744" s="221">
        <v>1</v>
      </c>
      <c r="M744" s="244">
        <f t="shared" si="35"/>
        <v>0</v>
      </c>
    </row>
    <row r="745" spans="1:13" x14ac:dyDescent="0.2">
      <c r="A745" t="str">
        <f t="shared" si="36"/>
        <v>VO300609</v>
      </c>
      <c r="B745">
        <f t="shared" si="37"/>
        <v>9</v>
      </c>
      <c r="C745" s="220" t="s">
        <v>1242</v>
      </c>
      <c r="D745" s="221" t="s">
        <v>705</v>
      </c>
      <c r="E745" s="221">
        <v>2</v>
      </c>
      <c r="F745" s="221">
        <v>0</v>
      </c>
      <c r="G745" s="221">
        <v>0</v>
      </c>
      <c r="H745" s="221">
        <v>2</v>
      </c>
      <c r="I745" s="221">
        <v>0</v>
      </c>
      <c r="J745" s="221">
        <v>0</v>
      </c>
      <c r="K745" s="221">
        <v>0</v>
      </c>
      <c r="L745" s="221">
        <v>0</v>
      </c>
      <c r="M745" s="244">
        <f t="shared" si="35"/>
        <v>1</v>
      </c>
    </row>
    <row r="746" spans="1:13" x14ac:dyDescent="0.2">
      <c r="A746" t="str">
        <f t="shared" si="36"/>
        <v>VO300610</v>
      </c>
      <c r="B746">
        <f t="shared" si="37"/>
        <v>10</v>
      </c>
      <c r="C746" s="220" t="s">
        <v>1242</v>
      </c>
      <c r="D746" s="221" t="s">
        <v>737</v>
      </c>
      <c r="E746" s="221">
        <v>0</v>
      </c>
      <c r="F746" s="221">
        <v>0</v>
      </c>
      <c r="G746" s="221">
        <v>0</v>
      </c>
      <c r="H746" s="221">
        <v>0</v>
      </c>
      <c r="I746" s="221">
        <v>0</v>
      </c>
      <c r="J746" s="221">
        <v>0</v>
      </c>
      <c r="K746" s="221">
        <v>0</v>
      </c>
      <c r="L746" s="221">
        <v>0</v>
      </c>
      <c r="M746" s="244">
        <f t="shared" si="35"/>
        <v>0</v>
      </c>
    </row>
    <row r="747" spans="1:13" x14ac:dyDescent="0.2">
      <c r="A747" t="str">
        <f t="shared" si="36"/>
        <v>VO300611</v>
      </c>
      <c r="B747">
        <f t="shared" si="37"/>
        <v>11</v>
      </c>
      <c r="C747" s="220" t="s">
        <v>1242</v>
      </c>
      <c r="D747" s="221" t="s">
        <v>945</v>
      </c>
      <c r="E747" s="221">
        <v>2</v>
      </c>
      <c r="F747" s="221">
        <v>0</v>
      </c>
      <c r="G747" s="221">
        <v>0</v>
      </c>
      <c r="H747" s="221">
        <v>2</v>
      </c>
      <c r="I747" s="221">
        <v>1</v>
      </c>
      <c r="J747" s="221">
        <v>0</v>
      </c>
      <c r="K747" s="221">
        <v>0</v>
      </c>
      <c r="L747" s="221">
        <v>1</v>
      </c>
      <c r="M747" s="244">
        <f t="shared" si="35"/>
        <v>1</v>
      </c>
    </row>
    <row r="748" spans="1:13" x14ac:dyDescent="0.2">
      <c r="A748" t="str">
        <f t="shared" si="36"/>
        <v>VO300612</v>
      </c>
      <c r="B748">
        <f t="shared" si="37"/>
        <v>12</v>
      </c>
      <c r="C748" s="220" t="s">
        <v>1242</v>
      </c>
      <c r="D748" s="221" t="s">
        <v>1001</v>
      </c>
      <c r="E748" s="221">
        <v>3</v>
      </c>
      <c r="F748" s="221">
        <v>0</v>
      </c>
      <c r="G748" s="221">
        <v>0</v>
      </c>
      <c r="H748" s="221">
        <v>3</v>
      </c>
      <c r="I748" s="221">
        <v>4</v>
      </c>
      <c r="J748" s="221">
        <v>0</v>
      </c>
      <c r="K748" s="221">
        <v>0</v>
      </c>
      <c r="L748" s="221">
        <v>4</v>
      </c>
      <c r="M748" s="244">
        <f t="shared" si="35"/>
        <v>0</v>
      </c>
    </row>
    <row r="749" spans="1:13" x14ac:dyDescent="0.2">
      <c r="A749" t="str">
        <f t="shared" si="36"/>
        <v>VO300701</v>
      </c>
      <c r="B749">
        <f t="shared" si="37"/>
        <v>1</v>
      </c>
      <c r="C749" s="220" t="s">
        <v>1243</v>
      </c>
      <c r="D749" s="221" t="s">
        <v>125</v>
      </c>
      <c r="E749" s="221">
        <v>1</v>
      </c>
      <c r="F749" s="221">
        <v>0</v>
      </c>
      <c r="G749" s="221">
        <v>0</v>
      </c>
      <c r="H749" s="221">
        <v>1</v>
      </c>
      <c r="I749" s="221">
        <v>3</v>
      </c>
      <c r="J749" s="221">
        <v>0</v>
      </c>
      <c r="K749" s="221">
        <v>0</v>
      </c>
      <c r="L749" s="221">
        <v>3</v>
      </c>
      <c r="M749" s="244">
        <f t="shared" si="35"/>
        <v>0</v>
      </c>
    </row>
    <row r="750" spans="1:13" x14ac:dyDescent="0.2">
      <c r="A750" t="str">
        <f t="shared" si="36"/>
        <v>VO300702</v>
      </c>
      <c r="B750">
        <f t="shared" si="37"/>
        <v>2</v>
      </c>
      <c r="C750" s="220" t="s">
        <v>1243</v>
      </c>
      <c r="D750" s="221" t="s">
        <v>296</v>
      </c>
      <c r="E750" s="221">
        <v>0</v>
      </c>
      <c r="F750" s="221">
        <v>0</v>
      </c>
      <c r="G750" s="221">
        <v>0</v>
      </c>
      <c r="H750" s="221">
        <v>0</v>
      </c>
      <c r="I750" s="221">
        <v>1</v>
      </c>
      <c r="J750" s="221">
        <v>0</v>
      </c>
      <c r="K750" s="221">
        <v>0</v>
      </c>
      <c r="L750" s="221">
        <v>1</v>
      </c>
      <c r="M750" s="244">
        <f t="shared" si="35"/>
        <v>0</v>
      </c>
    </row>
    <row r="751" spans="1:13" x14ac:dyDescent="0.2">
      <c r="A751" t="str">
        <f t="shared" si="36"/>
        <v>VO300703</v>
      </c>
      <c r="B751">
        <f t="shared" si="37"/>
        <v>3</v>
      </c>
      <c r="C751" s="220" t="s">
        <v>1243</v>
      </c>
      <c r="D751" s="221" t="s">
        <v>300</v>
      </c>
      <c r="E751" s="221">
        <v>0</v>
      </c>
      <c r="F751" s="221">
        <v>0</v>
      </c>
      <c r="G751" s="221">
        <v>0</v>
      </c>
      <c r="H751" s="221">
        <v>0</v>
      </c>
      <c r="I751" s="221">
        <v>0</v>
      </c>
      <c r="J751" s="221">
        <v>0</v>
      </c>
      <c r="K751" s="221">
        <v>2</v>
      </c>
      <c r="L751" s="221">
        <v>2</v>
      </c>
      <c r="M751" s="244">
        <f t="shared" si="35"/>
        <v>0</v>
      </c>
    </row>
    <row r="752" spans="1:13" x14ac:dyDescent="0.2">
      <c r="A752" t="str">
        <f t="shared" si="36"/>
        <v>VO300704</v>
      </c>
      <c r="B752">
        <f t="shared" si="37"/>
        <v>4</v>
      </c>
      <c r="C752" s="220" t="s">
        <v>1243</v>
      </c>
      <c r="D752" s="221" t="s">
        <v>308</v>
      </c>
      <c r="E752" s="221">
        <v>0</v>
      </c>
      <c r="F752" s="221">
        <v>0</v>
      </c>
      <c r="G752" s="221">
        <v>0</v>
      </c>
      <c r="H752" s="221">
        <v>0</v>
      </c>
      <c r="I752" s="221">
        <v>1</v>
      </c>
      <c r="J752" s="221">
        <v>0</v>
      </c>
      <c r="K752" s="221">
        <v>0</v>
      </c>
      <c r="L752" s="221">
        <v>1</v>
      </c>
      <c r="M752" s="244">
        <f t="shared" si="35"/>
        <v>0</v>
      </c>
    </row>
    <row r="753" spans="1:13" x14ac:dyDescent="0.2">
      <c r="A753" t="str">
        <f t="shared" si="36"/>
        <v>VO300705</v>
      </c>
      <c r="B753">
        <f t="shared" si="37"/>
        <v>5</v>
      </c>
      <c r="C753" s="220" t="s">
        <v>1243</v>
      </c>
      <c r="D753" s="221" t="s">
        <v>329</v>
      </c>
      <c r="E753" s="221">
        <v>1</v>
      </c>
      <c r="F753" s="221">
        <v>0</v>
      </c>
      <c r="G753" s="221">
        <v>0</v>
      </c>
      <c r="H753" s="221">
        <v>1</v>
      </c>
      <c r="I753" s="221">
        <v>1</v>
      </c>
      <c r="J753" s="221">
        <v>0</v>
      </c>
      <c r="K753" s="221">
        <v>0</v>
      </c>
      <c r="L753" s="221">
        <v>1</v>
      </c>
      <c r="M753" s="244">
        <f t="shared" si="35"/>
        <v>0</v>
      </c>
    </row>
    <row r="754" spans="1:13" x14ac:dyDescent="0.2">
      <c r="A754" t="str">
        <f t="shared" si="36"/>
        <v>VO300706</v>
      </c>
      <c r="B754">
        <f t="shared" si="37"/>
        <v>6</v>
      </c>
      <c r="C754" s="220" t="s">
        <v>1243</v>
      </c>
      <c r="D754" s="221" t="s">
        <v>336</v>
      </c>
      <c r="E754" s="221">
        <v>1</v>
      </c>
      <c r="F754" s="221">
        <v>0</v>
      </c>
      <c r="G754" s="221">
        <v>0</v>
      </c>
      <c r="H754" s="221">
        <v>1</v>
      </c>
      <c r="I754" s="221">
        <v>0</v>
      </c>
      <c r="J754" s="221">
        <v>0</v>
      </c>
      <c r="K754" s="221">
        <v>0</v>
      </c>
      <c r="L754" s="221">
        <v>0</v>
      </c>
      <c r="M754" s="244">
        <f t="shared" si="35"/>
        <v>1</v>
      </c>
    </row>
    <row r="755" spans="1:13" x14ac:dyDescent="0.2">
      <c r="A755" t="str">
        <f t="shared" si="36"/>
        <v>VO300707</v>
      </c>
      <c r="B755">
        <f t="shared" si="37"/>
        <v>7</v>
      </c>
      <c r="C755" s="220" t="s">
        <v>1243</v>
      </c>
      <c r="D755" s="221" t="s">
        <v>341</v>
      </c>
      <c r="E755" s="221">
        <v>0</v>
      </c>
      <c r="F755" s="221">
        <v>0</v>
      </c>
      <c r="G755" s="221">
        <v>0</v>
      </c>
      <c r="H755" s="221">
        <v>0</v>
      </c>
      <c r="I755" s="221">
        <v>1</v>
      </c>
      <c r="J755" s="221">
        <v>0</v>
      </c>
      <c r="K755" s="221">
        <v>0</v>
      </c>
      <c r="L755" s="221">
        <v>1</v>
      </c>
      <c r="M755" s="244">
        <f t="shared" si="35"/>
        <v>0</v>
      </c>
    </row>
    <row r="756" spans="1:13" x14ac:dyDescent="0.2">
      <c r="A756" t="str">
        <f t="shared" si="36"/>
        <v>VO300708</v>
      </c>
      <c r="B756">
        <f t="shared" si="37"/>
        <v>8</v>
      </c>
      <c r="C756" s="220" t="s">
        <v>1243</v>
      </c>
      <c r="D756" s="221" t="s">
        <v>379</v>
      </c>
      <c r="E756" s="221">
        <v>0</v>
      </c>
      <c r="F756" s="221">
        <v>0</v>
      </c>
      <c r="G756" s="221">
        <v>0</v>
      </c>
      <c r="H756" s="221">
        <v>0</v>
      </c>
      <c r="I756" s="221">
        <v>1</v>
      </c>
      <c r="J756" s="221">
        <v>0</v>
      </c>
      <c r="K756" s="221">
        <v>0</v>
      </c>
      <c r="L756" s="221">
        <v>1</v>
      </c>
      <c r="M756" s="244">
        <f t="shared" si="35"/>
        <v>0</v>
      </c>
    </row>
    <row r="757" spans="1:13" x14ac:dyDescent="0.2">
      <c r="A757" t="str">
        <f t="shared" si="36"/>
        <v>VO300709</v>
      </c>
      <c r="B757">
        <f t="shared" si="37"/>
        <v>9</v>
      </c>
      <c r="C757" s="220" t="s">
        <v>1243</v>
      </c>
      <c r="D757" s="221" t="s">
        <v>408</v>
      </c>
      <c r="E757" s="221">
        <v>0</v>
      </c>
      <c r="F757" s="221">
        <v>0</v>
      </c>
      <c r="G757" s="221">
        <v>0</v>
      </c>
      <c r="H757" s="221">
        <v>0</v>
      </c>
      <c r="I757" s="221">
        <v>1</v>
      </c>
      <c r="J757" s="221">
        <v>0</v>
      </c>
      <c r="K757" s="221">
        <v>0</v>
      </c>
      <c r="L757" s="221">
        <v>1</v>
      </c>
      <c r="M757" s="244">
        <f t="shared" si="35"/>
        <v>0</v>
      </c>
    </row>
    <row r="758" spans="1:13" x14ac:dyDescent="0.2">
      <c r="A758" t="str">
        <f t="shared" si="36"/>
        <v>VO300710</v>
      </c>
      <c r="B758">
        <f t="shared" si="37"/>
        <v>10</v>
      </c>
      <c r="C758" s="220" t="s">
        <v>1243</v>
      </c>
      <c r="D758" s="221" t="s">
        <v>472</v>
      </c>
      <c r="E758" s="221">
        <v>0</v>
      </c>
      <c r="F758" s="221">
        <v>0</v>
      </c>
      <c r="G758" s="221">
        <v>0</v>
      </c>
      <c r="H758" s="221">
        <v>0</v>
      </c>
      <c r="I758" s="221">
        <v>0</v>
      </c>
      <c r="J758" s="221">
        <v>1</v>
      </c>
      <c r="K758" s="221">
        <v>0</v>
      </c>
      <c r="L758" s="221">
        <v>1</v>
      </c>
      <c r="M758" s="244">
        <f t="shared" si="35"/>
        <v>0</v>
      </c>
    </row>
    <row r="759" spans="1:13" x14ac:dyDescent="0.2">
      <c r="A759" t="str">
        <f t="shared" si="36"/>
        <v>VO300711</v>
      </c>
      <c r="B759">
        <f t="shared" si="37"/>
        <v>11</v>
      </c>
      <c r="C759" s="220" t="s">
        <v>1243</v>
      </c>
      <c r="D759" s="221" t="s">
        <v>501</v>
      </c>
      <c r="E759" s="221">
        <v>10</v>
      </c>
      <c r="F759" s="221">
        <v>0</v>
      </c>
      <c r="G759" s="221">
        <v>0</v>
      </c>
      <c r="H759" s="221">
        <v>10</v>
      </c>
      <c r="I759" s="221">
        <v>4</v>
      </c>
      <c r="J759" s="221">
        <v>0</v>
      </c>
      <c r="K759" s="221">
        <v>0</v>
      </c>
      <c r="L759" s="221">
        <v>4</v>
      </c>
      <c r="M759" s="244">
        <f t="shared" si="35"/>
        <v>1</v>
      </c>
    </row>
    <row r="760" spans="1:13" x14ac:dyDescent="0.2">
      <c r="A760" t="str">
        <f t="shared" si="36"/>
        <v>VO300712</v>
      </c>
      <c r="B760">
        <f t="shared" si="37"/>
        <v>12</v>
      </c>
      <c r="C760" s="220" t="s">
        <v>1243</v>
      </c>
      <c r="D760" s="221" t="s">
        <v>506</v>
      </c>
      <c r="E760" s="221">
        <v>9</v>
      </c>
      <c r="F760" s="221">
        <v>0</v>
      </c>
      <c r="G760" s="221">
        <v>0</v>
      </c>
      <c r="H760" s="221">
        <v>9</v>
      </c>
      <c r="I760" s="221">
        <v>7</v>
      </c>
      <c r="J760" s="221">
        <v>0</v>
      </c>
      <c r="K760" s="221">
        <v>0</v>
      </c>
      <c r="L760" s="221">
        <v>7</v>
      </c>
      <c r="M760" s="244">
        <f t="shared" si="35"/>
        <v>1</v>
      </c>
    </row>
    <row r="761" spans="1:13" x14ac:dyDescent="0.2">
      <c r="A761" t="str">
        <f t="shared" si="36"/>
        <v>VO300713</v>
      </c>
      <c r="B761">
        <f t="shared" si="37"/>
        <v>13</v>
      </c>
      <c r="C761" s="220" t="s">
        <v>1243</v>
      </c>
      <c r="D761" s="221" t="s">
        <v>548</v>
      </c>
      <c r="E761" s="221">
        <v>3</v>
      </c>
      <c r="F761" s="221">
        <v>0</v>
      </c>
      <c r="G761" s="221">
        <v>0</v>
      </c>
      <c r="H761" s="221">
        <v>3</v>
      </c>
      <c r="I761" s="221">
        <v>5</v>
      </c>
      <c r="J761" s="221">
        <v>0</v>
      </c>
      <c r="K761" s="221">
        <v>0</v>
      </c>
      <c r="L761" s="221">
        <v>5</v>
      </c>
      <c r="M761" s="244">
        <f t="shared" si="35"/>
        <v>0</v>
      </c>
    </row>
    <row r="762" spans="1:13" x14ac:dyDescent="0.2">
      <c r="A762" t="str">
        <f t="shared" si="36"/>
        <v>VO300714</v>
      </c>
      <c r="B762">
        <f t="shared" si="37"/>
        <v>14</v>
      </c>
      <c r="C762" s="220" t="s">
        <v>1243</v>
      </c>
      <c r="D762" s="221" t="s">
        <v>1113</v>
      </c>
      <c r="E762" s="221">
        <v>1</v>
      </c>
      <c r="F762" s="221">
        <v>0</v>
      </c>
      <c r="G762" s="221">
        <v>0</v>
      </c>
      <c r="H762" s="221">
        <v>1</v>
      </c>
      <c r="I762" s="221">
        <v>0</v>
      </c>
      <c r="J762" s="221">
        <v>0</v>
      </c>
      <c r="K762" s="221">
        <v>0</v>
      </c>
      <c r="L762" s="221">
        <v>0</v>
      </c>
      <c r="M762" s="244">
        <f t="shared" si="35"/>
        <v>1</v>
      </c>
    </row>
    <row r="763" spans="1:13" x14ac:dyDescent="0.2">
      <c r="A763" t="str">
        <f t="shared" si="36"/>
        <v>VO300715</v>
      </c>
      <c r="B763">
        <f t="shared" si="37"/>
        <v>15</v>
      </c>
      <c r="C763" s="220" t="s">
        <v>1243</v>
      </c>
      <c r="D763" s="221" t="s">
        <v>705</v>
      </c>
      <c r="E763" s="221">
        <v>0</v>
      </c>
      <c r="F763" s="221">
        <v>0</v>
      </c>
      <c r="G763" s="221">
        <v>0</v>
      </c>
      <c r="H763" s="221">
        <v>0</v>
      </c>
      <c r="I763" s="221">
        <v>0</v>
      </c>
      <c r="J763" s="221">
        <v>0</v>
      </c>
      <c r="K763" s="221">
        <v>0</v>
      </c>
      <c r="L763" s="221">
        <v>0</v>
      </c>
      <c r="M763" s="244">
        <f t="shared" si="35"/>
        <v>0</v>
      </c>
    </row>
    <row r="764" spans="1:13" x14ac:dyDescent="0.2">
      <c r="A764" t="str">
        <f t="shared" si="36"/>
        <v>VO300716</v>
      </c>
      <c r="B764">
        <f t="shared" si="37"/>
        <v>16</v>
      </c>
      <c r="C764" s="220" t="s">
        <v>1243</v>
      </c>
      <c r="D764" s="221" t="s">
        <v>713</v>
      </c>
      <c r="E764" s="221">
        <v>0</v>
      </c>
      <c r="F764" s="221">
        <v>0</v>
      </c>
      <c r="G764" s="221">
        <v>0</v>
      </c>
      <c r="H764" s="221">
        <v>0</v>
      </c>
      <c r="I764" s="221">
        <v>0</v>
      </c>
      <c r="J764" s="221">
        <v>1</v>
      </c>
      <c r="K764" s="221">
        <v>1</v>
      </c>
      <c r="L764" s="221">
        <v>2</v>
      </c>
      <c r="M764" s="244">
        <f t="shared" si="35"/>
        <v>0</v>
      </c>
    </row>
    <row r="765" spans="1:13" x14ac:dyDescent="0.2">
      <c r="A765" t="str">
        <f t="shared" si="36"/>
        <v>VO300717</v>
      </c>
      <c r="B765">
        <f t="shared" si="37"/>
        <v>17</v>
      </c>
      <c r="C765" s="220" t="s">
        <v>1243</v>
      </c>
      <c r="D765" s="221" t="s">
        <v>779</v>
      </c>
      <c r="E765" s="221">
        <v>0</v>
      </c>
      <c r="F765" s="221">
        <v>0</v>
      </c>
      <c r="G765" s="221">
        <v>0</v>
      </c>
      <c r="H765" s="221">
        <v>0</v>
      </c>
      <c r="I765" s="221">
        <v>1</v>
      </c>
      <c r="J765" s="221">
        <v>0</v>
      </c>
      <c r="K765" s="221">
        <v>0</v>
      </c>
      <c r="L765" s="221">
        <v>1</v>
      </c>
      <c r="M765" s="244">
        <f t="shared" si="35"/>
        <v>0</v>
      </c>
    </row>
    <row r="766" spans="1:13" x14ac:dyDescent="0.2">
      <c r="A766" t="str">
        <f t="shared" si="36"/>
        <v>VO300718</v>
      </c>
      <c r="B766">
        <f t="shared" si="37"/>
        <v>18</v>
      </c>
      <c r="C766" s="220" t="s">
        <v>1243</v>
      </c>
      <c r="D766" s="221" t="s">
        <v>787</v>
      </c>
      <c r="E766" s="221">
        <v>1</v>
      </c>
      <c r="F766" s="221">
        <v>0</v>
      </c>
      <c r="G766" s="221">
        <v>0</v>
      </c>
      <c r="H766" s="221">
        <v>1</v>
      </c>
      <c r="I766" s="221">
        <v>8</v>
      </c>
      <c r="J766" s="221">
        <v>0</v>
      </c>
      <c r="K766" s="221">
        <v>1</v>
      </c>
      <c r="L766" s="221">
        <v>9</v>
      </c>
      <c r="M766" s="244">
        <f t="shared" si="35"/>
        <v>0</v>
      </c>
    </row>
    <row r="767" spans="1:13" x14ac:dyDescent="0.2">
      <c r="A767" t="str">
        <f t="shared" si="36"/>
        <v>VO300719</v>
      </c>
      <c r="B767">
        <f t="shared" si="37"/>
        <v>19</v>
      </c>
      <c r="C767" s="220" t="s">
        <v>1243</v>
      </c>
      <c r="D767" s="221" t="s">
        <v>1001</v>
      </c>
      <c r="E767" s="221">
        <v>8</v>
      </c>
      <c r="F767" s="221">
        <v>0</v>
      </c>
      <c r="G767" s="221">
        <v>0</v>
      </c>
      <c r="H767" s="221">
        <v>8</v>
      </c>
      <c r="I767" s="221">
        <v>4</v>
      </c>
      <c r="J767" s="221">
        <v>0</v>
      </c>
      <c r="K767" s="221">
        <v>0</v>
      </c>
      <c r="L767" s="221">
        <v>4</v>
      </c>
      <c r="M767" s="244">
        <f t="shared" si="35"/>
        <v>1</v>
      </c>
    </row>
    <row r="768" spans="1:13" x14ac:dyDescent="0.2">
      <c r="A768" t="str">
        <f t="shared" ref="A768:A831" si="38">C768&amp;IF(B768&lt;10,"0","")&amp;B768</f>
        <v>VO300801</v>
      </c>
      <c r="B768">
        <f t="shared" ref="B768:B831" si="39">IF(C768=C767,B767+1,1)</f>
        <v>1</v>
      </c>
      <c r="C768" s="220" t="s">
        <v>1244</v>
      </c>
      <c r="D768" s="221" t="s">
        <v>1063</v>
      </c>
      <c r="E768" s="221">
        <v>0</v>
      </c>
      <c r="F768" s="221">
        <v>0</v>
      </c>
      <c r="G768" s="221">
        <v>0</v>
      </c>
      <c r="H768" s="221">
        <v>0</v>
      </c>
      <c r="I768" s="221">
        <v>1</v>
      </c>
      <c r="J768" s="221">
        <v>0</v>
      </c>
      <c r="K768" s="221">
        <v>0</v>
      </c>
      <c r="L768" s="221">
        <v>1</v>
      </c>
      <c r="M768" s="244">
        <f t="shared" si="35"/>
        <v>0</v>
      </c>
    </row>
    <row r="769" spans="1:13" s="203" customFormat="1" x14ac:dyDescent="0.2">
      <c r="A769" t="str">
        <f t="shared" si="38"/>
        <v>VO300802</v>
      </c>
      <c r="B769">
        <f t="shared" si="39"/>
        <v>2</v>
      </c>
      <c r="C769" s="220" t="s">
        <v>1244</v>
      </c>
      <c r="D769" s="221" t="s">
        <v>300</v>
      </c>
      <c r="E769" s="221">
        <v>0</v>
      </c>
      <c r="F769" s="221">
        <v>0</v>
      </c>
      <c r="G769" s="221">
        <v>1</v>
      </c>
      <c r="H769" s="221">
        <v>1</v>
      </c>
      <c r="I769" s="221">
        <v>0</v>
      </c>
      <c r="J769" s="221">
        <v>0</v>
      </c>
      <c r="K769" s="221">
        <v>0</v>
      </c>
      <c r="L769" s="221">
        <v>0</v>
      </c>
      <c r="M769" s="244">
        <f t="shared" si="35"/>
        <v>1</v>
      </c>
    </row>
    <row r="770" spans="1:13" x14ac:dyDescent="0.2">
      <c r="A770" t="str">
        <f t="shared" si="38"/>
        <v>VO300803</v>
      </c>
      <c r="B770">
        <f t="shared" si="39"/>
        <v>3</v>
      </c>
      <c r="C770" s="220" t="s">
        <v>1244</v>
      </c>
      <c r="D770" s="221" t="s">
        <v>336</v>
      </c>
      <c r="E770" s="221">
        <v>2</v>
      </c>
      <c r="F770" s="221">
        <v>0</v>
      </c>
      <c r="G770" s="221">
        <v>0</v>
      </c>
      <c r="H770" s="221">
        <v>2</v>
      </c>
      <c r="I770" s="221">
        <v>0</v>
      </c>
      <c r="J770" s="221">
        <v>0</v>
      </c>
      <c r="K770" s="221">
        <v>0</v>
      </c>
      <c r="L770" s="221">
        <v>0</v>
      </c>
      <c r="M770" s="244">
        <f t="shared" si="35"/>
        <v>1</v>
      </c>
    </row>
    <row r="771" spans="1:13" x14ac:dyDescent="0.2">
      <c r="A771" t="str">
        <f t="shared" si="38"/>
        <v>VO300804</v>
      </c>
      <c r="B771">
        <f t="shared" si="39"/>
        <v>4</v>
      </c>
      <c r="C771" s="220" t="s">
        <v>1244</v>
      </c>
      <c r="D771" s="221" t="s">
        <v>501</v>
      </c>
      <c r="E771" s="221">
        <v>17</v>
      </c>
      <c r="F771" s="221">
        <v>0</v>
      </c>
      <c r="G771" s="221">
        <v>0</v>
      </c>
      <c r="H771" s="221">
        <v>17</v>
      </c>
      <c r="I771" s="221">
        <v>4</v>
      </c>
      <c r="J771" s="221">
        <v>0</v>
      </c>
      <c r="K771" s="221">
        <v>0</v>
      </c>
      <c r="L771" s="221">
        <v>4</v>
      </c>
      <c r="M771" s="244">
        <f t="shared" si="35"/>
        <v>1</v>
      </c>
    </row>
    <row r="772" spans="1:13" x14ac:dyDescent="0.2">
      <c r="A772" t="str">
        <f t="shared" si="38"/>
        <v>VO300805</v>
      </c>
      <c r="B772" s="191">
        <f t="shared" si="39"/>
        <v>5</v>
      </c>
      <c r="C772" s="220" t="s">
        <v>1244</v>
      </c>
      <c r="D772" s="221" t="s">
        <v>506</v>
      </c>
      <c r="E772" s="221">
        <v>2</v>
      </c>
      <c r="F772" s="221">
        <v>0</v>
      </c>
      <c r="G772" s="221">
        <v>0</v>
      </c>
      <c r="H772" s="221">
        <v>2</v>
      </c>
      <c r="I772" s="221">
        <v>0</v>
      </c>
      <c r="J772" s="221">
        <v>0</v>
      </c>
      <c r="K772" s="221">
        <v>0</v>
      </c>
      <c r="L772" s="221">
        <v>0</v>
      </c>
      <c r="M772" s="244">
        <f t="shared" si="35"/>
        <v>1</v>
      </c>
    </row>
    <row r="773" spans="1:13" x14ac:dyDescent="0.2">
      <c r="A773" t="str">
        <f t="shared" si="38"/>
        <v>VO300806</v>
      </c>
      <c r="B773">
        <f t="shared" si="39"/>
        <v>6</v>
      </c>
      <c r="C773" s="220" t="s">
        <v>1244</v>
      </c>
      <c r="D773" s="221" t="s">
        <v>548</v>
      </c>
      <c r="E773" s="221">
        <v>2</v>
      </c>
      <c r="F773" s="221">
        <v>0</v>
      </c>
      <c r="G773" s="221">
        <v>0</v>
      </c>
      <c r="H773" s="221">
        <v>2</v>
      </c>
      <c r="I773" s="221">
        <v>1</v>
      </c>
      <c r="J773" s="221">
        <v>0</v>
      </c>
      <c r="K773" s="221">
        <v>0</v>
      </c>
      <c r="L773" s="221">
        <v>1</v>
      </c>
      <c r="M773" s="244">
        <f t="shared" si="35"/>
        <v>1</v>
      </c>
    </row>
    <row r="774" spans="1:13" x14ac:dyDescent="0.2">
      <c r="A774" t="str">
        <f t="shared" si="38"/>
        <v>VO300807</v>
      </c>
      <c r="B774">
        <f t="shared" si="39"/>
        <v>7</v>
      </c>
      <c r="C774" s="220" t="s">
        <v>1244</v>
      </c>
      <c r="D774" s="221" t="s">
        <v>1113</v>
      </c>
      <c r="E774" s="221">
        <v>2</v>
      </c>
      <c r="F774" s="221">
        <v>0</v>
      </c>
      <c r="G774" s="221">
        <v>0</v>
      </c>
      <c r="H774" s="221">
        <v>2</v>
      </c>
      <c r="I774" s="221">
        <v>2</v>
      </c>
      <c r="J774" s="221">
        <v>2</v>
      </c>
      <c r="K774" s="221">
        <v>0</v>
      </c>
      <c r="L774" s="221">
        <v>4</v>
      </c>
      <c r="M774" s="244">
        <f t="shared" si="35"/>
        <v>0</v>
      </c>
    </row>
    <row r="775" spans="1:13" x14ac:dyDescent="0.2">
      <c r="A775" t="str">
        <f t="shared" si="38"/>
        <v>VO300808</v>
      </c>
      <c r="B775">
        <f t="shared" si="39"/>
        <v>8</v>
      </c>
      <c r="C775" s="220" t="s">
        <v>1244</v>
      </c>
      <c r="D775" s="221" t="s">
        <v>713</v>
      </c>
      <c r="E775" s="221">
        <v>0</v>
      </c>
      <c r="F775" s="221">
        <v>0</v>
      </c>
      <c r="G775" s="221">
        <v>0</v>
      </c>
      <c r="H775" s="221">
        <v>0</v>
      </c>
      <c r="I775" s="221">
        <v>1</v>
      </c>
      <c r="J775" s="221">
        <v>0</v>
      </c>
      <c r="K775" s="221">
        <v>0</v>
      </c>
      <c r="L775" s="221">
        <v>1</v>
      </c>
      <c r="M775" s="244">
        <f t="shared" si="35"/>
        <v>0</v>
      </c>
    </row>
    <row r="776" spans="1:13" x14ac:dyDescent="0.2">
      <c r="A776" t="str">
        <f t="shared" si="38"/>
        <v>VO300809</v>
      </c>
      <c r="B776">
        <f t="shared" si="39"/>
        <v>9</v>
      </c>
      <c r="C776" s="220" t="s">
        <v>1244</v>
      </c>
      <c r="D776" s="221" t="s">
        <v>783</v>
      </c>
      <c r="E776" s="221">
        <v>1</v>
      </c>
      <c r="F776" s="221">
        <v>0</v>
      </c>
      <c r="G776" s="221">
        <v>0</v>
      </c>
      <c r="H776" s="221">
        <v>1</v>
      </c>
      <c r="I776" s="221">
        <v>0</v>
      </c>
      <c r="J776" s="221">
        <v>0</v>
      </c>
      <c r="K776" s="221">
        <v>0</v>
      </c>
      <c r="L776" s="221">
        <v>0</v>
      </c>
      <c r="M776" s="244">
        <f t="shared" si="35"/>
        <v>1</v>
      </c>
    </row>
    <row r="777" spans="1:13" x14ac:dyDescent="0.2">
      <c r="A777" t="str">
        <f t="shared" si="38"/>
        <v>VO300810</v>
      </c>
      <c r="B777">
        <f t="shared" si="39"/>
        <v>10</v>
      </c>
      <c r="C777" s="220" t="s">
        <v>1244</v>
      </c>
      <c r="D777" s="221" t="s">
        <v>963</v>
      </c>
      <c r="E777" s="221">
        <v>0</v>
      </c>
      <c r="F777" s="221">
        <v>0</v>
      </c>
      <c r="G777" s="221">
        <v>0</v>
      </c>
      <c r="H777" s="221">
        <v>0</v>
      </c>
      <c r="I777" s="221">
        <v>2</v>
      </c>
      <c r="J777" s="221">
        <v>0</v>
      </c>
      <c r="K777" s="221">
        <v>0</v>
      </c>
      <c r="L777" s="221">
        <v>2</v>
      </c>
      <c r="M777" s="244">
        <f t="shared" si="35"/>
        <v>0</v>
      </c>
    </row>
    <row r="778" spans="1:13" x14ac:dyDescent="0.2">
      <c r="A778" t="str">
        <f t="shared" si="38"/>
        <v>VO300811</v>
      </c>
      <c r="B778">
        <f t="shared" si="39"/>
        <v>11</v>
      </c>
      <c r="C778" s="220" t="s">
        <v>1244</v>
      </c>
      <c r="D778" s="221" t="s">
        <v>1001</v>
      </c>
      <c r="E778" s="221">
        <v>7</v>
      </c>
      <c r="F778" s="221">
        <v>0</v>
      </c>
      <c r="G778" s="221">
        <v>0</v>
      </c>
      <c r="H778" s="221">
        <v>7</v>
      </c>
      <c r="I778" s="221">
        <v>0</v>
      </c>
      <c r="J778" s="221">
        <v>0</v>
      </c>
      <c r="K778" s="221">
        <v>0</v>
      </c>
      <c r="L778" s="221">
        <v>0</v>
      </c>
      <c r="M778" s="244">
        <f t="shared" si="35"/>
        <v>1</v>
      </c>
    </row>
    <row r="779" spans="1:13" x14ac:dyDescent="0.2">
      <c r="A779" t="str">
        <f t="shared" si="38"/>
        <v>VO300901</v>
      </c>
      <c r="B779">
        <f t="shared" si="39"/>
        <v>1</v>
      </c>
      <c r="C779" s="220" t="s">
        <v>1245</v>
      </c>
      <c r="D779" s="221" t="s">
        <v>254</v>
      </c>
      <c r="E779" s="221">
        <v>0</v>
      </c>
      <c r="F779" s="221">
        <v>0</v>
      </c>
      <c r="G779" s="221">
        <v>0</v>
      </c>
      <c r="H779" s="221">
        <v>0</v>
      </c>
      <c r="I779" s="221">
        <v>2</v>
      </c>
      <c r="J779" s="221">
        <v>0</v>
      </c>
      <c r="K779" s="221">
        <v>0</v>
      </c>
      <c r="L779" s="221">
        <v>2</v>
      </c>
      <c r="M779" s="244">
        <f t="shared" si="35"/>
        <v>0</v>
      </c>
    </row>
    <row r="780" spans="1:13" x14ac:dyDescent="0.2">
      <c r="A780" t="str">
        <f t="shared" si="38"/>
        <v>VO300902</v>
      </c>
      <c r="B780">
        <f t="shared" si="39"/>
        <v>2</v>
      </c>
      <c r="C780" s="220" t="s">
        <v>1245</v>
      </c>
      <c r="D780" s="221" t="s">
        <v>267</v>
      </c>
      <c r="E780" s="221">
        <v>0</v>
      </c>
      <c r="F780" s="221">
        <v>0</v>
      </c>
      <c r="G780" s="221">
        <v>0</v>
      </c>
      <c r="H780" s="221">
        <v>0</v>
      </c>
      <c r="I780" s="221">
        <v>0</v>
      </c>
      <c r="J780" s="221">
        <v>0</v>
      </c>
      <c r="K780" s="221">
        <v>0</v>
      </c>
      <c r="L780" s="221">
        <v>0</v>
      </c>
      <c r="M780" s="244">
        <f t="shared" ref="M780:M842" si="40">IF((H780-L780)&gt;0,1,0)</f>
        <v>0</v>
      </c>
    </row>
    <row r="781" spans="1:13" x14ac:dyDescent="0.2">
      <c r="A781" t="str">
        <f t="shared" si="38"/>
        <v>VO300903</v>
      </c>
      <c r="B781">
        <f t="shared" si="39"/>
        <v>3</v>
      </c>
      <c r="C781" s="220" t="s">
        <v>1245</v>
      </c>
      <c r="D781" s="221" t="s">
        <v>296</v>
      </c>
      <c r="E781" s="221">
        <v>0</v>
      </c>
      <c r="F781" s="221">
        <v>0</v>
      </c>
      <c r="G781" s="221">
        <v>0</v>
      </c>
      <c r="H781" s="221">
        <v>0</v>
      </c>
      <c r="I781" s="221">
        <v>0</v>
      </c>
      <c r="J781" s="221">
        <v>0</v>
      </c>
      <c r="K781" s="221">
        <v>0</v>
      </c>
      <c r="L781" s="221">
        <v>0</v>
      </c>
      <c r="M781" s="244">
        <f t="shared" si="40"/>
        <v>0</v>
      </c>
    </row>
    <row r="782" spans="1:13" x14ac:dyDescent="0.2">
      <c r="A782" t="str">
        <f t="shared" si="38"/>
        <v>VO300904</v>
      </c>
      <c r="B782">
        <f t="shared" si="39"/>
        <v>4</v>
      </c>
      <c r="C782" s="220" t="s">
        <v>1245</v>
      </c>
      <c r="D782" s="221" t="s">
        <v>329</v>
      </c>
      <c r="E782" s="221">
        <v>1</v>
      </c>
      <c r="F782" s="221">
        <v>0</v>
      </c>
      <c r="G782" s="221">
        <v>0</v>
      </c>
      <c r="H782" s="221">
        <v>1</v>
      </c>
      <c r="I782" s="221">
        <v>1</v>
      </c>
      <c r="J782" s="221">
        <v>0</v>
      </c>
      <c r="K782" s="221">
        <v>0</v>
      </c>
      <c r="L782" s="221">
        <v>1</v>
      </c>
      <c r="M782" s="244">
        <f t="shared" si="40"/>
        <v>0</v>
      </c>
    </row>
    <row r="783" spans="1:13" x14ac:dyDescent="0.2">
      <c r="A783" t="str">
        <f t="shared" si="38"/>
        <v>VO300905</v>
      </c>
      <c r="B783">
        <f t="shared" si="39"/>
        <v>5</v>
      </c>
      <c r="C783" s="220" t="s">
        <v>1245</v>
      </c>
      <c r="D783" s="221" t="s">
        <v>408</v>
      </c>
      <c r="E783" s="221">
        <v>1</v>
      </c>
      <c r="F783" s="221">
        <v>0</v>
      </c>
      <c r="G783" s="221">
        <v>0</v>
      </c>
      <c r="H783" s="221">
        <v>1</v>
      </c>
      <c r="I783" s="221">
        <v>0</v>
      </c>
      <c r="J783" s="221">
        <v>0</v>
      </c>
      <c r="K783" s="221">
        <v>0</v>
      </c>
      <c r="L783" s="221">
        <v>0</v>
      </c>
      <c r="M783" s="244">
        <f t="shared" si="40"/>
        <v>1</v>
      </c>
    </row>
    <row r="784" spans="1:13" x14ac:dyDescent="0.2">
      <c r="A784" t="str">
        <f t="shared" si="38"/>
        <v>VO300906</v>
      </c>
      <c r="B784">
        <f t="shared" si="39"/>
        <v>6</v>
      </c>
      <c r="C784" s="220" t="s">
        <v>1245</v>
      </c>
      <c r="D784" s="221" t="s">
        <v>1079</v>
      </c>
      <c r="E784" s="221">
        <v>0</v>
      </c>
      <c r="F784" s="221">
        <v>0</v>
      </c>
      <c r="G784" s="221">
        <v>0</v>
      </c>
      <c r="H784" s="221">
        <v>0</v>
      </c>
      <c r="I784" s="221">
        <v>0</v>
      </c>
      <c r="J784" s="221">
        <v>0</v>
      </c>
      <c r="K784" s="221">
        <v>0</v>
      </c>
      <c r="L784" s="221">
        <v>0</v>
      </c>
      <c r="M784" s="244">
        <f t="shared" si="40"/>
        <v>0</v>
      </c>
    </row>
    <row r="785" spans="1:13" x14ac:dyDescent="0.2">
      <c r="A785" t="str">
        <f t="shared" si="38"/>
        <v>VO300907</v>
      </c>
      <c r="B785">
        <f t="shared" si="39"/>
        <v>7</v>
      </c>
      <c r="C785" s="220" t="s">
        <v>1245</v>
      </c>
      <c r="D785" s="221" t="s">
        <v>424</v>
      </c>
      <c r="E785" s="221">
        <v>1</v>
      </c>
      <c r="F785" s="221">
        <v>0</v>
      </c>
      <c r="G785" s="221">
        <v>0</v>
      </c>
      <c r="H785" s="221">
        <v>1</v>
      </c>
      <c r="I785" s="221">
        <v>0</v>
      </c>
      <c r="J785" s="221">
        <v>0</v>
      </c>
      <c r="K785" s="221">
        <v>0</v>
      </c>
      <c r="L785" s="221">
        <v>0</v>
      </c>
      <c r="M785" s="244">
        <f t="shared" si="40"/>
        <v>1</v>
      </c>
    </row>
    <row r="786" spans="1:13" x14ac:dyDescent="0.2">
      <c r="A786" t="str">
        <f t="shared" si="38"/>
        <v>VO300908</v>
      </c>
      <c r="B786">
        <f t="shared" si="39"/>
        <v>8</v>
      </c>
      <c r="C786" s="220" t="s">
        <v>1245</v>
      </c>
      <c r="D786" s="221" t="s">
        <v>472</v>
      </c>
      <c r="E786" s="221">
        <v>1</v>
      </c>
      <c r="F786" s="221">
        <v>0</v>
      </c>
      <c r="G786" s="221">
        <v>0</v>
      </c>
      <c r="H786" s="221">
        <v>1</v>
      </c>
      <c r="I786" s="221">
        <v>0</v>
      </c>
      <c r="J786" s="221">
        <v>0</v>
      </c>
      <c r="K786" s="221">
        <v>0</v>
      </c>
      <c r="L786" s="221">
        <v>0</v>
      </c>
      <c r="M786" s="244">
        <f t="shared" si="40"/>
        <v>1</v>
      </c>
    </row>
    <row r="787" spans="1:13" x14ac:dyDescent="0.2">
      <c r="A787" t="str">
        <f t="shared" si="38"/>
        <v>VO300909</v>
      </c>
      <c r="B787">
        <f t="shared" si="39"/>
        <v>9</v>
      </c>
      <c r="C787" s="220" t="s">
        <v>1245</v>
      </c>
      <c r="D787" s="221" t="s">
        <v>501</v>
      </c>
      <c r="E787" s="221">
        <v>1</v>
      </c>
      <c r="F787" s="221">
        <v>0</v>
      </c>
      <c r="G787" s="221">
        <v>0</v>
      </c>
      <c r="H787" s="221">
        <v>1</v>
      </c>
      <c r="I787" s="221">
        <v>0</v>
      </c>
      <c r="J787" s="221">
        <v>0</v>
      </c>
      <c r="K787" s="221">
        <v>0</v>
      </c>
      <c r="L787" s="221">
        <v>0</v>
      </c>
      <c r="M787" s="244">
        <f t="shared" si="40"/>
        <v>1</v>
      </c>
    </row>
    <row r="788" spans="1:13" x14ac:dyDescent="0.2">
      <c r="A788" t="str">
        <f t="shared" si="38"/>
        <v>VO300910</v>
      </c>
      <c r="B788">
        <f t="shared" si="39"/>
        <v>10</v>
      </c>
      <c r="C788" s="220" t="s">
        <v>1245</v>
      </c>
      <c r="D788" s="221" t="s">
        <v>506</v>
      </c>
      <c r="E788" s="221">
        <v>0</v>
      </c>
      <c r="F788" s="221">
        <v>0</v>
      </c>
      <c r="G788" s="221">
        <v>0</v>
      </c>
      <c r="H788" s="221">
        <v>0</v>
      </c>
      <c r="I788" s="221">
        <v>0</v>
      </c>
      <c r="J788" s="221">
        <v>0</v>
      </c>
      <c r="K788" s="221">
        <v>0</v>
      </c>
      <c r="L788" s="221">
        <v>0</v>
      </c>
      <c r="M788" s="244">
        <f t="shared" si="40"/>
        <v>0</v>
      </c>
    </row>
    <row r="789" spans="1:13" x14ac:dyDescent="0.2">
      <c r="A789" t="str">
        <f t="shared" si="38"/>
        <v>VO300911</v>
      </c>
      <c r="B789">
        <f t="shared" si="39"/>
        <v>11</v>
      </c>
      <c r="C789" s="220" t="s">
        <v>1245</v>
      </c>
      <c r="D789" s="221" t="s">
        <v>705</v>
      </c>
      <c r="E789" s="221">
        <v>2</v>
      </c>
      <c r="F789" s="221">
        <v>0</v>
      </c>
      <c r="G789" s="221">
        <v>0</v>
      </c>
      <c r="H789" s="221">
        <v>2</v>
      </c>
      <c r="I789" s="221">
        <v>0</v>
      </c>
      <c r="J789" s="221">
        <v>0</v>
      </c>
      <c r="K789" s="221">
        <v>0</v>
      </c>
      <c r="L789" s="221">
        <v>0</v>
      </c>
      <c r="M789" s="244">
        <f t="shared" si="40"/>
        <v>1</v>
      </c>
    </row>
    <row r="790" spans="1:13" x14ac:dyDescent="0.2">
      <c r="A790" t="str">
        <f t="shared" si="38"/>
        <v>VO300912</v>
      </c>
      <c r="B790">
        <f t="shared" si="39"/>
        <v>12</v>
      </c>
      <c r="C790" s="220" t="s">
        <v>1245</v>
      </c>
      <c r="D790" s="221" t="s">
        <v>945</v>
      </c>
      <c r="E790" s="221">
        <v>1</v>
      </c>
      <c r="F790" s="221">
        <v>0</v>
      </c>
      <c r="G790" s="221">
        <v>0</v>
      </c>
      <c r="H790" s="221">
        <v>1</v>
      </c>
      <c r="I790" s="221">
        <v>0</v>
      </c>
      <c r="J790" s="221">
        <v>0</v>
      </c>
      <c r="K790" s="221">
        <v>0</v>
      </c>
      <c r="L790" s="221">
        <v>0</v>
      </c>
      <c r="M790" s="244">
        <f t="shared" si="40"/>
        <v>1</v>
      </c>
    </row>
    <row r="791" spans="1:13" x14ac:dyDescent="0.2">
      <c r="A791" t="str">
        <f t="shared" si="38"/>
        <v>VO300913</v>
      </c>
      <c r="B791">
        <f t="shared" si="39"/>
        <v>13</v>
      </c>
      <c r="C791" s="220" t="s">
        <v>1245</v>
      </c>
      <c r="D791" s="221" t="s">
        <v>1150</v>
      </c>
      <c r="E791" s="221">
        <v>2</v>
      </c>
      <c r="F791" s="221">
        <v>0</v>
      </c>
      <c r="G791" s="221">
        <v>0</v>
      </c>
      <c r="H791" s="221">
        <v>2</v>
      </c>
      <c r="I791" s="221">
        <v>0</v>
      </c>
      <c r="J791" s="221">
        <v>0</v>
      </c>
      <c r="K791" s="221">
        <v>0</v>
      </c>
      <c r="L791" s="221">
        <v>0</v>
      </c>
      <c r="M791" s="244">
        <f t="shared" si="40"/>
        <v>1</v>
      </c>
    </row>
    <row r="792" spans="1:13" x14ac:dyDescent="0.2">
      <c r="A792" t="str">
        <f t="shared" si="38"/>
        <v>VO300914</v>
      </c>
      <c r="B792">
        <f t="shared" si="39"/>
        <v>14</v>
      </c>
      <c r="C792" s="220" t="s">
        <v>1245</v>
      </c>
      <c r="D792" s="221" t="s">
        <v>1001</v>
      </c>
      <c r="E792" s="221">
        <v>4</v>
      </c>
      <c r="F792" s="221">
        <v>0</v>
      </c>
      <c r="G792" s="221">
        <v>0</v>
      </c>
      <c r="H792" s="221">
        <v>4</v>
      </c>
      <c r="I792" s="221">
        <v>2</v>
      </c>
      <c r="J792" s="221">
        <v>0</v>
      </c>
      <c r="K792" s="221">
        <v>0</v>
      </c>
      <c r="L792" s="221">
        <v>2</v>
      </c>
      <c r="M792" s="244">
        <f t="shared" si="40"/>
        <v>1</v>
      </c>
    </row>
    <row r="793" spans="1:13" x14ac:dyDescent="0.2">
      <c r="A793" t="str">
        <f t="shared" si="38"/>
        <v>VO310101</v>
      </c>
      <c r="B793">
        <f t="shared" si="39"/>
        <v>1</v>
      </c>
      <c r="C793" s="220" t="s">
        <v>1246</v>
      </c>
      <c r="D793" s="221" t="s">
        <v>267</v>
      </c>
      <c r="E793" s="221">
        <v>0</v>
      </c>
      <c r="F793" s="221">
        <v>0</v>
      </c>
      <c r="G793" s="221">
        <v>0</v>
      </c>
      <c r="H793" s="221">
        <v>0</v>
      </c>
      <c r="I793" s="221">
        <v>1</v>
      </c>
      <c r="J793" s="221">
        <v>0</v>
      </c>
      <c r="K793" s="221">
        <v>0</v>
      </c>
      <c r="L793" s="221">
        <v>1</v>
      </c>
      <c r="M793" s="244">
        <f t="shared" si="40"/>
        <v>0</v>
      </c>
    </row>
    <row r="794" spans="1:13" x14ac:dyDescent="0.2">
      <c r="A794" t="str">
        <f t="shared" si="38"/>
        <v>VO310102</v>
      </c>
      <c r="B794">
        <f t="shared" si="39"/>
        <v>2</v>
      </c>
      <c r="C794" s="220" t="s">
        <v>1246</v>
      </c>
      <c r="D794" s="221" t="s">
        <v>336</v>
      </c>
      <c r="E794" s="221">
        <v>0</v>
      </c>
      <c r="F794" s="221">
        <v>0</v>
      </c>
      <c r="G794" s="221">
        <v>0</v>
      </c>
      <c r="H794" s="221">
        <v>0</v>
      </c>
      <c r="I794" s="221">
        <v>0</v>
      </c>
      <c r="J794" s="221">
        <v>0</v>
      </c>
      <c r="K794" s="221">
        <v>0</v>
      </c>
      <c r="L794" s="221">
        <v>0</v>
      </c>
      <c r="M794" s="244">
        <f t="shared" si="40"/>
        <v>0</v>
      </c>
    </row>
    <row r="795" spans="1:13" x14ac:dyDescent="0.2">
      <c r="A795" t="str">
        <f t="shared" si="38"/>
        <v>VO310103</v>
      </c>
      <c r="B795">
        <f t="shared" si="39"/>
        <v>3</v>
      </c>
      <c r="C795" s="220" t="s">
        <v>1246</v>
      </c>
      <c r="D795" s="221" t="s">
        <v>341</v>
      </c>
      <c r="E795" s="221">
        <v>11</v>
      </c>
      <c r="F795" s="221">
        <v>0</v>
      </c>
      <c r="G795" s="221">
        <v>0</v>
      </c>
      <c r="H795" s="221">
        <v>11</v>
      </c>
      <c r="I795" s="221">
        <v>4</v>
      </c>
      <c r="J795" s="221">
        <v>0</v>
      </c>
      <c r="K795" s="221">
        <v>0</v>
      </c>
      <c r="L795" s="221">
        <v>4</v>
      </c>
      <c r="M795" s="244">
        <f t="shared" si="40"/>
        <v>1</v>
      </c>
    </row>
    <row r="796" spans="1:13" x14ac:dyDescent="0.2">
      <c r="A796" t="str">
        <f t="shared" si="38"/>
        <v>VO310104</v>
      </c>
      <c r="B796">
        <f t="shared" si="39"/>
        <v>4</v>
      </c>
      <c r="C796" s="220" t="s">
        <v>1246</v>
      </c>
      <c r="D796" s="221" t="s">
        <v>501</v>
      </c>
      <c r="E796" s="221">
        <v>1</v>
      </c>
      <c r="F796" s="221">
        <v>0</v>
      </c>
      <c r="G796" s="221">
        <v>0</v>
      </c>
      <c r="H796" s="221">
        <v>1</v>
      </c>
      <c r="I796" s="221">
        <v>0</v>
      </c>
      <c r="J796" s="221">
        <v>0</v>
      </c>
      <c r="K796" s="221">
        <v>0</v>
      </c>
      <c r="L796" s="221">
        <v>0</v>
      </c>
      <c r="M796" s="244">
        <f t="shared" si="40"/>
        <v>1</v>
      </c>
    </row>
    <row r="797" spans="1:13" x14ac:dyDescent="0.2">
      <c r="A797" t="str">
        <f t="shared" si="38"/>
        <v>VO310105</v>
      </c>
      <c r="B797">
        <f t="shared" si="39"/>
        <v>5</v>
      </c>
      <c r="C797" s="220" t="s">
        <v>1246</v>
      </c>
      <c r="D797" s="221" t="s">
        <v>548</v>
      </c>
      <c r="E797" s="221">
        <v>2</v>
      </c>
      <c r="F797" s="221">
        <v>0</v>
      </c>
      <c r="G797" s="221">
        <v>0</v>
      </c>
      <c r="H797" s="221">
        <v>2</v>
      </c>
      <c r="I797" s="221">
        <v>0</v>
      </c>
      <c r="J797" s="221">
        <v>0</v>
      </c>
      <c r="K797" s="221">
        <v>0</v>
      </c>
      <c r="L797" s="221">
        <v>0</v>
      </c>
      <c r="M797" s="244">
        <f t="shared" si="40"/>
        <v>1</v>
      </c>
    </row>
    <row r="798" spans="1:13" x14ac:dyDescent="0.2">
      <c r="A798" t="str">
        <f t="shared" si="38"/>
        <v>VO310106</v>
      </c>
      <c r="B798">
        <f t="shared" si="39"/>
        <v>6</v>
      </c>
      <c r="C798" s="220" t="s">
        <v>1246</v>
      </c>
      <c r="D798" s="221" t="s">
        <v>705</v>
      </c>
      <c r="E798" s="221">
        <v>1</v>
      </c>
      <c r="F798" s="221">
        <v>0</v>
      </c>
      <c r="G798" s="221">
        <v>0</v>
      </c>
      <c r="H798" s="221">
        <v>1</v>
      </c>
      <c r="I798" s="221">
        <v>0</v>
      </c>
      <c r="J798" s="221">
        <v>0</v>
      </c>
      <c r="K798" s="221">
        <v>0</v>
      </c>
      <c r="L798" s="221">
        <v>0</v>
      </c>
      <c r="M798" s="244">
        <f t="shared" si="40"/>
        <v>1</v>
      </c>
    </row>
    <row r="799" spans="1:13" x14ac:dyDescent="0.2">
      <c r="A799" t="str">
        <f t="shared" si="38"/>
        <v>VO310107</v>
      </c>
      <c r="B799">
        <f t="shared" si="39"/>
        <v>7</v>
      </c>
      <c r="C799" s="220" t="s">
        <v>1246</v>
      </c>
      <c r="D799" s="221" t="s">
        <v>730</v>
      </c>
      <c r="E799" s="221">
        <v>1</v>
      </c>
      <c r="F799" s="221">
        <v>0</v>
      </c>
      <c r="G799" s="221">
        <v>0</v>
      </c>
      <c r="H799" s="221">
        <v>1</v>
      </c>
      <c r="I799" s="221">
        <v>3</v>
      </c>
      <c r="J799" s="221">
        <v>0</v>
      </c>
      <c r="K799" s="221">
        <v>0</v>
      </c>
      <c r="L799" s="221">
        <v>3</v>
      </c>
      <c r="M799" s="244">
        <f t="shared" si="40"/>
        <v>0</v>
      </c>
    </row>
    <row r="800" spans="1:13" x14ac:dyDescent="0.2">
      <c r="A800" t="str">
        <f t="shared" si="38"/>
        <v>VO310108</v>
      </c>
      <c r="B800">
        <f t="shared" si="39"/>
        <v>8</v>
      </c>
      <c r="C800" s="220" t="s">
        <v>1246</v>
      </c>
      <c r="D800" s="221" t="s">
        <v>967</v>
      </c>
      <c r="E800" s="221">
        <v>2</v>
      </c>
      <c r="F800" s="221">
        <v>0</v>
      </c>
      <c r="G800" s="221">
        <v>0</v>
      </c>
      <c r="H800" s="221">
        <v>2</v>
      </c>
      <c r="I800" s="221">
        <v>2</v>
      </c>
      <c r="J800" s="221">
        <v>0</v>
      </c>
      <c r="K800" s="221">
        <v>0</v>
      </c>
      <c r="L800" s="221">
        <v>2</v>
      </c>
      <c r="M800" s="244">
        <f t="shared" si="40"/>
        <v>0</v>
      </c>
    </row>
    <row r="801" spans="1:13" x14ac:dyDescent="0.2">
      <c r="A801" t="str">
        <f t="shared" si="38"/>
        <v>VO310201</v>
      </c>
      <c r="B801">
        <f t="shared" si="39"/>
        <v>1</v>
      </c>
      <c r="C801" s="220" t="s">
        <v>1247</v>
      </c>
      <c r="D801" s="221" t="s">
        <v>97</v>
      </c>
      <c r="E801" s="221">
        <v>0</v>
      </c>
      <c r="F801" s="221">
        <v>0</v>
      </c>
      <c r="G801" s="221">
        <v>0</v>
      </c>
      <c r="H801" s="221">
        <v>0</v>
      </c>
      <c r="I801" s="221">
        <v>1</v>
      </c>
      <c r="J801" s="221">
        <v>0</v>
      </c>
      <c r="K801" s="221">
        <v>0</v>
      </c>
      <c r="L801" s="221">
        <v>1</v>
      </c>
      <c r="M801" s="244">
        <f t="shared" si="40"/>
        <v>0</v>
      </c>
    </row>
    <row r="802" spans="1:13" x14ac:dyDescent="0.2">
      <c r="A802" t="str">
        <f t="shared" si="38"/>
        <v>VO310202</v>
      </c>
      <c r="B802">
        <f t="shared" si="39"/>
        <v>2</v>
      </c>
      <c r="C802" s="220" t="s">
        <v>1247</v>
      </c>
      <c r="D802" s="221" t="s">
        <v>115</v>
      </c>
      <c r="E802" s="221">
        <v>0</v>
      </c>
      <c r="F802" s="221">
        <v>0</v>
      </c>
      <c r="G802" s="221">
        <v>0</v>
      </c>
      <c r="H802" s="221">
        <v>0</v>
      </c>
      <c r="I802" s="221">
        <v>7</v>
      </c>
      <c r="J802" s="221">
        <v>0</v>
      </c>
      <c r="K802" s="221">
        <v>0</v>
      </c>
      <c r="L802" s="221">
        <v>7</v>
      </c>
      <c r="M802" s="244">
        <f t="shared" si="40"/>
        <v>0</v>
      </c>
    </row>
    <row r="803" spans="1:13" x14ac:dyDescent="0.2">
      <c r="A803" t="str">
        <f t="shared" si="38"/>
        <v>VO310203</v>
      </c>
      <c r="B803">
        <f t="shared" si="39"/>
        <v>3</v>
      </c>
      <c r="C803" s="220" t="s">
        <v>1247</v>
      </c>
      <c r="D803" s="221" t="s">
        <v>317</v>
      </c>
      <c r="E803" s="221">
        <v>0</v>
      </c>
      <c r="F803" s="221">
        <v>0</v>
      </c>
      <c r="G803" s="221">
        <v>0</v>
      </c>
      <c r="H803" s="221">
        <v>0</v>
      </c>
      <c r="I803" s="221">
        <v>0</v>
      </c>
      <c r="J803" s="221">
        <v>0</v>
      </c>
      <c r="K803" s="221">
        <v>0</v>
      </c>
      <c r="L803" s="221">
        <v>0</v>
      </c>
      <c r="M803" s="244">
        <f t="shared" si="40"/>
        <v>0</v>
      </c>
    </row>
    <row r="804" spans="1:13" x14ac:dyDescent="0.2">
      <c r="A804" t="str">
        <f t="shared" si="38"/>
        <v>VO310204</v>
      </c>
      <c r="B804">
        <f t="shared" si="39"/>
        <v>4</v>
      </c>
      <c r="C804" s="220" t="s">
        <v>1247</v>
      </c>
      <c r="D804" s="221" t="s">
        <v>336</v>
      </c>
      <c r="E804" s="221">
        <v>1</v>
      </c>
      <c r="F804" s="221">
        <v>0</v>
      </c>
      <c r="G804" s="221">
        <v>0</v>
      </c>
      <c r="H804" s="221">
        <v>1</v>
      </c>
      <c r="I804" s="221">
        <v>0</v>
      </c>
      <c r="J804" s="221">
        <v>0</v>
      </c>
      <c r="K804" s="221">
        <v>0</v>
      </c>
      <c r="L804" s="221">
        <v>0</v>
      </c>
      <c r="M804" s="244">
        <f t="shared" si="40"/>
        <v>1</v>
      </c>
    </row>
    <row r="805" spans="1:13" x14ac:dyDescent="0.2">
      <c r="A805" t="str">
        <f t="shared" si="38"/>
        <v>VO310205</v>
      </c>
      <c r="B805">
        <f t="shared" si="39"/>
        <v>5</v>
      </c>
      <c r="C805" s="220" t="s">
        <v>1247</v>
      </c>
      <c r="D805" s="221" t="s">
        <v>341</v>
      </c>
      <c r="E805" s="221">
        <v>4</v>
      </c>
      <c r="F805" s="221">
        <v>0</v>
      </c>
      <c r="G805" s="221">
        <v>0</v>
      </c>
      <c r="H805" s="221">
        <v>4</v>
      </c>
      <c r="I805" s="221">
        <v>4</v>
      </c>
      <c r="J805" s="221">
        <v>0</v>
      </c>
      <c r="K805" s="221">
        <v>0</v>
      </c>
      <c r="L805" s="221">
        <v>4</v>
      </c>
      <c r="M805" s="244">
        <f t="shared" si="40"/>
        <v>0</v>
      </c>
    </row>
    <row r="806" spans="1:13" x14ac:dyDescent="0.2">
      <c r="A806" t="str">
        <f t="shared" si="38"/>
        <v>VO310206</v>
      </c>
      <c r="B806">
        <f t="shared" si="39"/>
        <v>6</v>
      </c>
      <c r="C806" s="220" t="s">
        <v>1247</v>
      </c>
      <c r="D806" s="221" t="s">
        <v>501</v>
      </c>
      <c r="E806" s="221">
        <v>0</v>
      </c>
      <c r="F806" s="221">
        <v>0</v>
      </c>
      <c r="G806" s="221">
        <v>0</v>
      </c>
      <c r="H806" s="221">
        <v>0</v>
      </c>
      <c r="I806" s="221">
        <v>0</v>
      </c>
      <c r="J806" s="221">
        <v>0</v>
      </c>
      <c r="K806" s="221">
        <v>0</v>
      </c>
      <c r="L806" s="221">
        <v>0</v>
      </c>
      <c r="M806" s="244">
        <f t="shared" si="40"/>
        <v>0</v>
      </c>
    </row>
    <row r="807" spans="1:13" x14ac:dyDescent="0.2">
      <c r="A807" t="str">
        <f t="shared" si="38"/>
        <v>VO310207</v>
      </c>
      <c r="B807">
        <f t="shared" si="39"/>
        <v>7</v>
      </c>
      <c r="C807" s="220" t="s">
        <v>1247</v>
      </c>
      <c r="D807" s="221" t="s">
        <v>533</v>
      </c>
      <c r="E807" s="221">
        <v>0</v>
      </c>
      <c r="F807" s="221">
        <v>0</v>
      </c>
      <c r="G807" s="221">
        <v>0</v>
      </c>
      <c r="H807" s="221">
        <v>0</v>
      </c>
      <c r="I807" s="221">
        <v>0</v>
      </c>
      <c r="J807" s="221">
        <v>0</v>
      </c>
      <c r="K807" s="221">
        <v>0</v>
      </c>
      <c r="L807" s="221">
        <v>0</v>
      </c>
      <c r="M807" s="244">
        <f t="shared" si="40"/>
        <v>0</v>
      </c>
    </row>
    <row r="808" spans="1:13" x14ac:dyDescent="0.2">
      <c r="A808" t="str">
        <f t="shared" si="38"/>
        <v>VO310208</v>
      </c>
      <c r="B808">
        <f t="shared" si="39"/>
        <v>8</v>
      </c>
      <c r="C808" s="220" t="s">
        <v>1247</v>
      </c>
      <c r="D808" s="221" t="s">
        <v>548</v>
      </c>
      <c r="E808" s="221">
        <v>0</v>
      </c>
      <c r="F808" s="221">
        <v>0</v>
      </c>
      <c r="G808" s="221">
        <v>0</v>
      </c>
      <c r="H808" s="221">
        <v>0</v>
      </c>
      <c r="I808" s="221">
        <v>1</v>
      </c>
      <c r="J808" s="221">
        <v>0</v>
      </c>
      <c r="K808" s="221">
        <v>0</v>
      </c>
      <c r="L808" s="221">
        <v>1</v>
      </c>
      <c r="M808" s="244">
        <f t="shared" si="40"/>
        <v>0</v>
      </c>
    </row>
    <row r="809" spans="1:13" x14ac:dyDescent="0.2">
      <c r="A809" t="str">
        <f t="shared" si="38"/>
        <v>VO310209</v>
      </c>
      <c r="B809">
        <f t="shared" si="39"/>
        <v>9</v>
      </c>
      <c r="C809" s="220" t="s">
        <v>1247</v>
      </c>
      <c r="D809" s="221" t="s">
        <v>655</v>
      </c>
      <c r="E809" s="221">
        <v>0</v>
      </c>
      <c r="F809" s="221">
        <v>0</v>
      </c>
      <c r="G809" s="221">
        <v>0</v>
      </c>
      <c r="H809" s="221">
        <v>0</v>
      </c>
      <c r="I809" s="221">
        <v>0</v>
      </c>
      <c r="J809" s="221">
        <v>0</v>
      </c>
      <c r="K809" s="221">
        <v>1</v>
      </c>
      <c r="L809" s="221">
        <v>1</v>
      </c>
      <c r="M809" s="244">
        <f t="shared" si="40"/>
        <v>0</v>
      </c>
    </row>
    <row r="810" spans="1:13" x14ac:dyDescent="0.2">
      <c r="A810" t="str">
        <f t="shared" si="38"/>
        <v>VO310210</v>
      </c>
      <c r="B810">
        <f t="shared" si="39"/>
        <v>10</v>
      </c>
      <c r="C810" s="220" t="s">
        <v>1247</v>
      </c>
      <c r="D810" s="221" t="s">
        <v>756</v>
      </c>
      <c r="E810" s="221">
        <v>0</v>
      </c>
      <c r="F810" s="221">
        <v>0</v>
      </c>
      <c r="G810" s="221">
        <v>0</v>
      </c>
      <c r="H810" s="221">
        <v>0</v>
      </c>
      <c r="I810" s="221">
        <v>0</v>
      </c>
      <c r="J810" s="221">
        <v>0</v>
      </c>
      <c r="K810" s="221">
        <v>0</v>
      </c>
      <c r="L810" s="221">
        <v>0</v>
      </c>
      <c r="M810" s="244">
        <f t="shared" si="40"/>
        <v>0</v>
      </c>
    </row>
    <row r="811" spans="1:13" x14ac:dyDescent="0.2">
      <c r="A811" t="str">
        <f t="shared" si="38"/>
        <v>VO310211</v>
      </c>
      <c r="B811">
        <f t="shared" si="39"/>
        <v>11</v>
      </c>
      <c r="C811" s="220" t="s">
        <v>1247</v>
      </c>
      <c r="D811" s="221" t="s">
        <v>963</v>
      </c>
      <c r="E811" s="221">
        <v>7</v>
      </c>
      <c r="F811" s="221">
        <v>0</v>
      </c>
      <c r="G811" s="221">
        <v>0</v>
      </c>
      <c r="H811" s="221">
        <v>7</v>
      </c>
      <c r="I811" s="221">
        <v>2</v>
      </c>
      <c r="J811" s="221">
        <v>0</v>
      </c>
      <c r="K811" s="221">
        <v>0</v>
      </c>
      <c r="L811" s="221">
        <v>2</v>
      </c>
      <c r="M811" s="244">
        <f t="shared" si="40"/>
        <v>1</v>
      </c>
    </row>
    <row r="812" spans="1:13" x14ac:dyDescent="0.2">
      <c r="A812" t="str">
        <f t="shared" si="38"/>
        <v>VO310301</v>
      </c>
      <c r="B812">
        <f t="shared" si="39"/>
        <v>1</v>
      </c>
      <c r="C812" s="220" t="s">
        <v>1248</v>
      </c>
      <c r="D812" s="221" t="s">
        <v>341</v>
      </c>
      <c r="E812" s="221">
        <v>3</v>
      </c>
      <c r="F812" s="221">
        <v>0</v>
      </c>
      <c r="G812" s="221">
        <v>0</v>
      </c>
      <c r="H812" s="221">
        <v>3</v>
      </c>
      <c r="I812" s="221">
        <v>1</v>
      </c>
      <c r="J812" s="221">
        <v>0</v>
      </c>
      <c r="K812" s="221">
        <v>0</v>
      </c>
      <c r="L812" s="221">
        <v>1</v>
      </c>
      <c r="M812" s="244">
        <f t="shared" si="40"/>
        <v>1</v>
      </c>
    </row>
    <row r="813" spans="1:13" x14ac:dyDescent="0.2">
      <c r="A813" t="str">
        <f t="shared" si="38"/>
        <v>VO310302</v>
      </c>
      <c r="B813">
        <f t="shared" si="39"/>
        <v>2</v>
      </c>
      <c r="C813" s="220" t="s">
        <v>1248</v>
      </c>
      <c r="D813" s="221" t="s">
        <v>501</v>
      </c>
      <c r="E813" s="221">
        <v>1</v>
      </c>
      <c r="F813" s="221">
        <v>0</v>
      </c>
      <c r="G813" s="221">
        <v>0</v>
      </c>
      <c r="H813" s="221">
        <v>1</v>
      </c>
      <c r="I813" s="221">
        <v>0</v>
      </c>
      <c r="J813" s="221">
        <v>0</v>
      </c>
      <c r="K813" s="221">
        <v>0</v>
      </c>
      <c r="L813" s="221">
        <v>0</v>
      </c>
      <c r="M813" s="244">
        <f t="shared" si="40"/>
        <v>1</v>
      </c>
    </row>
    <row r="814" spans="1:13" x14ac:dyDescent="0.2">
      <c r="A814" t="str">
        <f t="shared" si="38"/>
        <v>VO310303</v>
      </c>
      <c r="B814">
        <f t="shared" si="39"/>
        <v>3</v>
      </c>
      <c r="C814" s="220" t="s">
        <v>1248</v>
      </c>
      <c r="D814" s="221" t="s">
        <v>548</v>
      </c>
      <c r="E814" s="221">
        <v>1</v>
      </c>
      <c r="F814" s="221">
        <v>0</v>
      </c>
      <c r="G814" s="221">
        <v>0</v>
      </c>
      <c r="H814" s="221">
        <v>1</v>
      </c>
      <c r="I814" s="221">
        <v>0</v>
      </c>
      <c r="J814" s="221">
        <v>0</v>
      </c>
      <c r="K814" s="221">
        <v>0</v>
      </c>
      <c r="L814" s="221">
        <v>0</v>
      </c>
      <c r="M814" s="244">
        <f t="shared" si="40"/>
        <v>1</v>
      </c>
    </row>
    <row r="815" spans="1:13" x14ac:dyDescent="0.2">
      <c r="A815" t="str">
        <f t="shared" si="38"/>
        <v>VO310304</v>
      </c>
      <c r="B815">
        <f t="shared" si="39"/>
        <v>4</v>
      </c>
      <c r="C815" s="220" t="s">
        <v>1248</v>
      </c>
      <c r="D815" s="221" t="s">
        <v>756</v>
      </c>
      <c r="E815" s="221">
        <v>2</v>
      </c>
      <c r="F815" s="221">
        <v>0</v>
      </c>
      <c r="G815" s="221">
        <v>0</v>
      </c>
      <c r="H815" s="221">
        <v>2</v>
      </c>
      <c r="I815" s="221">
        <v>1</v>
      </c>
      <c r="J815" s="221">
        <v>0</v>
      </c>
      <c r="K815" s="221">
        <v>0</v>
      </c>
      <c r="L815" s="221">
        <v>1</v>
      </c>
      <c r="M815" s="244">
        <f t="shared" si="40"/>
        <v>1</v>
      </c>
    </row>
    <row r="816" spans="1:13" x14ac:dyDescent="0.2">
      <c r="A816" t="str">
        <f t="shared" si="38"/>
        <v>VO310401</v>
      </c>
      <c r="B816">
        <f t="shared" si="39"/>
        <v>1</v>
      </c>
      <c r="C816" s="220" t="s">
        <v>1249</v>
      </c>
      <c r="D816" s="221" t="s">
        <v>183</v>
      </c>
      <c r="E816" s="221">
        <v>0</v>
      </c>
      <c r="F816" s="221">
        <v>0</v>
      </c>
      <c r="G816" s="221">
        <v>0</v>
      </c>
      <c r="H816" s="221">
        <v>0</v>
      </c>
      <c r="I816" s="221">
        <v>0</v>
      </c>
      <c r="J816" s="221">
        <v>0</v>
      </c>
      <c r="K816" s="221">
        <v>0</v>
      </c>
      <c r="L816" s="221">
        <v>0</v>
      </c>
      <c r="M816" s="244">
        <f t="shared" si="40"/>
        <v>0</v>
      </c>
    </row>
    <row r="817" spans="1:13" x14ac:dyDescent="0.2">
      <c r="A817" t="str">
        <f t="shared" si="38"/>
        <v>VO310402</v>
      </c>
      <c r="B817">
        <f t="shared" si="39"/>
        <v>2</v>
      </c>
      <c r="C817" s="220" t="s">
        <v>1249</v>
      </c>
      <c r="D817" s="221" t="s">
        <v>336</v>
      </c>
      <c r="E817" s="221">
        <v>0</v>
      </c>
      <c r="F817" s="221">
        <v>0</v>
      </c>
      <c r="G817" s="221">
        <v>0</v>
      </c>
      <c r="H817" s="221">
        <v>0</v>
      </c>
      <c r="I817" s="221">
        <v>0</v>
      </c>
      <c r="J817" s="221">
        <v>0</v>
      </c>
      <c r="K817" s="221">
        <v>0</v>
      </c>
      <c r="L817" s="221">
        <v>0</v>
      </c>
      <c r="M817" s="244">
        <f t="shared" si="40"/>
        <v>0</v>
      </c>
    </row>
    <row r="818" spans="1:13" x14ac:dyDescent="0.2">
      <c r="A818" t="str">
        <f t="shared" si="38"/>
        <v>VO310403</v>
      </c>
      <c r="B818">
        <f t="shared" si="39"/>
        <v>3</v>
      </c>
      <c r="C818" s="220" t="s">
        <v>1249</v>
      </c>
      <c r="D818" s="221" t="s">
        <v>341</v>
      </c>
      <c r="E818" s="221">
        <v>1</v>
      </c>
      <c r="F818" s="221">
        <v>0</v>
      </c>
      <c r="G818" s="221">
        <v>0</v>
      </c>
      <c r="H818" s="221">
        <v>1</v>
      </c>
      <c r="I818" s="221">
        <v>2</v>
      </c>
      <c r="J818" s="221">
        <v>0</v>
      </c>
      <c r="K818" s="221">
        <v>0</v>
      </c>
      <c r="L818" s="221">
        <v>2</v>
      </c>
      <c r="M818" s="244">
        <f t="shared" si="40"/>
        <v>0</v>
      </c>
    </row>
    <row r="819" spans="1:13" x14ac:dyDescent="0.2">
      <c r="A819" t="str">
        <f t="shared" si="38"/>
        <v>VO310404</v>
      </c>
      <c r="B819">
        <f t="shared" si="39"/>
        <v>4</v>
      </c>
      <c r="C819" s="220" t="s">
        <v>1249</v>
      </c>
      <c r="D819" s="221" t="s">
        <v>395</v>
      </c>
      <c r="E819" s="221">
        <v>5</v>
      </c>
      <c r="F819" s="221">
        <v>0</v>
      </c>
      <c r="G819" s="221">
        <v>0</v>
      </c>
      <c r="H819" s="221">
        <v>5</v>
      </c>
      <c r="I819" s="221">
        <v>0</v>
      </c>
      <c r="J819" s="221">
        <v>0</v>
      </c>
      <c r="K819" s="221">
        <v>0</v>
      </c>
      <c r="L819" s="221">
        <v>0</v>
      </c>
      <c r="M819" s="244">
        <f t="shared" si="40"/>
        <v>1</v>
      </c>
    </row>
    <row r="820" spans="1:13" x14ac:dyDescent="0.2">
      <c r="A820" t="str">
        <f t="shared" si="38"/>
        <v>VO310405</v>
      </c>
      <c r="B820">
        <f t="shared" si="39"/>
        <v>5</v>
      </c>
      <c r="C820" s="220" t="s">
        <v>1249</v>
      </c>
      <c r="D820" s="221" t="s">
        <v>506</v>
      </c>
      <c r="E820" s="221">
        <v>0</v>
      </c>
      <c r="F820" s="221">
        <v>0</v>
      </c>
      <c r="G820" s="221">
        <v>0</v>
      </c>
      <c r="H820" s="221">
        <v>0</v>
      </c>
      <c r="I820" s="221">
        <v>1</v>
      </c>
      <c r="J820" s="221">
        <v>0</v>
      </c>
      <c r="K820" s="221">
        <v>0</v>
      </c>
      <c r="L820" s="221">
        <v>1</v>
      </c>
      <c r="M820" s="244">
        <f t="shared" si="40"/>
        <v>0</v>
      </c>
    </row>
    <row r="821" spans="1:13" x14ac:dyDescent="0.2">
      <c r="A821" t="str">
        <f t="shared" si="38"/>
        <v>VO310406</v>
      </c>
      <c r="B821">
        <f t="shared" si="39"/>
        <v>6</v>
      </c>
      <c r="C821" s="220" t="s">
        <v>1249</v>
      </c>
      <c r="D821" s="221" t="s">
        <v>533</v>
      </c>
      <c r="E821" s="221">
        <v>3</v>
      </c>
      <c r="F821" s="221">
        <v>0</v>
      </c>
      <c r="G821" s="221">
        <v>0</v>
      </c>
      <c r="H821" s="221">
        <v>3</v>
      </c>
      <c r="I821" s="221">
        <v>3</v>
      </c>
      <c r="J821" s="221">
        <v>0</v>
      </c>
      <c r="K821" s="221">
        <v>0</v>
      </c>
      <c r="L821" s="221">
        <v>3</v>
      </c>
      <c r="M821" s="244">
        <f t="shared" si="40"/>
        <v>0</v>
      </c>
    </row>
    <row r="822" spans="1:13" x14ac:dyDescent="0.2">
      <c r="A822" t="str">
        <f t="shared" si="38"/>
        <v>VO310407</v>
      </c>
      <c r="B822">
        <f t="shared" si="39"/>
        <v>7</v>
      </c>
      <c r="C822" s="220" t="s">
        <v>1249</v>
      </c>
      <c r="D822" s="221" t="s">
        <v>622</v>
      </c>
      <c r="E822" s="221">
        <v>0</v>
      </c>
      <c r="F822" s="221">
        <v>0</v>
      </c>
      <c r="G822" s="221">
        <v>0</v>
      </c>
      <c r="H822" s="221">
        <v>0</v>
      </c>
      <c r="I822" s="221">
        <v>1</v>
      </c>
      <c r="J822" s="221">
        <v>0</v>
      </c>
      <c r="K822" s="221">
        <v>0</v>
      </c>
      <c r="L822" s="221">
        <v>1</v>
      </c>
      <c r="M822" s="244">
        <f t="shared" si="40"/>
        <v>0</v>
      </c>
    </row>
    <row r="823" spans="1:13" x14ac:dyDescent="0.2">
      <c r="A823" t="str">
        <f t="shared" si="38"/>
        <v>VO310408</v>
      </c>
      <c r="B823">
        <f t="shared" si="39"/>
        <v>8</v>
      </c>
      <c r="C823" s="220" t="s">
        <v>1249</v>
      </c>
      <c r="D823" s="221" t="s">
        <v>696</v>
      </c>
      <c r="E823" s="221">
        <v>0</v>
      </c>
      <c r="F823" s="221">
        <v>0</v>
      </c>
      <c r="G823" s="221">
        <v>0</v>
      </c>
      <c r="H823" s="221">
        <v>0</v>
      </c>
      <c r="I823" s="221">
        <v>0</v>
      </c>
      <c r="J823" s="221">
        <v>0</v>
      </c>
      <c r="K823" s="221">
        <v>0</v>
      </c>
      <c r="L823" s="221">
        <v>0</v>
      </c>
      <c r="M823" s="244">
        <f t="shared" si="40"/>
        <v>0</v>
      </c>
    </row>
    <row r="824" spans="1:13" x14ac:dyDescent="0.2">
      <c r="A824" t="str">
        <f t="shared" si="38"/>
        <v>VO310501</v>
      </c>
      <c r="B824">
        <f t="shared" si="39"/>
        <v>1</v>
      </c>
      <c r="C824" s="220" t="s">
        <v>1250</v>
      </c>
      <c r="D824" s="221" t="s">
        <v>183</v>
      </c>
      <c r="E824" s="221">
        <v>9</v>
      </c>
      <c r="F824" s="221">
        <v>0</v>
      </c>
      <c r="G824" s="221">
        <v>0</v>
      </c>
      <c r="H824" s="221">
        <v>9</v>
      </c>
      <c r="I824" s="221">
        <v>5</v>
      </c>
      <c r="J824" s="221">
        <v>0</v>
      </c>
      <c r="K824" s="221">
        <v>0</v>
      </c>
      <c r="L824" s="221">
        <v>5</v>
      </c>
      <c r="M824" s="244">
        <f t="shared" si="40"/>
        <v>1</v>
      </c>
    </row>
    <row r="825" spans="1:13" x14ac:dyDescent="0.2">
      <c r="A825" t="str">
        <f t="shared" si="38"/>
        <v>VO310502</v>
      </c>
      <c r="B825">
        <f t="shared" si="39"/>
        <v>2</v>
      </c>
      <c r="C825" s="220" t="s">
        <v>1250</v>
      </c>
      <c r="D825" s="221" t="s">
        <v>267</v>
      </c>
      <c r="E825" s="221">
        <v>0</v>
      </c>
      <c r="F825" s="221">
        <v>0</v>
      </c>
      <c r="G825" s="221">
        <v>0</v>
      </c>
      <c r="H825" s="221">
        <v>0</v>
      </c>
      <c r="I825" s="221">
        <v>0</v>
      </c>
      <c r="J825" s="221">
        <v>0</v>
      </c>
      <c r="K825" s="221">
        <v>1</v>
      </c>
      <c r="L825" s="221">
        <v>1</v>
      </c>
      <c r="M825" s="244">
        <f t="shared" si="40"/>
        <v>0</v>
      </c>
    </row>
    <row r="826" spans="1:13" x14ac:dyDescent="0.2">
      <c r="A826" t="str">
        <f t="shared" si="38"/>
        <v>VO310503</v>
      </c>
      <c r="B826">
        <f t="shared" si="39"/>
        <v>3</v>
      </c>
      <c r="C826" s="220" t="s">
        <v>1250</v>
      </c>
      <c r="D826" s="221" t="s">
        <v>336</v>
      </c>
      <c r="E826" s="221">
        <v>3</v>
      </c>
      <c r="F826" s="221">
        <v>0</v>
      </c>
      <c r="G826" s="221">
        <v>0</v>
      </c>
      <c r="H826" s="221">
        <v>3</v>
      </c>
      <c r="I826" s="221">
        <v>0</v>
      </c>
      <c r="J826" s="221">
        <v>0</v>
      </c>
      <c r="K826" s="221">
        <v>0</v>
      </c>
      <c r="L826" s="221">
        <v>0</v>
      </c>
      <c r="M826" s="244">
        <f t="shared" si="40"/>
        <v>1</v>
      </c>
    </row>
    <row r="827" spans="1:13" x14ac:dyDescent="0.2">
      <c r="A827" t="str">
        <f t="shared" si="38"/>
        <v>VO310504</v>
      </c>
      <c r="B827">
        <f t="shared" si="39"/>
        <v>4</v>
      </c>
      <c r="C827" s="220" t="s">
        <v>1250</v>
      </c>
      <c r="D827" s="221" t="s">
        <v>341</v>
      </c>
      <c r="E827" s="221">
        <v>0</v>
      </c>
      <c r="F827" s="221">
        <v>0</v>
      </c>
      <c r="G827" s="221">
        <v>0</v>
      </c>
      <c r="H827" s="221">
        <v>0</v>
      </c>
      <c r="I827" s="221">
        <v>0</v>
      </c>
      <c r="J827" s="221">
        <v>0</v>
      </c>
      <c r="K827" s="221">
        <v>0</v>
      </c>
      <c r="L827" s="221">
        <v>0</v>
      </c>
      <c r="M827" s="244">
        <f t="shared" si="40"/>
        <v>0</v>
      </c>
    </row>
    <row r="828" spans="1:13" x14ac:dyDescent="0.2">
      <c r="A828" t="str">
        <f t="shared" si="38"/>
        <v>VO310505</v>
      </c>
      <c r="B828">
        <f t="shared" si="39"/>
        <v>5</v>
      </c>
      <c r="C828" s="220" t="s">
        <v>1250</v>
      </c>
      <c r="D828" s="221" t="s">
        <v>395</v>
      </c>
      <c r="E828" s="221">
        <v>0</v>
      </c>
      <c r="F828" s="221">
        <v>0</v>
      </c>
      <c r="G828" s="221">
        <v>0</v>
      </c>
      <c r="H828" s="221">
        <v>0</v>
      </c>
      <c r="I828" s="221">
        <v>2</v>
      </c>
      <c r="J828" s="221">
        <v>0</v>
      </c>
      <c r="K828" s="221">
        <v>0</v>
      </c>
      <c r="L828" s="221">
        <v>2</v>
      </c>
      <c r="M828" s="244">
        <f t="shared" si="40"/>
        <v>0</v>
      </c>
    </row>
    <row r="829" spans="1:13" x14ac:dyDescent="0.2">
      <c r="A829" t="str">
        <f t="shared" si="38"/>
        <v>VO310506</v>
      </c>
      <c r="B829">
        <f t="shared" si="39"/>
        <v>6</v>
      </c>
      <c r="C829" s="220" t="s">
        <v>1250</v>
      </c>
      <c r="D829" s="221" t="s">
        <v>429</v>
      </c>
      <c r="E829" s="221">
        <v>0</v>
      </c>
      <c r="F829" s="221">
        <v>0</v>
      </c>
      <c r="G829" s="221">
        <v>0</v>
      </c>
      <c r="H829" s="221">
        <v>0</v>
      </c>
      <c r="I829" s="221">
        <v>5</v>
      </c>
      <c r="J829" s="221">
        <v>0</v>
      </c>
      <c r="K829" s="221">
        <v>0</v>
      </c>
      <c r="L829" s="221">
        <v>5</v>
      </c>
      <c r="M829" s="244">
        <f t="shared" si="40"/>
        <v>0</v>
      </c>
    </row>
    <row r="830" spans="1:13" x14ac:dyDescent="0.2">
      <c r="A830" t="str">
        <f t="shared" si="38"/>
        <v>VO310507</v>
      </c>
      <c r="B830">
        <f t="shared" si="39"/>
        <v>7</v>
      </c>
      <c r="C830" s="220" t="s">
        <v>1250</v>
      </c>
      <c r="D830" s="221" t="s">
        <v>501</v>
      </c>
      <c r="E830" s="221">
        <v>2</v>
      </c>
      <c r="F830" s="221">
        <v>0</v>
      </c>
      <c r="G830" s="221">
        <v>0</v>
      </c>
      <c r="H830" s="221">
        <v>2</v>
      </c>
      <c r="I830" s="221">
        <v>0</v>
      </c>
      <c r="J830" s="221">
        <v>0</v>
      </c>
      <c r="K830" s="221">
        <v>0</v>
      </c>
      <c r="L830" s="221">
        <v>0</v>
      </c>
      <c r="M830" s="244">
        <f t="shared" si="40"/>
        <v>1</v>
      </c>
    </row>
    <row r="831" spans="1:13" x14ac:dyDescent="0.2">
      <c r="A831" t="str">
        <f t="shared" si="38"/>
        <v>VO310508</v>
      </c>
      <c r="B831">
        <f t="shared" si="39"/>
        <v>8</v>
      </c>
      <c r="C831" s="220" t="s">
        <v>1250</v>
      </c>
      <c r="D831" s="221" t="s">
        <v>506</v>
      </c>
      <c r="E831" s="221">
        <v>1</v>
      </c>
      <c r="F831" s="221">
        <v>0</v>
      </c>
      <c r="G831" s="221">
        <v>0</v>
      </c>
      <c r="H831" s="221">
        <v>1</v>
      </c>
      <c r="I831" s="221">
        <v>0</v>
      </c>
      <c r="J831" s="221">
        <v>0</v>
      </c>
      <c r="K831" s="221">
        <v>0</v>
      </c>
      <c r="L831" s="221">
        <v>0</v>
      </c>
      <c r="M831" s="244">
        <f t="shared" si="40"/>
        <v>1</v>
      </c>
    </row>
    <row r="832" spans="1:13" x14ac:dyDescent="0.2">
      <c r="A832" t="str">
        <f t="shared" ref="A832:A842" si="41">C832&amp;IF(B832&lt;10,"0","")&amp;B832</f>
        <v>VO310509</v>
      </c>
      <c r="B832">
        <f t="shared" ref="B832:B842" si="42">IF(C832=C831,B831+1,1)</f>
        <v>9</v>
      </c>
      <c r="C832" s="220" t="s">
        <v>1250</v>
      </c>
      <c r="D832" s="221" t="s">
        <v>655</v>
      </c>
      <c r="E832" s="221">
        <v>0</v>
      </c>
      <c r="F832" s="221">
        <v>0</v>
      </c>
      <c r="G832" s="221">
        <v>0</v>
      </c>
      <c r="H832" s="221">
        <v>0</v>
      </c>
      <c r="I832" s="221">
        <v>0</v>
      </c>
      <c r="J832" s="221">
        <v>0</v>
      </c>
      <c r="K832" s="221">
        <v>0</v>
      </c>
      <c r="L832" s="221">
        <v>0</v>
      </c>
      <c r="M832" s="244">
        <f t="shared" si="40"/>
        <v>0</v>
      </c>
    </row>
    <row r="833" spans="1:13" x14ac:dyDescent="0.2">
      <c r="A833" t="str">
        <f t="shared" si="41"/>
        <v>VO310510</v>
      </c>
      <c r="B833">
        <f t="shared" si="42"/>
        <v>10</v>
      </c>
      <c r="C833" s="220" t="s">
        <v>1250</v>
      </c>
      <c r="D833" s="221" t="s">
        <v>863</v>
      </c>
      <c r="E833" s="221">
        <v>0</v>
      </c>
      <c r="F833" s="221">
        <v>0</v>
      </c>
      <c r="G833" s="221">
        <v>0</v>
      </c>
      <c r="H833" s="221">
        <v>0</v>
      </c>
      <c r="I833" s="221">
        <v>0</v>
      </c>
      <c r="J833" s="221">
        <v>0</v>
      </c>
      <c r="K833" s="221">
        <v>0</v>
      </c>
      <c r="L833" s="221">
        <v>0</v>
      </c>
      <c r="M833" s="244">
        <f t="shared" si="40"/>
        <v>0</v>
      </c>
    </row>
    <row r="834" spans="1:13" x14ac:dyDescent="0.2">
      <c r="A834" t="str">
        <f t="shared" si="41"/>
        <v>VO310511</v>
      </c>
      <c r="B834">
        <f t="shared" si="42"/>
        <v>11</v>
      </c>
      <c r="C834" s="220" t="s">
        <v>1250</v>
      </c>
      <c r="D834" s="221" t="s">
        <v>1146</v>
      </c>
      <c r="E834" s="221">
        <v>1</v>
      </c>
      <c r="F834" s="221">
        <v>0</v>
      </c>
      <c r="G834" s="221">
        <v>0</v>
      </c>
      <c r="H834" s="221">
        <v>1</v>
      </c>
      <c r="I834" s="221">
        <v>0</v>
      </c>
      <c r="J834" s="221">
        <v>0</v>
      </c>
      <c r="K834" s="221">
        <v>0</v>
      </c>
      <c r="L834" s="221">
        <v>0</v>
      </c>
      <c r="M834" s="244">
        <f t="shared" si="40"/>
        <v>1</v>
      </c>
    </row>
    <row r="835" spans="1:13" x14ac:dyDescent="0.2">
      <c r="A835" t="str">
        <f t="shared" si="41"/>
        <v>VO310601</v>
      </c>
      <c r="B835">
        <f t="shared" si="42"/>
        <v>1</v>
      </c>
      <c r="C835" s="220" t="s">
        <v>1251</v>
      </c>
      <c r="D835" s="221" t="s">
        <v>296</v>
      </c>
      <c r="E835" s="221">
        <v>0</v>
      </c>
      <c r="F835" s="221">
        <v>0</v>
      </c>
      <c r="G835" s="221">
        <v>0</v>
      </c>
      <c r="H835" s="221">
        <v>0</v>
      </c>
      <c r="I835" s="221">
        <v>1</v>
      </c>
      <c r="J835" s="221">
        <v>0</v>
      </c>
      <c r="K835" s="221">
        <v>0</v>
      </c>
      <c r="L835" s="221">
        <v>1</v>
      </c>
      <c r="M835" s="244">
        <f t="shared" si="40"/>
        <v>0</v>
      </c>
    </row>
    <row r="836" spans="1:13" x14ac:dyDescent="0.2">
      <c r="A836" t="str">
        <f t="shared" si="41"/>
        <v>VO310602</v>
      </c>
      <c r="B836">
        <f t="shared" si="42"/>
        <v>2</v>
      </c>
      <c r="C836" s="220" t="s">
        <v>1251</v>
      </c>
      <c r="D836" s="221" t="s">
        <v>336</v>
      </c>
      <c r="E836" s="221">
        <v>16</v>
      </c>
      <c r="F836" s="221">
        <v>0</v>
      </c>
      <c r="G836" s="221">
        <v>0</v>
      </c>
      <c r="H836" s="221">
        <v>16</v>
      </c>
      <c r="I836" s="221">
        <v>2</v>
      </c>
      <c r="J836" s="221">
        <v>0</v>
      </c>
      <c r="K836" s="221">
        <v>0</v>
      </c>
      <c r="L836" s="221">
        <v>2</v>
      </c>
      <c r="M836" s="244">
        <f t="shared" si="40"/>
        <v>1</v>
      </c>
    </row>
    <row r="837" spans="1:13" x14ac:dyDescent="0.2">
      <c r="A837" t="str">
        <f t="shared" si="41"/>
        <v>VO310603</v>
      </c>
      <c r="B837">
        <f t="shared" si="42"/>
        <v>3</v>
      </c>
      <c r="C837" s="220" t="s">
        <v>1251</v>
      </c>
      <c r="D837" s="221" t="s">
        <v>395</v>
      </c>
      <c r="E837" s="221">
        <v>5</v>
      </c>
      <c r="F837" s="221">
        <v>0</v>
      </c>
      <c r="G837" s="221">
        <v>0</v>
      </c>
      <c r="H837" s="221">
        <v>5</v>
      </c>
      <c r="I837" s="221">
        <v>0</v>
      </c>
      <c r="J837" s="221">
        <v>0</v>
      </c>
      <c r="K837" s="221">
        <v>0</v>
      </c>
      <c r="L837" s="221">
        <v>0</v>
      </c>
      <c r="M837" s="244">
        <f t="shared" si="40"/>
        <v>1</v>
      </c>
    </row>
    <row r="838" spans="1:13" x14ac:dyDescent="0.2">
      <c r="A838" t="str">
        <f t="shared" si="41"/>
        <v>VO310604</v>
      </c>
      <c r="B838">
        <f t="shared" si="42"/>
        <v>4</v>
      </c>
      <c r="C838" s="220" t="s">
        <v>1251</v>
      </c>
      <c r="D838" s="221" t="s">
        <v>506</v>
      </c>
      <c r="E838" s="221">
        <v>1</v>
      </c>
      <c r="F838" s="221">
        <v>0</v>
      </c>
      <c r="G838" s="221">
        <v>0</v>
      </c>
      <c r="H838" s="221">
        <v>1</v>
      </c>
      <c r="I838" s="221">
        <v>0</v>
      </c>
      <c r="J838" s="221">
        <v>0</v>
      </c>
      <c r="K838" s="221">
        <v>0</v>
      </c>
      <c r="L838" s="221">
        <v>0</v>
      </c>
      <c r="M838" s="244">
        <f t="shared" si="40"/>
        <v>1</v>
      </c>
    </row>
    <row r="839" spans="1:13" x14ac:dyDescent="0.2">
      <c r="A839" t="str">
        <f t="shared" si="41"/>
        <v>VO310605</v>
      </c>
      <c r="B839">
        <f t="shared" si="42"/>
        <v>5</v>
      </c>
      <c r="C839" s="220" t="s">
        <v>1251</v>
      </c>
      <c r="D839" s="221" t="s">
        <v>533</v>
      </c>
      <c r="E839" s="221">
        <v>0</v>
      </c>
      <c r="F839" s="221">
        <v>0</v>
      </c>
      <c r="G839" s="221">
        <v>0</v>
      </c>
      <c r="H839" s="221">
        <v>0</v>
      </c>
      <c r="I839" s="221">
        <v>1</v>
      </c>
      <c r="J839" s="221">
        <v>0</v>
      </c>
      <c r="K839" s="221">
        <v>0</v>
      </c>
      <c r="L839" s="221">
        <v>1</v>
      </c>
      <c r="M839" s="244">
        <f t="shared" si="40"/>
        <v>0</v>
      </c>
    </row>
    <row r="840" spans="1:13" x14ac:dyDescent="0.2">
      <c r="A840" t="str">
        <f t="shared" si="41"/>
        <v>VO310606</v>
      </c>
      <c r="B840">
        <f t="shared" si="42"/>
        <v>6</v>
      </c>
      <c r="C840" s="220" t="s">
        <v>1251</v>
      </c>
      <c r="D840" s="221" t="s">
        <v>696</v>
      </c>
      <c r="E840" s="221">
        <v>0</v>
      </c>
      <c r="F840" s="221">
        <v>0</v>
      </c>
      <c r="G840" s="221">
        <v>0</v>
      </c>
      <c r="H840" s="221">
        <v>0</v>
      </c>
      <c r="I840" s="221">
        <v>5</v>
      </c>
      <c r="J840" s="221">
        <v>0</v>
      </c>
      <c r="K840" s="221">
        <v>0</v>
      </c>
      <c r="L840" s="221">
        <v>5</v>
      </c>
      <c r="M840" s="244">
        <f t="shared" si="40"/>
        <v>0</v>
      </c>
    </row>
    <row r="841" spans="1:13" x14ac:dyDescent="0.2">
      <c r="A841" t="str">
        <f t="shared" si="41"/>
        <v>VO310607</v>
      </c>
      <c r="B841">
        <f t="shared" si="42"/>
        <v>7</v>
      </c>
      <c r="C841" s="220" t="s">
        <v>1251</v>
      </c>
      <c r="D841" s="221" t="s">
        <v>863</v>
      </c>
      <c r="E841" s="221">
        <v>0</v>
      </c>
      <c r="F841" s="221">
        <v>0</v>
      </c>
      <c r="G841" s="221">
        <v>0</v>
      </c>
      <c r="H841" s="221">
        <v>0</v>
      </c>
      <c r="I841" s="221">
        <v>1</v>
      </c>
      <c r="J841" s="221">
        <v>0</v>
      </c>
      <c r="K841" s="221">
        <v>0</v>
      </c>
      <c r="L841" s="221">
        <v>1</v>
      </c>
      <c r="M841" s="244">
        <f t="shared" si="40"/>
        <v>0</v>
      </c>
    </row>
    <row r="842" spans="1:13" x14ac:dyDescent="0.2">
      <c r="A842" t="str">
        <f t="shared" si="41"/>
        <v>VO310608</v>
      </c>
      <c r="B842">
        <f t="shared" si="42"/>
        <v>8</v>
      </c>
      <c r="C842" s="220" t="s">
        <v>1251</v>
      </c>
      <c r="D842" s="221" t="s">
        <v>952</v>
      </c>
      <c r="E842" s="221">
        <v>0</v>
      </c>
      <c r="F842" s="221">
        <v>0</v>
      </c>
      <c r="G842" s="221">
        <v>0</v>
      </c>
      <c r="H842" s="221">
        <v>0</v>
      </c>
      <c r="I842" s="221">
        <v>2</v>
      </c>
      <c r="J842" s="221">
        <v>0</v>
      </c>
      <c r="K842" s="221">
        <v>0</v>
      </c>
      <c r="L842" s="221">
        <v>2</v>
      </c>
      <c r="M842" s="244">
        <f t="shared" si="40"/>
        <v>0</v>
      </c>
    </row>
    <row r="844" spans="1:13" x14ac:dyDescent="0.2">
      <c r="E844">
        <f t="shared" ref="E844:M844" si="43">SUM(E11:E842)</f>
        <v>1321</v>
      </c>
      <c r="F844">
        <f t="shared" si="43"/>
        <v>20</v>
      </c>
      <c r="G844">
        <f t="shared" si="43"/>
        <v>9</v>
      </c>
      <c r="H844">
        <f t="shared" si="43"/>
        <v>1350</v>
      </c>
      <c r="I844">
        <f t="shared" si="43"/>
        <v>1043</v>
      </c>
      <c r="J844">
        <f t="shared" si="43"/>
        <v>54</v>
      </c>
      <c r="K844">
        <f t="shared" si="43"/>
        <v>71</v>
      </c>
      <c r="L844">
        <f t="shared" si="43"/>
        <v>1168</v>
      </c>
      <c r="M844">
        <f t="shared" si="43"/>
        <v>296</v>
      </c>
    </row>
  </sheetData>
  <sheetProtection algorithmName="SHA-512" hashValue="Gm7xZTNyTx/Axtwz1xJgwws5ddhA4ti1w6aV5Dq83bvV/5tBFChZST9yxwdyQziKSn+xtkStood1BmbLr6pvLw==" saltValue="AXEudTTSqjcNnclLddjJCw==" spinCount="100000" sheet="1" objects="1" scenarios="1"/>
  <mergeCells count="5">
    <mergeCell ref="E8:L8"/>
    <mergeCell ref="E9:H9"/>
    <mergeCell ref="I9:L9"/>
    <mergeCell ref="C8:C9"/>
    <mergeCell ref="D8:D9"/>
  </mergeCells>
  <printOptions gridLines="1"/>
  <pageMargins left="0.70866141732283472" right="0.70866141732283472" top="0.74803149606299213" bottom="0.74803149606299213" header="0.31496062992125984" footer="0.31496062992125984"/>
  <pageSetup paperSize="9" scale="56" orientation="portrait" r:id="rId1"/>
  <rowBreaks count="8" manualBreakCount="8">
    <brk id="100" max="11" man="1"/>
    <brk id="200" max="11" man="1"/>
    <brk id="300" max="11" man="1"/>
    <brk id="400" max="11" man="1"/>
    <brk id="500" max="11" man="1"/>
    <brk id="600" max="11" man="1"/>
    <brk id="700" max="11" man="1"/>
    <brk id="800"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67"/>
  <sheetViews>
    <sheetView zoomScaleNormal="100" workbookViewId="0"/>
  </sheetViews>
  <sheetFormatPr defaultRowHeight="12.75" x14ac:dyDescent="0.2"/>
  <cols>
    <col min="3" max="3" width="72" bestFit="1" customWidth="1"/>
    <col min="6" max="6" width="24.28515625" customWidth="1"/>
    <col min="7" max="7" width="3.140625" customWidth="1"/>
    <col min="8" max="9" width="3.85546875" customWidth="1"/>
  </cols>
  <sheetData>
    <row r="1" spans="1:10" x14ac:dyDescent="0.2">
      <c r="A1" t="s">
        <v>89</v>
      </c>
      <c r="B1" s="177" t="s">
        <v>90</v>
      </c>
      <c r="C1" s="192" t="s">
        <v>1253</v>
      </c>
      <c r="E1" t="s">
        <v>91</v>
      </c>
      <c r="F1" t="s">
        <v>92</v>
      </c>
      <c r="G1" t="s">
        <v>93</v>
      </c>
      <c r="H1" t="s">
        <v>94</v>
      </c>
      <c r="I1" t="s">
        <v>95</v>
      </c>
      <c r="J1" t="s">
        <v>96</v>
      </c>
    </row>
    <row r="2" spans="1:10" x14ac:dyDescent="0.2">
      <c r="A2">
        <v>1</v>
      </c>
      <c r="B2" t="s">
        <v>1177</v>
      </c>
      <c r="C2" s="191" t="s">
        <v>1254</v>
      </c>
      <c r="E2" s="212" t="s">
        <v>97</v>
      </c>
      <c r="F2" s="212" t="s">
        <v>98</v>
      </c>
      <c r="G2" t="s">
        <v>99</v>
      </c>
      <c r="H2" t="s">
        <v>100</v>
      </c>
      <c r="I2" t="s">
        <v>101</v>
      </c>
      <c r="J2">
        <v>20137</v>
      </c>
    </row>
    <row r="3" spans="1:10" x14ac:dyDescent="0.2">
      <c r="A3">
        <v>2</v>
      </c>
      <c r="B3" t="s">
        <v>1178</v>
      </c>
      <c r="C3" s="191" t="s">
        <v>1255</v>
      </c>
      <c r="E3" s="213" t="s">
        <v>102</v>
      </c>
      <c r="F3" s="213" t="s">
        <v>1340</v>
      </c>
      <c r="G3" t="s">
        <v>103</v>
      </c>
      <c r="H3" t="s">
        <v>104</v>
      </c>
      <c r="I3" t="s">
        <v>105</v>
      </c>
      <c r="J3">
        <v>62077</v>
      </c>
    </row>
    <row r="4" spans="1:10" x14ac:dyDescent="0.2">
      <c r="A4">
        <v>3</v>
      </c>
      <c r="B4" t="s">
        <v>1179</v>
      </c>
      <c r="C4" s="191" t="s">
        <v>1256</v>
      </c>
      <c r="E4" s="213" t="s">
        <v>106</v>
      </c>
      <c r="F4" s="213" t="s">
        <v>1341</v>
      </c>
      <c r="G4" t="s">
        <v>107</v>
      </c>
      <c r="H4" t="s">
        <v>108</v>
      </c>
      <c r="I4" t="s">
        <v>109</v>
      </c>
      <c r="J4">
        <v>41417</v>
      </c>
    </row>
    <row r="5" spans="1:10" x14ac:dyDescent="0.2">
      <c r="A5">
        <v>4</v>
      </c>
      <c r="B5" t="s">
        <v>1180</v>
      </c>
      <c r="C5" s="191" t="s">
        <v>1257</v>
      </c>
      <c r="E5" s="213" t="s">
        <v>110</v>
      </c>
      <c r="F5" s="213" t="s">
        <v>111</v>
      </c>
      <c r="G5" t="s">
        <v>112</v>
      </c>
      <c r="H5" t="s">
        <v>113</v>
      </c>
      <c r="I5" t="s">
        <v>114</v>
      </c>
      <c r="J5">
        <v>25859</v>
      </c>
    </row>
    <row r="6" spans="1:10" x14ac:dyDescent="0.2">
      <c r="A6">
        <v>5</v>
      </c>
      <c r="B6" t="s">
        <v>1181</v>
      </c>
      <c r="C6" s="191" t="s">
        <v>1258</v>
      </c>
      <c r="E6" s="213" t="s">
        <v>115</v>
      </c>
      <c r="F6" s="213" t="s">
        <v>116</v>
      </c>
      <c r="G6" t="s">
        <v>117</v>
      </c>
      <c r="H6" t="s">
        <v>118</v>
      </c>
      <c r="I6" t="s">
        <v>119</v>
      </c>
      <c r="J6">
        <v>26132</v>
      </c>
    </row>
    <row r="7" spans="1:10" x14ac:dyDescent="0.2">
      <c r="A7">
        <v>6</v>
      </c>
      <c r="B7" t="s">
        <v>1182</v>
      </c>
      <c r="C7" s="191" t="s">
        <v>1259</v>
      </c>
      <c r="E7" s="213" t="s">
        <v>120</v>
      </c>
      <c r="F7" s="213" t="s">
        <v>121</v>
      </c>
      <c r="G7" t="s">
        <v>122</v>
      </c>
      <c r="H7" t="s">
        <v>123</v>
      </c>
      <c r="I7" t="s">
        <v>124</v>
      </c>
      <c r="J7">
        <v>42665</v>
      </c>
    </row>
    <row r="8" spans="1:10" x14ac:dyDescent="0.2">
      <c r="A8">
        <v>7</v>
      </c>
      <c r="B8" t="s">
        <v>1183</v>
      </c>
      <c r="C8" s="191" t="s">
        <v>1260</v>
      </c>
      <c r="E8" s="213" t="s">
        <v>125</v>
      </c>
      <c r="F8" s="213" t="s">
        <v>1342</v>
      </c>
      <c r="G8" t="s">
        <v>126</v>
      </c>
      <c r="H8" t="s">
        <v>127</v>
      </c>
      <c r="I8" t="s">
        <v>128</v>
      </c>
      <c r="J8">
        <v>77338</v>
      </c>
    </row>
    <row r="9" spans="1:10" x14ac:dyDescent="0.2">
      <c r="A9">
        <v>8</v>
      </c>
      <c r="B9" t="s">
        <v>1184</v>
      </c>
      <c r="C9" s="191" t="s">
        <v>1261</v>
      </c>
      <c r="E9" s="213" t="s">
        <v>129</v>
      </c>
      <c r="F9" s="213" t="s">
        <v>1343</v>
      </c>
      <c r="G9" t="s">
        <v>130</v>
      </c>
      <c r="H9" t="s">
        <v>131</v>
      </c>
      <c r="I9" t="s">
        <v>132</v>
      </c>
      <c r="J9">
        <v>41414</v>
      </c>
    </row>
    <row r="10" spans="1:10" x14ac:dyDescent="0.2">
      <c r="A10">
        <v>9</v>
      </c>
      <c r="B10" t="s">
        <v>1185</v>
      </c>
      <c r="C10" s="191" t="s">
        <v>1262</v>
      </c>
      <c r="E10" s="213" t="s">
        <v>133</v>
      </c>
      <c r="F10" s="213" t="s">
        <v>134</v>
      </c>
      <c r="G10" t="s">
        <v>135</v>
      </c>
      <c r="H10" t="s">
        <v>136</v>
      </c>
      <c r="I10" t="s">
        <v>137</v>
      </c>
      <c r="J10">
        <v>30968</v>
      </c>
    </row>
    <row r="11" spans="1:10" x14ac:dyDescent="0.2">
      <c r="A11">
        <v>10</v>
      </c>
      <c r="B11" t="s">
        <v>1186</v>
      </c>
      <c r="C11" s="191" t="s">
        <v>1263</v>
      </c>
      <c r="E11" s="213" t="s">
        <v>138</v>
      </c>
      <c r="F11" s="213" t="s">
        <v>139</v>
      </c>
      <c r="G11" t="s">
        <v>140</v>
      </c>
      <c r="H11" t="s">
        <v>141</v>
      </c>
      <c r="I11" t="s">
        <v>142</v>
      </c>
      <c r="J11">
        <v>41312</v>
      </c>
    </row>
    <row r="12" spans="1:10" x14ac:dyDescent="0.2">
      <c r="A12">
        <v>11</v>
      </c>
      <c r="B12" t="s">
        <v>1187</v>
      </c>
      <c r="C12" s="191" t="s">
        <v>1264</v>
      </c>
      <c r="E12" s="213" t="s">
        <v>143</v>
      </c>
      <c r="F12" s="213" t="s">
        <v>1344</v>
      </c>
      <c r="G12" t="s">
        <v>144</v>
      </c>
      <c r="H12" t="s">
        <v>145</v>
      </c>
      <c r="I12" t="s">
        <v>146</v>
      </c>
      <c r="J12">
        <v>32216</v>
      </c>
    </row>
    <row r="13" spans="1:10" x14ac:dyDescent="0.2">
      <c r="A13">
        <v>12</v>
      </c>
      <c r="B13" t="s">
        <v>1188</v>
      </c>
      <c r="C13" s="191" t="s">
        <v>1265</v>
      </c>
      <c r="E13" s="213" t="s">
        <v>147</v>
      </c>
      <c r="F13" s="213" t="s">
        <v>148</v>
      </c>
      <c r="G13" t="s">
        <v>149</v>
      </c>
      <c r="H13" t="s">
        <v>150</v>
      </c>
      <c r="I13" t="s">
        <v>151</v>
      </c>
      <c r="J13">
        <v>41805</v>
      </c>
    </row>
    <row r="14" spans="1:10" x14ac:dyDescent="0.2">
      <c r="A14">
        <v>13</v>
      </c>
      <c r="B14" t="s">
        <v>1189</v>
      </c>
      <c r="C14" s="191" t="s">
        <v>1266</v>
      </c>
      <c r="E14" s="213" t="s">
        <v>152</v>
      </c>
      <c r="F14" s="213" t="s">
        <v>1345</v>
      </c>
      <c r="G14" t="s">
        <v>153</v>
      </c>
      <c r="H14" t="s">
        <v>154</v>
      </c>
      <c r="I14" t="s">
        <v>155</v>
      </c>
      <c r="J14">
        <v>41331</v>
      </c>
    </row>
    <row r="15" spans="1:10" x14ac:dyDescent="0.2">
      <c r="A15">
        <v>14</v>
      </c>
      <c r="B15" t="s">
        <v>1190</v>
      </c>
      <c r="C15" s="191" t="s">
        <v>1267</v>
      </c>
      <c r="E15" s="213" t="s">
        <v>156</v>
      </c>
      <c r="F15" s="213" t="s">
        <v>157</v>
      </c>
      <c r="G15" t="s">
        <v>158</v>
      </c>
      <c r="H15" t="s">
        <v>159</v>
      </c>
      <c r="I15" t="s">
        <v>160</v>
      </c>
      <c r="J15">
        <v>41400</v>
      </c>
    </row>
    <row r="16" spans="1:10" x14ac:dyDescent="0.2">
      <c r="A16">
        <v>15</v>
      </c>
      <c r="B16" t="s">
        <v>1191</v>
      </c>
      <c r="C16" s="191" t="s">
        <v>1268</v>
      </c>
      <c r="E16" s="213" t="s">
        <v>161</v>
      </c>
      <c r="F16" s="213" t="s">
        <v>116</v>
      </c>
      <c r="G16" t="s">
        <v>162</v>
      </c>
      <c r="H16" t="s">
        <v>163</v>
      </c>
      <c r="I16" t="s">
        <v>164</v>
      </c>
      <c r="J16">
        <v>38209</v>
      </c>
    </row>
    <row r="17" spans="1:10" x14ac:dyDescent="0.2">
      <c r="A17">
        <v>16</v>
      </c>
      <c r="B17" t="s">
        <v>1192</v>
      </c>
      <c r="C17" s="191" t="s">
        <v>1269</v>
      </c>
      <c r="E17" s="213" t="s">
        <v>165</v>
      </c>
      <c r="F17" s="213" t="s">
        <v>166</v>
      </c>
      <c r="G17" t="s">
        <v>167</v>
      </c>
      <c r="H17" t="s">
        <v>168</v>
      </c>
      <c r="I17" t="s">
        <v>109</v>
      </c>
      <c r="J17">
        <v>41417</v>
      </c>
    </row>
    <row r="18" spans="1:10" x14ac:dyDescent="0.2">
      <c r="A18">
        <v>17</v>
      </c>
      <c r="B18" t="s">
        <v>1193</v>
      </c>
      <c r="C18" s="191" t="s">
        <v>1270</v>
      </c>
      <c r="E18" s="213" t="s">
        <v>169</v>
      </c>
      <c r="F18" s="213" t="s">
        <v>1346</v>
      </c>
      <c r="G18" t="s">
        <v>170</v>
      </c>
      <c r="H18" t="s">
        <v>171</v>
      </c>
      <c r="I18" t="s">
        <v>172</v>
      </c>
      <c r="J18">
        <v>41008</v>
      </c>
    </row>
    <row r="19" spans="1:10" x14ac:dyDescent="0.2">
      <c r="A19">
        <v>18</v>
      </c>
      <c r="B19" t="s">
        <v>1194</v>
      </c>
      <c r="C19" s="191" t="s">
        <v>1271</v>
      </c>
      <c r="E19" s="213" t="s">
        <v>173</v>
      </c>
      <c r="F19" s="213" t="s">
        <v>174</v>
      </c>
      <c r="G19" t="s">
        <v>175</v>
      </c>
      <c r="H19" t="s">
        <v>176</v>
      </c>
      <c r="I19" t="s">
        <v>177</v>
      </c>
      <c r="J19">
        <v>42665</v>
      </c>
    </row>
    <row r="20" spans="1:10" x14ac:dyDescent="0.2">
      <c r="A20">
        <v>19</v>
      </c>
      <c r="B20" t="s">
        <v>1195</v>
      </c>
      <c r="C20" s="191" t="s">
        <v>1272</v>
      </c>
      <c r="E20" s="213" t="s">
        <v>178</v>
      </c>
      <c r="F20" s="213" t="s">
        <v>179</v>
      </c>
      <c r="G20" t="s">
        <v>180</v>
      </c>
      <c r="H20" t="s">
        <v>181</v>
      </c>
      <c r="I20" t="s">
        <v>182</v>
      </c>
      <c r="J20">
        <v>42572</v>
      </c>
    </row>
    <row r="21" spans="1:10" x14ac:dyDescent="0.2">
      <c r="A21">
        <v>20</v>
      </c>
      <c r="B21" t="s">
        <v>1196</v>
      </c>
      <c r="C21" s="191" t="s">
        <v>1273</v>
      </c>
      <c r="E21" s="213" t="s">
        <v>183</v>
      </c>
      <c r="F21" s="213" t="s">
        <v>1347</v>
      </c>
      <c r="G21" t="s">
        <v>184</v>
      </c>
      <c r="H21" t="s">
        <v>185</v>
      </c>
      <c r="I21" t="s">
        <v>186</v>
      </c>
      <c r="J21">
        <v>41373</v>
      </c>
    </row>
    <row r="22" spans="1:10" x14ac:dyDescent="0.2">
      <c r="A22">
        <v>21</v>
      </c>
      <c r="B22" t="s">
        <v>1198</v>
      </c>
      <c r="C22" s="191" t="s">
        <v>1274</v>
      </c>
      <c r="E22" s="213" t="s">
        <v>187</v>
      </c>
      <c r="F22" s="213" t="s">
        <v>188</v>
      </c>
      <c r="G22" t="s">
        <v>189</v>
      </c>
      <c r="H22" t="s">
        <v>190</v>
      </c>
      <c r="I22" t="s">
        <v>191</v>
      </c>
      <c r="J22">
        <v>42504</v>
      </c>
    </row>
    <row r="23" spans="1:10" x14ac:dyDescent="0.2">
      <c r="A23">
        <v>22</v>
      </c>
      <c r="B23" t="s">
        <v>1199</v>
      </c>
      <c r="C23" s="191" t="s">
        <v>1275</v>
      </c>
      <c r="E23" s="213" t="s">
        <v>192</v>
      </c>
      <c r="F23" s="213" t="s">
        <v>193</v>
      </c>
      <c r="G23" t="s">
        <v>194</v>
      </c>
      <c r="H23" t="s">
        <v>195</v>
      </c>
      <c r="I23" t="s">
        <v>196</v>
      </c>
      <c r="J23">
        <v>41290</v>
      </c>
    </row>
    <row r="24" spans="1:10" x14ac:dyDescent="0.2">
      <c r="A24">
        <v>23</v>
      </c>
      <c r="B24" t="s">
        <v>1200</v>
      </c>
      <c r="C24" s="191" t="s">
        <v>1276</v>
      </c>
      <c r="E24" s="213" t="s">
        <v>197</v>
      </c>
      <c r="F24" s="213" t="s">
        <v>198</v>
      </c>
      <c r="G24" t="s">
        <v>199</v>
      </c>
      <c r="H24" t="s">
        <v>200</v>
      </c>
      <c r="I24" t="s">
        <v>201</v>
      </c>
      <c r="J24">
        <v>40631</v>
      </c>
    </row>
    <row r="25" spans="1:10" x14ac:dyDescent="0.2">
      <c r="A25">
        <v>24</v>
      </c>
      <c r="B25" t="s">
        <v>1201</v>
      </c>
      <c r="C25" s="191" t="s">
        <v>1277</v>
      </c>
      <c r="E25" s="213" t="s">
        <v>202</v>
      </c>
      <c r="F25" s="213" t="s">
        <v>1348</v>
      </c>
      <c r="G25" t="s">
        <v>203</v>
      </c>
      <c r="H25" t="s">
        <v>204</v>
      </c>
      <c r="I25" t="s">
        <v>205</v>
      </c>
      <c r="J25">
        <v>10249</v>
      </c>
    </row>
    <row r="26" spans="1:10" x14ac:dyDescent="0.2">
      <c r="A26">
        <v>25</v>
      </c>
      <c r="B26" t="s">
        <v>1202</v>
      </c>
      <c r="C26" s="191" t="s">
        <v>1278</v>
      </c>
      <c r="E26" s="213" t="s">
        <v>206</v>
      </c>
      <c r="F26" s="213" t="s">
        <v>207</v>
      </c>
      <c r="G26" t="s">
        <v>208</v>
      </c>
      <c r="H26" t="s">
        <v>209</v>
      </c>
      <c r="I26" t="s">
        <v>210</v>
      </c>
      <c r="J26">
        <v>40837</v>
      </c>
    </row>
    <row r="27" spans="1:10" x14ac:dyDescent="0.2">
      <c r="A27">
        <v>26</v>
      </c>
      <c r="B27" t="s">
        <v>1203</v>
      </c>
      <c r="C27" s="191" t="s">
        <v>1279</v>
      </c>
      <c r="E27" s="213" t="s">
        <v>211</v>
      </c>
      <c r="F27" s="213" t="s">
        <v>212</v>
      </c>
      <c r="G27" t="s">
        <v>213</v>
      </c>
      <c r="H27" t="s">
        <v>214</v>
      </c>
      <c r="I27" t="s">
        <v>146</v>
      </c>
      <c r="J27">
        <v>41531</v>
      </c>
    </row>
    <row r="28" spans="1:10" x14ac:dyDescent="0.2">
      <c r="A28">
        <v>27</v>
      </c>
      <c r="B28" t="s">
        <v>1204</v>
      </c>
      <c r="C28" s="191" t="s">
        <v>1280</v>
      </c>
      <c r="E28" s="213" t="s">
        <v>215</v>
      </c>
      <c r="F28" s="213" t="s">
        <v>216</v>
      </c>
      <c r="G28" t="s">
        <v>217</v>
      </c>
      <c r="H28" t="s">
        <v>218</v>
      </c>
      <c r="I28" t="s">
        <v>219</v>
      </c>
      <c r="J28">
        <v>41008</v>
      </c>
    </row>
    <row r="29" spans="1:10" x14ac:dyDescent="0.2">
      <c r="A29">
        <v>28</v>
      </c>
      <c r="B29" t="s">
        <v>1205</v>
      </c>
      <c r="C29" s="191" t="s">
        <v>1281</v>
      </c>
      <c r="E29" s="213" t="s">
        <v>220</v>
      </c>
      <c r="F29" s="213" t="s">
        <v>221</v>
      </c>
      <c r="G29" t="s">
        <v>222</v>
      </c>
      <c r="H29" t="s">
        <v>223</v>
      </c>
      <c r="I29" t="s">
        <v>160</v>
      </c>
      <c r="J29">
        <v>48856</v>
      </c>
    </row>
    <row r="30" spans="1:10" x14ac:dyDescent="0.2">
      <c r="A30">
        <v>29</v>
      </c>
      <c r="B30" t="s">
        <v>1206</v>
      </c>
      <c r="C30" s="191" t="s">
        <v>1282</v>
      </c>
      <c r="E30" s="213" t="s">
        <v>224</v>
      </c>
      <c r="F30" s="213" t="s">
        <v>1349</v>
      </c>
      <c r="G30" t="s">
        <v>225</v>
      </c>
      <c r="H30" t="s">
        <v>226</v>
      </c>
      <c r="I30" t="s">
        <v>227</v>
      </c>
      <c r="J30">
        <v>73114</v>
      </c>
    </row>
    <row r="31" spans="1:10" x14ac:dyDescent="0.2">
      <c r="A31">
        <v>30</v>
      </c>
      <c r="B31" t="s">
        <v>1207</v>
      </c>
      <c r="C31" s="191" t="s">
        <v>1283</v>
      </c>
      <c r="E31" s="213" t="s">
        <v>228</v>
      </c>
      <c r="F31" s="213" t="s">
        <v>229</v>
      </c>
      <c r="G31" t="s">
        <v>230</v>
      </c>
      <c r="H31" t="s">
        <v>231</v>
      </c>
      <c r="I31" t="s">
        <v>232</v>
      </c>
      <c r="J31">
        <v>41414</v>
      </c>
    </row>
    <row r="32" spans="1:10" x14ac:dyDescent="0.2">
      <c r="A32">
        <v>31</v>
      </c>
      <c r="B32" t="s">
        <v>1208</v>
      </c>
      <c r="C32" s="191" t="s">
        <v>1284</v>
      </c>
      <c r="E32" s="213" t="s">
        <v>233</v>
      </c>
      <c r="F32" s="213" t="s">
        <v>1350</v>
      </c>
      <c r="G32" t="s">
        <v>234</v>
      </c>
      <c r="H32" t="s">
        <v>235</v>
      </c>
      <c r="I32" t="s">
        <v>236</v>
      </c>
      <c r="J32">
        <v>25859</v>
      </c>
    </row>
    <row r="33" spans="1:10" x14ac:dyDescent="0.2">
      <c r="A33">
        <v>32</v>
      </c>
      <c r="B33" t="s">
        <v>1209</v>
      </c>
      <c r="C33" s="191" t="s">
        <v>1285</v>
      </c>
      <c r="E33" s="213" t="s">
        <v>237</v>
      </c>
      <c r="F33" s="213" t="s">
        <v>1351</v>
      </c>
      <c r="G33" t="s">
        <v>238</v>
      </c>
      <c r="H33" t="s">
        <v>239</v>
      </c>
      <c r="I33" t="s">
        <v>240</v>
      </c>
      <c r="J33">
        <v>62077</v>
      </c>
    </row>
    <row r="34" spans="1:10" x14ac:dyDescent="0.2">
      <c r="A34">
        <v>33</v>
      </c>
      <c r="B34" t="s">
        <v>1210</v>
      </c>
      <c r="C34" s="191" t="s">
        <v>1286</v>
      </c>
      <c r="E34" s="213" t="s">
        <v>241</v>
      </c>
      <c r="F34" s="213" t="s">
        <v>242</v>
      </c>
      <c r="G34" t="s">
        <v>243</v>
      </c>
      <c r="H34" t="s">
        <v>244</v>
      </c>
      <c r="I34" t="s">
        <v>245</v>
      </c>
      <c r="J34">
        <v>62129</v>
      </c>
    </row>
    <row r="35" spans="1:10" x14ac:dyDescent="0.2">
      <c r="A35">
        <v>34</v>
      </c>
      <c r="B35" t="s">
        <v>1211</v>
      </c>
      <c r="C35" s="191" t="s">
        <v>1287</v>
      </c>
      <c r="E35" s="213" t="s">
        <v>246</v>
      </c>
      <c r="F35" s="213" t="s">
        <v>247</v>
      </c>
      <c r="G35" t="s">
        <v>248</v>
      </c>
      <c r="H35" t="s">
        <v>249</v>
      </c>
      <c r="I35" t="s">
        <v>105</v>
      </c>
      <c r="J35">
        <v>62077</v>
      </c>
    </row>
    <row r="36" spans="1:10" x14ac:dyDescent="0.2">
      <c r="A36">
        <v>35</v>
      </c>
      <c r="B36" t="s">
        <v>1212</v>
      </c>
      <c r="C36" s="191" t="s">
        <v>1288</v>
      </c>
      <c r="E36" s="213" t="s">
        <v>250</v>
      </c>
      <c r="F36" s="213" t="s">
        <v>251</v>
      </c>
      <c r="G36" t="s">
        <v>252</v>
      </c>
      <c r="H36" t="s">
        <v>253</v>
      </c>
      <c r="I36" t="s">
        <v>114</v>
      </c>
      <c r="J36">
        <v>70163</v>
      </c>
    </row>
    <row r="37" spans="1:10" x14ac:dyDescent="0.2">
      <c r="A37">
        <v>36</v>
      </c>
      <c r="B37" t="s">
        <v>1213</v>
      </c>
      <c r="C37" s="191" t="s">
        <v>1289</v>
      </c>
      <c r="E37" s="213" t="s">
        <v>254</v>
      </c>
      <c r="F37" s="213" t="s">
        <v>255</v>
      </c>
      <c r="G37" t="s">
        <v>256</v>
      </c>
      <c r="H37" t="s">
        <v>257</v>
      </c>
      <c r="I37" t="s">
        <v>227</v>
      </c>
      <c r="J37">
        <v>73114</v>
      </c>
    </row>
    <row r="38" spans="1:10" x14ac:dyDescent="0.2">
      <c r="A38">
        <v>37</v>
      </c>
      <c r="B38" t="s">
        <v>1214</v>
      </c>
      <c r="C38" s="191" t="s">
        <v>1290</v>
      </c>
      <c r="E38" s="213" t="s">
        <v>258</v>
      </c>
      <c r="F38" s="213" t="s">
        <v>259</v>
      </c>
      <c r="G38" t="s">
        <v>260</v>
      </c>
      <c r="H38" t="s">
        <v>261</v>
      </c>
      <c r="I38" t="s">
        <v>146</v>
      </c>
      <c r="J38">
        <v>29810</v>
      </c>
    </row>
    <row r="39" spans="1:10" x14ac:dyDescent="0.2">
      <c r="A39">
        <v>38</v>
      </c>
      <c r="B39" t="s">
        <v>1215</v>
      </c>
      <c r="C39" s="191" t="s">
        <v>1291</v>
      </c>
      <c r="E39" s="213" t="s">
        <v>262</v>
      </c>
      <c r="F39" s="213" t="s">
        <v>263</v>
      </c>
      <c r="G39" t="s">
        <v>264</v>
      </c>
      <c r="H39" t="s">
        <v>265</v>
      </c>
      <c r="I39" t="s">
        <v>266</v>
      </c>
      <c r="J39">
        <v>76689</v>
      </c>
    </row>
    <row r="40" spans="1:10" x14ac:dyDescent="0.2">
      <c r="A40">
        <v>39</v>
      </c>
      <c r="B40" t="s">
        <v>1216</v>
      </c>
      <c r="C40" s="191" t="s">
        <v>1292</v>
      </c>
      <c r="E40" s="213" t="s">
        <v>1063</v>
      </c>
      <c r="F40" s="213" t="s">
        <v>1064</v>
      </c>
      <c r="G40" t="s">
        <v>1065</v>
      </c>
      <c r="H40" t="s">
        <v>1066</v>
      </c>
      <c r="I40" t="s">
        <v>1067</v>
      </c>
      <c r="J40">
        <v>41210</v>
      </c>
    </row>
    <row r="41" spans="1:10" x14ac:dyDescent="0.2">
      <c r="A41">
        <v>40</v>
      </c>
      <c r="B41" t="s">
        <v>1217</v>
      </c>
      <c r="C41" s="191" t="s">
        <v>1293</v>
      </c>
      <c r="E41" s="213" t="s">
        <v>267</v>
      </c>
      <c r="F41" s="213" t="s">
        <v>268</v>
      </c>
      <c r="G41" t="s">
        <v>269</v>
      </c>
      <c r="H41" t="s">
        <v>270</v>
      </c>
      <c r="I41" t="s">
        <v>271</v>
      </c>
      <c r="J41">
        <v>41331</v>
      </c>
    </row>
    <row r="42" spans="1:10" x14ac:dyDescent="0.2">
      <c r="A42">
        <v>41</v>
      </c>
      <c r="B42" t="s">
        <v>1218</v>
      </c>
      <c r="C42" s="191" t="s">
        <v>1294</v>
      </c>
      <c r="E42" s="213" t="s">
        <v>272</v>
      </c>
      <c r="F42" s="213" t="s">
        <v>273</v>
      </c>
      <c r="G42" t="s">
        <v>274</v>
      </c>
      <c r="H42" t="s">
        <v>275</v>
      </c>
      <c r="I42" t="s">
        <v>276</v>
      </c>
      <c r="J42">
        <v>41208</v>
      </c>
    </row>
    <row r="43" spans="1:10" x14ac:dyDescent="0.2">
      <c r="A43">
        <v>42</v>
      </c>
      <c r="B43" t="s">
        <v>1219</v>
      </c>
      <c r="C43" s="191" t="s">
        <v>1295</v>
      </c>
      <c r="E43" s="213" t="s">
        <v>277</v>
      </c>
      <c r="F43" s="213" t="s">
        <v>278</v>
      </c>
      <c r="G43" t="s">
        <v>279</v>
      </c>
      <c r="H43" t="s">
        <v>280</v>
      </c>
      <c r="I43" t="s">
        <v>281</v>
      </c>
      <c r="J43">
        <v>24922</v>
      </c>
    </row>
    <row r="44" spans="1:10" x14ac:dyDescent="0.2">
      <c r="A44">
        <v>43</v>
      </c>
      <c r="B44" t="s">
        <v>1220</v>
      </c>
      <c r="C44" s="191" t="s">
        <v>1296</v>
      </c>
      <c r="E44" s="213" t="s">
        <v>282</v>
      </c>
      <c r="F44" s="213" t="s">
        <v>283</v>
      </c>
      <c r="G44" t="s">
        <v>284</v>
      </c>
      <c r="H44" t="s">
        <v>285</v>
      </c>
      <c r="I44" t="s">
        <v>286</v>
      </c>
      <c r="J44">
        <v>40837</v>
      </c>
    </row>
    <row r="45" spans="1:10" x14ac:dyDescent="0.2">
      <c r="A45">
        <v>44</v>
      </c>
      <c r="B45" t="s">
        <v>1221</v>
      </c>
      <c r="C45" s="191" t="s">
        <v>1297</v>
      </c>
      <c r="E45" s="213" t="s">
        <v>287</v>
      </c>
      <c r="F45" s="213" t="s">
        <v>288</v>
      </c>
      <c r="G45" t="s">
        <v>289</v>
      </c>
      <c r="H45" t="s">
        <v>290</v>
      </c>
      <c r="I45" t="s">
        <v>210</v>
      </c>
      <c r="J45">
        <v>40837</v>
      </c>
    </row>
    <row r="46" spans="1:10" x14ac:dyDescent="0.2">
      <c r="A46">
        <v>45</v>
      </c>
      <c r="B46" t="s">
        <v>1222</v>
      </c>
      <c r="C46" s="191" t="s">
        <v>1298</v>
      </c>
      <c r="E46" s="213" t="s">
        <v>291</v>
      </c>
      <c r="F46" s="213" t="s">
        <v>292</v>
      </c>
      <c r="G46" t="s">
        <v>293</v>
      </c>
      <c r="H46" t="s">
        <v>294</v>
      </c>
      <c r="I46" t="s">
        <v>295</v>
      </c>
      <c r="J46">
        <v>20281</v>
      </c>
    </row>
    <row r="47" spans="1:10" x14ac:dyDescent="0.2">
      <c r="A47">
        <v>46</v>
      </c>
      <c r="B47" t="s">
        <v>1223</v>
      </c>
      <c r="C47" s="191" t="s">
        <v>1299</v>
      </c>
      <c r="E47" s="213" t="s">
        <v>296</v>
      </c>
      <c r="F47" s="213" t="s">
        <v>1352</v>
      </c>
      <c r="G47" t="s">
        <v>297</v>
      </c>
      <c r="H47" t="s">
        <v>298</v>
      </c>
      <c r="I47" t="s">
        <v>299</v>
      </c>
      <c r="J47">
        <v>50143</v>
      </c>
    </row>
    <row r="48" spans="1:10" x14ac:dyDescent="0.2">
      <c r="A48">
        <v>47</v>
      </c>
      <c r="B48" t="s">
        <v>1224</v>
      </c>
      <c r="C48" s="191" t="s">
        <v>1300</v>
      </c>
      <c r="E48" s="213" t="s">
        <v>300</v>
      </c>
      <c r="F48" s="213" t="s">
        <v>301</v>
      </c>
      <c r="G48" t="s">
        <v>302</v>
      </c>
      <c r="H48" t="s">
        <v>303</v>
      </c>
      <c r="I48" t="s">
        <v>304</v>
      </c>
      <c r="J48">
        <v>82253</v>
      </c>
    </row>
    <row r="49" spans="1:10" x14ac:dyDescent="0.2">
      <c r="A49">
        <v>48</v>
      </c>
      <c r="B49" t="s">
        <v>1225</v>
      </c>
      <c r="C49" s="191" t="s">
        <v>1301</v>
      </c>
      <c r="E49" s="213" t="s">
        <v>1068</v>
      </c>
      <c r="F49" s="213" t="s">
        <v>1353</v>
      </c>
      <c r="G49" t="s">
        <v>1069</v>
      </c>
      <c r="H49" t="s">
        <v>1070</v>
      </c>
      <c r="I49" t="s">
        <v>428</v>
      </c>
      <c r="J49">
        <v>82292</v>
      </c>
    </row>
    <row r="50" spans="1:10" x14ac:dyDescent="0.2">
      <c r="A50">
        <v>49</v>
      </c>
      <c r="B50" t="s">
        <v>1226</v>
      </c>
      <c r="C50" s="191" t="s">
        <v>1302</v>
      </c>
      <c r="E50" s="213" t="s">
        <v>305</v>
      </c>
      <c r="F50" s="213" t="s">
        <v>1354</v>
      </c>
      <c r="G50" t="s">
        <v>306</v>
      </c>
      <c r="H50" t="s">
        <v>307</v>
      </c>
      <c r="I50" t="s">
        <v>109</v>
      </c>
      <c r="J50">
        <v>41417</v>
      </c>
    </row>
    <row r="51" spans="1:10" x14ac:dyDescent="0.2">
      <c r="A51">
        <v>50</v>
      </c>
      <c r="B51" t="s">
        <v>1227</v>
      </c>
      <c r="C51" s="191" t="s">
        <v>1303</v>
      </c>
      <c r="E51" s="213" t="s">
        <v>308</v>
      </c>
      <c r="F51" s="213" t="s">
        <v>1355</v>
      </c>
      <c r="G51" t="s">
        <v>309</v>
      </c>
      <c r="H51" t="s">
        <v>310</v>
      </c>
      <c r="I51" t="s">
        <v>311</v>
      </c>
      <c r="J51">
        <v>44201</v>
      </c>
    </row>
    <row r="52" spans="1:10" x14ac:dyDescent="0.2">
      <c r="A52">
        <v>51</v>
      </c>
      <c r="B52" t="s">
        <v>1228</v>
      </c>
      <c r="C52" s="191" t="s">
        <v>1304</v>
      </c>
      <c r="E52" s="213" t="s">
        <v>312</v>
      </c>
      <c r="F52" s="213" t="s">
        <v>313</v>
      </c>
      <c r="G52" t="s">
        <v>314</v>
      </c>
      <c r="H52" t="s">
        <v>315</v>
      </c>
      <c r="I52" t="s">
        <v>316</v>
      </c>
      <c r="J52">
        <v>83189</v>
      </c>
    </row>
    <row r="53" spans="1:10" x14ac:dyDescent="0.2">
      <c r="A53">
        <v>52</v>
      </c>
      <c r="B53" t="s">
        <v>1229</v>
      </c>
      <c r="C53" s="191" t="s">
        <v>1305</v>
      </c>
      <c r="E53" s="213" t="s">
        <v>317</v>
      </c>
      <c r="F53" s="213" t="s">
        <v>318</v>
      </c>
      <c r="G53" t="s">
        <v>319</v>
      </c>
      <c r="H53" t="s">
        <v>320</v>
      </c>
      <c r="I53" t="s">
        <v>321</v>
      </c>
      <c r="J53">
        <v>44813</v>
      </c>
    </row>
    <row r="54" spans="1:10" x14ac:dyDescent="0.2">
      <c r="A54">
        <v>53</v>
      </c>
      <c r="B54" t="s">
        <v>1230</v>
      </c>
      <c r="C54" s="191" t="s">
        <v>1306</v>
      </c>
      <c r="E54" s="213" t="s">
        <v>322</v>
      </c>
      <c r="F54" s="213" t="s">
        <v>1356</v>
      </c>
      <c r="G54" t="s">
        <v>323</v>
      </c>
      <c r="H54" t="s">
        <v>324</v>
      </c>
      <c r="I54" t="s">
        <v>266</v>
      </c>
      <c r="J54">
        <v>40631</v>
      </c>
    </row>
    <row r="55" spans="1:10" x14ac:dyDescent="0.2">
      <c r="A55">
        <v>54</v>
      </c>
      <c r="B55" t="s">
        <v>1231</v>
      </c>
      <c r="C55" s="191" t="s">
        <v>1307</v>
      </c>
      <c r="E55" s="213" t="s">
        <v>325</v>
      </c>
      <c r="F55" s="213" t="s">
        <v>326</v>
      </c>
      <c r="G55" t="s">
        <v>327</v>
      </c>
      <c r="H55" t="s">
        <v>328</v>
      </c>
      <c r="I55" t="s">
        <v>196</v>
      </c>
      <c r="J55">
        <v>42687</v>
      </c>
    </row>
    <row r="56" spans="1:10" x14ac:dyDescent="0.2">
      <c r="A56">
        <v>55</v>
      </c>
      <c r="B56" t="s">
        <v>1232</v>
      </c>
      <c r="C56" s="191" t="s">
        <v>1308</v>
      </c>
      <c r="E56" s="213" t="s">
        <v>329</v>
      </c>
      <c r="F56" s="213" t="s">
        <v>330</v>
      </c>
      <c r="G56" t="s">
        <v>225</v>
      </c>
      <c r="H56" t="s">
        <v>226</v>
      </c>
      <c r="I56" t="s">
        <v>227</v>
      </c>
      <c r="J56">
        <v>73114</v>
      </c>
    </row>
    <row r="57" spans="1:10" x14ac:dyDescent="0.2">
      <c r="A57">
        <v>56</v>
      </c>
      <c r="B57" t="s">
        <v>1233</v>
      </c>
      <c r="C57" s="191" t="s">
        <v>1309</v>
      </c>
      <c r="E57" s="213" t="s">
        <v>331</v>
      </c>
      <c r="F57" s="213" t="s">
        <v>332</v>
      </c>
      <c r="G57" t="s">
        <v>333</v>
      </c>
      <c r="H57" t="s">
        <v>334</v>
      </c>
      <c r="I57" t="s">
        <v>335</v>
      </c>
      <c r="J57">
        <v>85256</v>
      </c>
    </row>
    <row r="58" spans="1:10" x14ac:dyDescent="0.2">
      <c r="A58">
        <v>57</v>
      </c>
      <c r="B58" t="s">
        <v>1234</v>
      </c>
      <c r="C58" s="191" t="s">
        <v>1310</v>
      </c>
      <c r="E58" s="213" t="s">
        <v>336</v>
      </c>
      <c r="F58" s="213" t="s">
        <v>337</v>
      </c>
      <c r="G58" t="s">
        <v>338</v>
      </c>
      <c r="H58" t="s">
        <v>339</v>
      </c>
      <c r="I58" t="s">
        <v>340</v>
      </c>
      <c r="J58">
        <v>41821</v>
      </c>
    </row>
    <row r="59" spans="1:10" x14ac:dyDescent="0.2">
      <c r="A59">
        <v>58</v>
      </c>
      <c r="B59" t="s">
        <v>1235</v>
      </c>
      <c r="C59" s="191" t="s">
        <v>1311</v>
      </c>
      <c r="E59" s="213" t="s">
        <v>341</v>
      </c>
      <c r="F59" s="213" t="s">
        <v>342</v>
      </c>
      <c r="G59" t="s">
        <v>343</v>
      </c>
      <c r="H59" t="s">
        <v>344</v>
      </c>
      <c r="I59" t="s">
        <v>345</v>
      </c>
      <c r="J59">
        <v>85581</v>
      </c>
    </row>
    <row r="60" spans="1:10" x14ac:dyDescent="0.2">
      <c r="A60">
        <v>59</v>
      </c>
      <c r="B60" t="s">
        <v>1236</v>
      </c>
      <c r="C60" s="191" t="s">
        <v>1312</v>
      </c>
      <c r="E60" s="213" t="s">
        <v>346</v>
      </c>
      <c r="F60" s="213" t="s">
        <v>347</v>
      </c>
      <c r="G60" t="s">
        <v>348</v>
      </c>
      <c r="H60" t="s">
        <v>349</v>
      </c>
      <c r="I60" t="s">
        <v>350</v>
      </c>
      <c r="J60">
        <v>40837</v>
      </c>
    </row>
    <row r="61" spans="1:10" x14ac:dyDescent="0.2">
      <c r="A61">
        <v>60</v>
      </c>
      <c r="B61" t="s">
        <v>1237</v>
      </c>
      <c r="C61" s="191" t="s">
        <v>1313</v>
      </c>
      <c r="E61" s="213" t="s">
        <v>351</v>
      </c>
      <c r="F61" s="213" t="s">
        <v>1357</v>
      </c>
      <c r="G61" t="s">
        <v>352</v>
      </c>
      <c r="H61" t="s">
        <v>353</v>
      </c>
      <c r="I61" t="s">
        <v>354</v>
      </c>
      <c r="J61">
        <v>62662</v>
      </c>
    </row>
    <row r="62" spans="1:10" x14ac:dyDescent="0.2">
      <c r="A62">
        <v>61</v>
      </c>
      <c r="B62" t="s">
        <v>1238</v>
      </c>
      <c r="C62" s="191" t="s">
        <v>1314</v>
      </c>
      <c r="E62" s="213" t="s">
        <v>355</v>
      </c>
      <c r="F62" s="213" t="s">
        <v>356</v>
      </c>
      <c r="G62" t="s">
        <v>357</v>
      </c>
      <c r="H62" t="s">
        <v>358</v>
      </c>
      <c r="I62" t="s">
        <v>359</v>
      </c>
      <c r="J62">
        <v>41312</v>
      </c>
    </row>
    <row r="63" spans="1:10" x14ac:dyDescent="0.2">
      <c r="A63">
        <v>62</v>
      </c>
      <c r="B63" t="s">
        <v>1239</v>
      </c>
      <c r="C63" s="191" t="s">
        <v>1315</v>
      </c>
      <c r="E63" s="213" t="s">
        <v>360</v>
      </c>
      <c r="F63" s="213" t="s">
        <v>361</v>
      </c>
      <c r="G63" t="s">
        <v>362</v>
      </c>
      <c r="H63" t="s">
        <v>363</v>
      </c>
      <c r="I63" t="s">
        <v>245</v>
      </c>
      <c r="J63">
        <v>41671</v>
      </c>
    </row>
    <row r="64" spans="1:10" x14ac:dyDescent="0.2">
      <c r="A64">
        <v>63</v>
      </c>
      <c r="B64" t="s">
        <v>1240</v>
      </c>
      <c r="C64" s="191" t="s">
        <v>1316</v>
      </c>
      <c r="E64" s="213" t="s">
        <v>364</v>
      </c>
      <c r="F64" s="213" t="s">
        <v>365</v>
      </c>
      <c r="G64" t="s">
        <v>366</v>
      </c>
      <c r="H64" t="s">
        <v>367</v>
      </c>
      <c r="I64" t="s">
        <v>368</v>
      </c>
      <c r="J64">
        <v>20281</v>
      </c>
    </row>
    <row r="65" spans="1:10" x14ac:dyDescent="0.2">
      <c r="A65">
        <v>64</v>
      </c>
      <c r="B65" t="s">
        <v>1241</v>
      </c>
      <c r="C65" s="191" t="s">
        <v>1317</v>
      </c>
      <c r="E65" s="213" t="s">
        <v>369</v>
      </c>
      <c r="F65" s="213" t="s">
        <v>370</v>
      </c>
      <c r="G65" t="s">
        <v>371</v>
      </c>
      <c r="H65" t="s">
        <v>372</v>
      </c>
      <c r="I65" t="s">
        <v>373</v>
      </c>
      <c r="J65">
        <v>41008</v>
      </c>
    </row>
    <row r="66" spans="1:10" x14ac:dyDescent="0.2">
      <c r="A66">
        <v>65</v>
      </c>
      <c r="B66" t="s">
        <v>1242</v>
      </c>
      <c r="C66" s="191" t="s">
        <v>1318</v>
      </c>
      <c r="E66" s="213" t="s">
        <v>374</v>
      </c>
      <c r="F66" s="213" t="s">
        <v>375</v>
      </c>
      <c r="G66" t="s">
        <v>376</v>
      </c>
      <c r="H66" t="s">
        <v>377</v>
      </c>
      <c r="I66" t="s">
        <v>378</v>
      </c>
      <c r="J66">
        <v>41414</v>
      </c>
    </row>
    <row r="67" spans="1:10" x14ac:dyDescent="0.2">
      <c r="A67">
        <v>66</v>
      </c>
      <c r="B67" t="s">
        <v>1243</v>
      </c>
      <c r="C67" s="191" t="s">
        <v>1319</v>
      </c>
      <c r="E67" s="213" t="s">
        <v>379</v>
      </c>
      <c r="F67" s="213" t="s">
        <v>1358</v>
      </c>
      <c r="G67" t="s">
        <v>380</v>
      </c>
      <c r="H67" t="s">
        <v>381</v>
      </c>
      <c r="I67" t="s">
        <v>382</v>
      </c>
      <c r="J67">
        <v>36700</v>
      </c>
    </row>
    <row r="68" spans="1:10" x14ac:dyDescent="0.2">
      <c r="A68">
        <v>67</v>
      </c>
      <c r="B68" t="s">
        <v>1244</v>
      </c>
      <c r="C68" s="191" t="s">
        <v>1320</v>
      </c>
      <c r="E68" s="213" t="s">
        <v>383</v>
      </c>
      <c r="F68" s="213" t="s">
        <v>384</v>
      </c>
      <c r="G68" t="s">
        <v>385</v>
      </c>
      <c r="H68" t="s">
        <v>386</v>
      </c>
      <c r="I68" t="s">
        <v>368</v>
      </c>
      <c r="J68">
        <v>70176</v>
      </c>
    </row>
    <row r="69" spans="1:10" x14ac:dyDescent="0.2">
      <c r="A69">
        <v>68</v>
      </c>
      <c r="B69" t="s">
        <v>1245</v>
      </c>
      <c r="C69" s="191" t="s">
        <v>1321</v>
      </c>
      <c r="E69" s="213" t="s">
        <v>387</v>
      </c>
      <c r="F69" s="213" t="s">
        <v>388</v>
      </c>
      <c r="G69" t="s">
        <v>389</v>
      </c>
      <c r="H69" t="s">
        <v>390</v>
      </c>
      <c r="I69" t="s">
        <v>236</v>
      </c>
      <c r="J69">
        <v>25859</v>
      </c>
    </row>
    <row r="70" spans="1:10" x14ac:dyDescent="0.2">
      <c r="A70">
        <v>69</v>
      </c>
      <c r="B70" t="s">
        <v>1246</v>
      </c>
      <c r="C70" s="191" t="s">
        <v>1322</v>
      </c>
      <c r="E70" s="213" t="s">
        <v>391</v>
      </c>
      <c r="F70" s="213" t="s">
        <v>392</v>
      </c>
      <c r="G70" t="s">
        <v>393</v>
      </c>
      <c r="H70" t="s">
        <v>394</v>
      </c>
      <c r="I70" t="s">
        <v>101</v>
      </c>
      <c r="J70">
        <v>30605</v>
      </c>
    </row>
    <row r="71" spans="1:10" x14ac:dyDescent="0.2">
      <c r="A71">
        <v>70</v>
      </c>
      <c r="B71" t="s">
        <v>1247</v>
      </c>
      <c r="C71" s="191" t="s">
        <v>1323</v>
      </c>
      <c r="E71" s="213" t="s">
        <v>395</v>
      </c>
      <c r="F71" s="213" t="s">
        <v>396</v>
      </c>
      <c r="G71" t="s">
        <v>397</v>
      </c>
      <c r="H71" t="s">
        <v>398</v>
      </c>
      <c r="I71" t="s">
        <v>399</v>
      </c>
      <c r="J71">
        <v>41821</v>
      </c>
    </row>
    <row r="72" spans="1:10" x14ac:dyDescent="0.2">
      <c r="A72">
        <v>71</v>
      </c>
      <c r="B72" t="s">
        <v>1248</v>
      </c>
      <c r="C72" s="191" t="s">
        <v>1324</v>
      </c>
      <c r="E72" s="213" t="s">
        <v>1071</v>
      </c>
      <c r="F72" s="213" t="s">
        <v>1072</v>
      </c>
      <c r="G72" t="s">
        <v>1073</v>
      </c>
      <c r="H72" t="s">
        <v>1074</v>
      </c>
      <c r="I72" t="s">
        <v>1075</v>
      </c>
      <c r="J72">
        <v>41635</v>
      </c>
    </row>
    <row r="73" spans="1:10" x14ac:dyDescent="0.2">
      <c r="A73">
        <v>72</v>
      </c>
      <c r="B73" t="s">
        <v>1249</v>
      </c>
      <c r="C73" s="191" t="s">
        <v>1325</v>
      </c>
      <c r="E73" s="213" t="s">
        <v>400</v>
      </c>
      <c r="F73" s="213" t="s">
        <v>401</v>
      </c>
      <c r="G73" t="s">
        <v>402</v>
      </c>
      <c r="H73" t="s">
        <v>403</v>
      </c>
      <c r="I73" t="s">
        <v>345</v>
      </c>
      <c r="J73">
        <v>44813</v>
      </c>
    </row>
    <row r="74" spans="1:10" x14ac:dyDescent="0.2">
      <c r="A74">
        <v>73</v>
      </c>
      <c r="B74" t="s">
        <v>1250</v>
      </c>
      <c r="C74" s="191" t="s">
        <v>1326</v>
      </c>
      <c r="E74" s="213" t="s">
        <v>404</v>
      </c>
      <c r="F74" s="213" t="s">
        <v>1359</v>
      </c>
      <c r="G74" t="s">
        <v>405</v>
      </c>
      <c r="H74" t="s">
        <v>406</v>
      </c>
      <c r="I74" t="s">
        <v>407</v>
      </c>
      <c r="J74">
        <v>40908</v>
      </c>
    </row>
    <row r="75" spans="1:10" x14ac:dyDescent="0.2">
      <c r="A75">
        <v>74</v>
      </c>
      <c r="B75" t="s">
        <v>1251</v>
      </c>
      <c r="C75" s="191" t="s">
        <v>1327</v>
      </c>
      <c r="E75" s="213" t="s">
        <v>408</v>
      </c>
      <c r="F75" s="213" t="s">
        <v>1360</v>
      </c>
      <c r="G75" t="s">
        <v>409</v>
      </c>
      <c r="H75" t="s">
        <v>410</v>
      </c>
      <c r="I75" t="s">
        <v>411</v>
      </c>
      <c r="J75">
        <v>41200</v>
      </c>
    </row>
    <row r="76" spans="1:10" x14ac:dyDescent="0.2">
      <c r="E76" s="213" t="s">
        <v>1076</v>
      </c>
      <c r="F76" s="213" t="s">
        <v>1361</v>
      </c>
      <c r="G76" t="s">
        <v>1077</v>
      </c>
      <c r="H76" t="s">
        <v>1078</v>
      </c>
      <c r="I76" t="s">
        <v>411</v>
      </c>
      <c r="J76">
        <v>41407</v>
      </c>
    </row>
    <row r="77" spans="1:10" x14ac:dyDescent="0.2">
      <c r="E77" s="213" t="s">
        <v>412</v>
      </c>
      <c r="F77" s="213" t="s">
        <v>413</v>
      </c>
      <c r="G77" t="s">
        <v>414</v>
      </c>
      <c r="H77" t="s">
        <v>415</v>
      </c>
      <c r="I77" t="s">
        <v>276</v>
      </c>
      <c r="J77">
        <v>42605</v>
      </c>
    </row>
    <row r="78" spans="1:10" x14ac:dyDescent="0.2">
      <c r="E78" s="213" t="s">
        <v>416</v>
      </c>
      <c r="F78" s="213" t="s">
        <v>1362</v>
      </c>
      <c r="G78" t="s">
        <v>417</v>
      </c>
      <c r="H78" t="s">
        <v>418</v>
      </c>
      <c r="I78" t="s">
        <v>419</v>
      </c>
      <c r="J78">
        <v>41531</v>
      </c>
    </row>
    <row r="79" spans="1:10" x14ac:dyDescent="0.2">
      <c r="E79" s="213" t="s">
        <v>420</v>
      </c>
      <c r="F79" s="213" t="s">
        <v>1363</v>
      </c>
      <c r="G79" t="s">
        <v>421</v>
      </c>
      <c r="H79" t="s">
        <v>422</v>
      </c>
      <c r="I79" t="s">
        <v>423</v>
      </c>
      <c r="J79">
        <v>41331</v>
      </c>
    </row>
    <row r="80" spans="1:10" x14ac:dyDescent="0.2">
      <c r="E80" s="213" t="s">
        <v>1079</v>
      </c>
      <c r="F80" s="213" t="s">
        <v>1364</v>
      </c>
      <c r="G80" t="s">
        <v>1080</v>
      </c>
      <c r="H80" t="s">
        <v>1081</v>
      </c>
      <c r="I80" t="s">
        <v>428</v>
      </c>
      <c r="J80">
        <v>82292</v>
      </c>
    </row>
    <row r="81" spans="5:10" x14ac:dyDescent="0.2">
      <c r="E81" s="213" t="s">
        <v>424</v>
      </c>
      <c r="F81" s="213" t="s">
        <v>425</v>
      </c>
      <c r="G81" t="s">
        <v>426</v>
      </c>
      <c r="H81" t="s">
        <v>427</v>
      </c>
      <c r="I81" t="s">
        <v>428</v>
      </c>
      <c r="J81">
        <v>74127</v>
      </c>
    </row>
    <row r="82" spans="5:10" x14ac:dyDescent="0.2">
      <c r="E82" s="213" t="s">
        <v>429</v>
      </c>
      <c r="F82" s="213" t="s">
        <v>1365</v>
      </c>
      <c r="G82" t="s">
        <v>430</v>
      </c>
      <c r="H82" t="s">
        <v>431</v>
      </c>
      <c r="I82" t="s">
        <v>186</v>
      </c>
      <c r="J82">
        <v>41373</v>
      </c>
    </row>
    <row r="83" spans="5:10" x14ac:dyDescent="0.2">
      <c r="E83" s="213" t="s">
        <v>1082</v>
      </c>
      <c r="F83" s="213" t="s">
        <v>1366</v>
      </c>
      <c r="G83" t="s">
        <v>1083</v>
      </c>
      <c r="H83" t="s">
        <v>1084</v>
      </c>
      <c r="I83" t="s">
        <v>182</v>
      </c>
      <c r="J83">
        <v>82292</v>
      </c>
    </row>
    <row r="84" spans="5:10" x14ac:dyDescent="0.2">
      <c r="E84" s="213" t="s">
        <v>432</v>
      </c>
      <c r="F84" s="213" t="s">
        <v>1367</v>
      </c>
      <c r="G84" t="s">
        <v>433</v>
      </c>
      <c r="H84" t="s">
        <v>434</v>
      </c>
      <c r="I84" t="s">
        <v>435</v>
      </c>
      <c r="J84">
        <v>75778</v>
      </c>
    </row>
    <row r="85" spans="5:10" x14ac:dyDescent="0.2">
      <c r="E85" s="213" t="s">
        <v>436</v>
      </c>
      <c r="F85" s="213" t="s">
        <v>1368</v>
      </c>
      <c r="G85" t="s">
        <v>437</v>
      </c>
      <c r="H85" t="s">
        <v>438</v>
      </c>
      <c r="I85" t="s">
        <v>382</v>
      </c>
      <c r="J85">
        <v>72464</v>
      </c>
    </row>
    <row r="86" spans="5:10" x14ac:dyDescent="0.2">
      <c r="E86" s="213" t="s">
        <v>439</v>
      </c>
      <c r="F86" s="213" t="s">
        <v>361</v>
      </c>
      <c r="G86" t="s">
        <v>440</v>
      </c>
      <c r="H86" t="s">
        <v>441</v>
      </c>
      <c r="I86" t="s">
        <v>442</v>
      </c>
      <c r="J86">
        <v>42665</v>
      </c>
    </row>
    <row r="87" spans="5:10" x14ac:dyDescent="0.2">
      <c r="E87" s="213" t="s">
        <v>443</v>
      </c>
      <c r="F87" s="213" t="s">
        <v>444</v>
      </c>
      <c r="G87" t="s">
        <v>445</v>
      </c>
      <c r="H87" t="s">
        <v>446</v>
      </c>
      <c r="I87" t="s">
        <v>105</v>
      </c>
      <c r="J87">
        <v>47595</v>
      </c>
    </row>
    <row r="88" spans="5:10" x14ac:dyDescent="0.2">
      <c r="E88" s="213" t="s">
        <v>447</v>
      </c>
      <c r="F88" s="213" t="s">
        <v>1369</v>
      </c>
      <c r="G88" t="s">
        <v>448</v>
      </c>
      <c r="H88" t="s">
        <v>449</v>
      </c>
      <c r="I88" t="s">
        <v>164</v>
      </c>
      <c r="J88">
        <v>42573</v>
      </c>
    </row>
    <row r="89" spans="5:10" x14ac:dyDescent="0.2">
      <c r="E89" s="213" t="s">
        <v>450</v>
      </c>
      <c r="F89" s="213" t="s">
        <v>451</v>
      </c>
      <c r="G89" t="s">
        <v>452</v>
      </c>
      <c r="H89" t="s">
        <v>453</v>
      </c>
      <c r="I89" t="s">
        <v>454</v>
      </c>
      <c r="J89">
        <v>95863</v>
      </c>
    </row>
    <row r="90" spans="5:10" x14ac:dyDescent="0.2">
      <c r="E90" s="213" t="s">
        <v>1085</v>
      </c>
      <c r="F90" s="213" t="s">
        <v>1086</v>
      </c>
      <c r="G90" t="s">
        <v>1087</v>
      </c>
      <c r="H90" t="s">
        <v>1088</v>
      </c>
      <c r="I90" t="s">
        <v>454</v>
      </c>
      <c r="J90">
        <v>41414</v>
      </c>
    </row>
    <row r="91" spans="5:10" x14ac:dyDescent="0.2">
      <c r="E91" s="213" t="s">
        <v>1089</v>
      </c>
      <c r="F91" s="213" t="s">
        <v>1090</v>
      </c>
      <c r="G91" t="s">
        <v>1091</v>
      </c>
      <c r="H91" t="s">
        <v>1092</v>
      </c>
      <c r="I91" t="s">
        <v>801</v>
      </c>
      <c r="J91">
        <v>96240</v>
      </c>
    </row>
    <row r="92" spans="5:10" x14ac:dyDescent="0.2">
      <c r="E92" s="213" t="s">
        <v>455</v>
      </c>
      <c r="F92" s="213" t="s">
        <v>1370</v>
      </c>
      <c r="G92" t="s">
        <v>456</v>
      </c>
      <c r="H92" t="s">
        <v>457</v>
      </c>
      <c r="I92" t="s">
        <v>458</v>
      </c>
      <c r="J92">
        <v>41388</v>
      </c>
    </row>
    <row r="93" spans="5:10" x14ac:dyDescent="0.2">
      <c r="E93" s="213" t="s">
        <v>459</v>
      </c>
      <c r="F93" s="213" t="s">
        <v>460</v>
      </c>
      <c r="G93" t="s">
        <v>461</v>
      </c>
      <c r="H93" t="s">
        <v>462</v>
      </c>
      <c r="I93" t="s">
        <v>454</v>
      </c>
      <c r="J93">
        <v>41414</v>
      </c>
    </row>
    <row r="94" spans="5:10" x14ac:dyDescent="0.2">
      <c r="E94" s="213" t="s">
        <v>463</v>
      </c>
      <c r="F94" s="213" t="s">
        <v>464</v>
      </c>
      <c r="G94" t="s">
        <v>465</v>
      </c>
      <c r="H94" t="s">
        <v>466</v>
      </c>
      <c r="I94" t="s">
        <v>160</v>
      </c>
      <c r="J94">
        <v>41388</v>
      </c>
    </row>
    <row r="95" spans="5:10" x14ac:dyDescent="0.2">
      <c r="E95" s="213" t="s">
        <v>467</v>
      </c>
      <c r="F95" s="213" t="s">
        <v>468</v>
      </c>
      <c r="G95" t="s">
        <v>469</v>
      </c>
      <c r="H95" t="s">
        <v>470</v>
      </c>
      <c r="I95" t="s">
        <v>471</v>
      </c>
      <c r="J95">
        <v>98229</v>
      </c>
    </row>
    <row r="96" spans="5:10" x14ac:dyDescent="0.2">
      <c r="E96" s="213" t="s">
        <v>472</v>
      </c>
      <c r="F96" s="213" t="s">
        <v>1371</v>
      </c>
      <c r="G96" t="s">
        <v>473</v>
      </c>
      <c r="H96" t="s">
        <v>474</v>
      </c>
      <c r="I96" t="s">
        <v>227</v>
      </c>
      <c r="J96">
        <v>20233</v>
      </c>
    </row>
    <row r="97" spans="5:10" x14ac:dyDescent="0.2">
      <c r="E97" s="213" t="s">
        <v>475</v>
      </c>
      <c r="F97" s="213" t="s">
        <v>476</v>
      </c>
      <c r="G97" t="s">
        <v>477</v>
      </c>
      <c r="H97" t="s">
        <v>478</v>
      </c>
      <c r="I97" t="s">
        <v>266</v>
      </c>
      <c r="J97">
        <v>40631</v>
      </c>
    </row>
    <row r="98" spans="5:10" x14ac:dyDescent="0.2">
      <c r="E98" s="213" t="s">
        <v>479</v>
      </c>
      <c r="F98" s="213" t="s">
        <v>480</v>
      </c>
      <c r="G98" t="s">
        <v>481</v>
      </c>
      <c r="H98" t="s">
        <v>482</v>
      </c>
      <c r="I98" t="s">
        <v>368</v>
      </c>
      <c r="J98">
        <v>42573</v>
      </c>
    </row>
    <row r="99" spans="5:10" x14ac:dyDescent="0.2">
      <c r="E99" s="213" t="s">
        <v>483</v>
      </c>
      <c r="F99" s="213" t="s">
        <v>484</v>
      </c>
      <c r="G99" t="s">
        <v>485</v>
      </c>
      <c r="H99" t="s">
        <v>486</v>
      </c>
      <c r="I99" t="s">
        <v>487</v>
      </c>
      <c r="J99">
        <v>76689</v>
      </c>
    </row>
    <row r="100" spans="5:10" x14ac:dyDescent="0.2">
      <c r="E100" s="213" t="s">
        <v>488</v>
      </c>
      <c r="F100" s="213" t="s">
        <v>1372</v>
      </c>
      <c r="G100" t="s">
        <v>489</v>
      </c>
      <c r="H100" t="s">
        <v>490</v>
      </c>
      <c r="I100" t="s">
        <v>160</v>
      </c>
      <c r="J100">
        <v>41388</v>
      </c>
    </row>
    <row r="101" spans="5:10" x14ac:dyDescent="0.2">
      <c r="E101" s="213" t="s">
        <v>491</v>
      </c>
      <c r="F101" s="213" t="s">
        <v>1373</v>
      </c>
      <c r="G101" t="s">
        <v>492</v>
      </c>
      <c r="H101" t="s">
        <v>493</v>
      </c>
      <c r="I101" t="s">
        <v>177</v>
      </c>
      <c r="J101">
        <v>42665</v>
      </c>
    </row>
    <row r="102" spans="5:10" x14ac:dyDescent="0.2">
      <c r="E102" s="213" t="s">
        <v>494</v>
      </c>
      <c r="F102" s="213" t="s">
        <v>495</v>
      </c>
      <c r="G102" t="s">
        <v>496</v>
      </c>
      <c r="H102" t="s">
        <v>497</v>
      </c>
      <c r="I102" t="s">
        <v>146</v>
      </c>
      <c r="J102">
        <v>43058</v>
      </c>
    </row>
    <row r="103" spans="5:10" x14ac:dyDescent="0.2">
      <c r="E103" s="213" t="s">
        <v>498</v>
      </c>
      <c r="F103" s="213" t="s">
        <v>499</v>
      </c>
      <c r="G103" t="s">
        <v>500</v>
      </c>
      <c r="H103" t="s">
        <v>478</v>
      </c>
      <c r="I103" t="s">
        <v>266</v>
      </c>
      <c r="J103">
        <v>40631</v>
      </c>
    </row>
    <row r="104" spans="5:10" x14ac:dyDescent="0.2">
      <c r="E104" s="213" t="s">
        <v>501</v>
      </c>
      <c r="F104" s="213" t="s">
        <v>502</v>
      </c>
      <c r="G104" t="s">
        <v>503</v>
      </c>
      <c r="H104" t="s">
        <v>504</v>
      </c>
      <c r="I104" t="s">
        <v>505</v>
      </c>
      <c r="J104">
        <v>41008</v>
      </c>
    </row>
    <row r="105" spans="5:10" x14ac:dyDescent="0.2">
      <c r="E105" s="213" t="s">
        <v>506</v>
      </c>
      <c r="F105" s="213" t="s">
        <v>507</v>
      </c>
      <c r="G105" t="s">
        <v>508</v>
      </c>
      <c r="H105" t="s">
        <v>509</v>
      </c>
      <c r="I105" t="s">
        <v>510</v>
      </c>
      <c r="J105">
        <v>50143</v>
      </c>
    </row>
    <row r="106" spans="5:10" x14ac:dyDescent="0.2">
      <c r="E106" s="213" t="s">
        <v>511</v>
      </c>
      <c r="F106" s="213" t="s">
        <v>512</v>
      </c>
      <c r="G106" t="s">
        <v>513</v>
      </c>
      <c r="H106" t="s">
        <v>514</v>
      </c>
      <c r="I106" t="s">
        <v>105</v>
      </c>
      <c r="J106">
        <v>62077</v>
      </c>
    </row>
    <row r="107" spans="5:10" x14ac:dyDescent="0.2">
      <c r="E107" s="213" t="s">
        <v>515</v>
      </c>
      <c r="F107" s="213" t="s">
        <v>1374</v>
      </c>
      <c r="G107" t="s">
        <v>516</v>
      </c>
      <c r="H107" t="s">
        <v>517</v>
      </c>
      <c r="I107" t="s">
        <v>518</v>
      </c>
      <c r="J107">
        <v>41178</v>
      </c>
    </row>
    <row r="108" spans="5:10" x14ac:dyDescent="0.2">
      <c r="E108" s="213" t="s">
        <v>519</v>
      </c>
      <c r="F108" s="213" t="s">
        <v>1375</v>
      </c>
      <c r="G108" t="s">
        <v>520</v>
      </c>
      <c r="H108" t="s">
        <v>521</v>
      </c>
      <c r="I108" t="s">
        <v>522</v>
      </c>
      <c r="J108">
        <v>40631</v>
      </c>
    </row>
    <row r="109" spans="5:10" x14ac:dyDescent="0.2">
      <c r="E109" s="213" t="s">
        <v>523</v>
      </c>
      <c r="F109" s="213" t="s">
        <v>1376</v>
      </c>
      <c r="G109" t="s">
        <v>524</v>
      </c>
      <c r="H109" t="s">
        <v>525</v>
      </c>
      <c r="I109" t="s">
        <v>160</v>
      </c>
      <c r="J109">
        <v>62662</v>
      </c>
    </row>
    <row r="110" spans="5:10" x14ac:dyDescent="0.2">
      <c r="E110" s="213" t="s">
        <v>526</v>
      </c>
      <c r="F110" s="213" t="s">
        <v>527</v>
      </c>
      <c r="G110" t="s">
        <v>528</v>
      </c>
      <c r="H110" t="s">
        <v>529</v>
      </c>
      <c r="I110" t="s">
        <v>530</v>
      </c>
      <c r="J110">
        <v>40530</v>
      </c>
    </row>
    <row r="111" spans="5:10" x14ac:dyDescent="0.2">
      <c r="E111" s="213" t="s">
        <v>531</v>
      </c>
      <c r="F111" s="213" t="s">
        <v>1377</v>
      </c>
      <c r="G111" t="s">
        <v>532</v>
      </c>
      <c r="H111" t="s">
        <v>315</v>
      </c>
      <c r="I111" t="s">
        <v>316</v>
      </c>
      <c r="J111">
        <v>83189</v>
      </c>
    </row>
    <row r="112" spans="5:10" x14ac:dyDescent="0.2">
      <c r="E112" s="213" t="s">
        <v>533</v>
      </c>
      <c r="F112" s="213" t="s">
        <v>1378</v>
      </c>
      <c r="G112" t="s">
        <v>534</v>
      </c>
      <c r="H112" t="s">
        <v>535</v>
      </c>
      <c r="I112" t="s">
        <v>536</v>
      </c>
      <c r="J112">
        <v>83280</v>
      </c>
    </row>
    <row r="113" spans="5:10" x14ac:dyDescent="0.2">
      <c r="E113" s="213" t="s">
        <v>537</v>
      </c>
      <c r="F113" s="213" t="s">
        <v>1379</v>
      </c>
      <c r="G113" t="s">
        <v>538</v>
      </c>
      <c r="H113" t="s">
        <v>539</v>
      </c>
      <c r="I113" t="s">
        <v>142</v>
      </c>
      <c r="J113">
        <v>40876</v>
      </c>
    </row>
    <row r="114" spans="5:10" x14ac:dyDescent="0.2">
      <c r="E114" s="213" t="s">
        <v>540</v>
      </c>
      <c r="F114" s="213" t="s">
        <v>541</v>
      </c>
      <c r="G114" t="s">
        <v>542</v>
      </c>
      <c r="H114" t="s">
        <v>543</v>
      </c>
      <c r="I114" t="s">
        <v>544</v>
      </c>
      <c r="J114">
        <v>42635</v>
      </c>
    </row>
    <row r="115" spans="5:10" x14ac:dyDescent="0.2">
      <c r="E115" s="213" t="s">
        <v>545</v>
      </c>
      <c r="F115" s="213" t="s">
        <v>1380</v>
      </c>
      <c r="G115" t="s">
        <v>546</v>
      </c>
      <c r="H115" t="s">
        <v>547</v>
      </c>
      <c r="I115" t="s">
        <v>201</v>
      </c>
      <c r="J115">
        <v>41008</v>
      </c>
    </row>
    <row r="116" spans="5:10" x14ac:dyDescent="0.2">
      <c r="E116" s="213" t="s">
        <v>548</v>
      </c>
      <c r="F116" s="213" t="s">
        <v>549</v>
      </c>
      <c r="G116" t="s">
        <v>550</v>
      </c>
      <c r="H116" t="s">
        <v>551</v>
      </c>
      <c r="I116" t="s">
        <v>552</v>
      </c>
      <c r="J116">
        <v>73906</v>
      </c>
    </row>
    <row r="117" spans="5:10" x14ac:dyDescent="0.2">
      <c r="E117" s="213" t="s">
        <v>553</v>
      </c>
      <c r="F117" s="213" t="s">
        <v>554</v>
      </c>
      <c r="G117" t="s">
        <v>555</v>
      </c>
      <c r="H117" t="s">
        <v>556</v>
      </c>
      <c r="I117" t="s">
        <v>557</v>
      </c>
      <c r="J117">
        <v>41312</v>
      </c>
    </row>
    <row r="118" spans="5:10" x14ac:dyDescent="0.2">
      <c r="E118" s="213" t="s">
        <v>558</v>
      </c>
      <c r="F118" s="213" t="s">
        <v>559</v>
      </c>
      <c r="G118" t="s">
        <v>323</v>
      </c>
      <c r="H118" t="s">
        <v>324</v>
      </c>
      <c r="I118" t="s">
        <v>266</v>
      </c>
      <c r="J118">
        <v>40631</v>
      </c>
    </row>
    <row r="119" spans="5:10" x14ac:dyDescent="0.2">
      <c r="E119" s="213" t="s">
        <v>560</v>
      </c>
      <c r="F119" s="213" t="s">
        <v>1381</v>
      </c>
      <c r="G119" t="s">
        <v>561</v>
      </c>
      <c r="H119" t="s">
        <v>562</v>
      </c>
      <c r="I119" t="s">
        <v>563</v>
      </c>
      <c r="J119">
        <v>40631</v>
      </c>
    </row>
    <row r="120" spans="5:10" x14ac:dyDescent="0.2">
      <c r="E120" s="213" t="s">
        <v>564</v>
      </c>
      <c r="F120" s="213" t="s">
        <v>1382</v>
      </c>
      <c r="G120" t="s">
        <v>565</v>
      </c>
      <c r="H120" t="s">
        <v>566</v>
      </c>
      <c r="I120" t="s">
        <v>567</v>
      </c>
      <c r="J120">
        <v>85775</v>
      </c>
    </row>
    <row r="121" spans="5:10" x14ac:dyDescent="0.2">
      <c r="E121" s="213" t="s">
        <v>568</v>
      </c>
      <c r="F121" s="213" t="s">
        <v>1383</v>
      </c>
      <c r="G121" t="s">
        <v>569</v>
      </c>
      <c r="H121" t="s">
        <v>570</v>
      </c>
      <c r="I121" t="s">
        <v>571</v>
      </c>
      <c r="J121">
        <v>86971</v>
      </c>
    </row>
    <row r="122" spans="5:10" x14ac:dyDescent="0.2">
      <c r="E122" s="213" t="s">
        <v>572</v>
      </c>
      <c r="F122" s="213" t="s">
        <v>1384</v>
      </c>
      <c r="G122" t="s">
        <v>573</v>
      </c>
      <c r="H122" t="s">
        <v>574</v>
      </c>
      <c r="I122" t="s">
        <v>575</v>
      </c>
      <c r="J122">
        <v>41448</v>
      </c>
    </row>
    <row r="123" spans="5:10" x14ac:dyDescent="0.2">
      <c r="E123" s="213" t="s">
        <v>576</v>
      </c>
      <c r="F123" s="213" t="s">
        <v>577</v>
      </c>
      <c r="G123" t="s">
        <v>578</v>
      </c>
      <c r="H123" t="s">
        <v>579</v>
      </c>
      <c r="I123" t="s">
        <v>530</v>
      </c>
      <c r="J123">
        <v>62077</v>
      </c>
    </row>
    <row r="124" spans="5:10" x14ac:dyDescent="0.2">
      <c r="E124" s="213" t="s">
        <v>580</v>
      </c>
      <c r="F124" s="213" t="s">
        <v>581</v>
      </c>
      <c r="G124" t="s">
        <v>582</v>
      </c>
      <c r="H124" t="s">
        <v>583</v>
      </c>
      <c r="I124" t="s">
        <v>584</v>
      </c>
      <c r="J124">
        <v>62181</v>
      </c>
    </row>
    <row r="125" spans="5:10" x14ac:dyDescent="0.2">
      <c r="E125" s="213" t="s">
        <v>585</v>
      </c>
      <c r="F125" s="213" t="s">
        <v>586</v>
      </c>
      <c r="G125" t="s">
        <v>587</v>
      </c>
      <c r="H125" t="s">
        <v>588</v>
      </c>
      <c r="I125" t="s">
        <v>589</v>
      </c>
      <c r="J125">
        <v>41414</v>
      </c>
    </row>
    <row r="126" spans="5:10" x14ac:dyDescent="0.2">
      <c r="E126" s="213" t="s">
        <v>1093</v>
      </c>
      <c r="F126" s="213" t="s">
        <v>1385</v>
      </c>
      <c r="G126" t="s">
        <v>1094</v>
      </c>
      <c r="H126" t="s">
        <v>1095</v>
      </c>
      <c r="I126" t="s">
        <v>1096</v>
      </c>
      <c r="J126">
        <v>41531</v>
      </c>
    </row>
    <row r="127" spans="5:10" x14ac:dyDescent="0.2">
      <c r="E127" s="213" t="s">
        <v>590</v>
      </c>
      <c r="F127" s="213" t="s">
        <v>591</v>
      </c>
      <c r="G127" t="s">
        <v>592</v>
      </c>
      <c r="H127" t="s">
        <v>593</v>
      </c>
      <c r="I127" t="s">
        <v>575</v>
      </c>
      <c r="J127">
        <v>24922</v>
      </c>
    </row>
    <row r="128" spans="5:10" x14ac:dyDescent="0.2">
      <c r="E128" s="213" t="s">
        <v>594</v>
      </c>
      <c r="F128" s="213" t="s">
        <v>595</v>
      </c>
      <c r="G128" t="s">
        <v>596</v>
      </c>
      <c r="H128" t="s">
        <v>597</v>
      </c>
      <c r="I128" t="s">
        <v>598</v>
      </c>
      <c r="J128">
        <v>30742</v>
      </c>
    </row>
    <row r="129" spans="5:10" x14ac:dyDescent="0.2">
      <c r="E129" s="213" t="s">
        <v>599</v>
      </c>
      <c r="F129" s="213" t="s">
        <v>600</v>
      </c>
      <c r="G129" t="s">
        <v>601</v>
      </c>
      <c r="H129" t="s">
        <v>602</v>
      </c>
      <c r="I129" t="s">
        <v>603</v>
      </c>
      <c r="J129">
        <v>41200</v>
      </c>
    </row>
    <row r="130" spans="5:10" x14ac:dyDescent="0.2">
      <c r="E130" s="213" t="s">
        <v>604</v>
      </c>
      <c r="F130" s="213" t="s">
        <v>605</v>
      </c>
      <c r="G130" t="s">
        <v>606</v>
      </c>
      <c r="H130" t="s">
        <v>607</v>
      </c>
      <c r="I130" t="s">
        <v>608</v>
      </c>
      <c r="J130">
        <v>83189</v>
      </c>
    </row>
    <row r="131" spans="5:10" x14ac:dyDescent="0.2">
      <c r="E131" s="213" t="s">
        <v>609</v>
      </c>
      <c r="F131" s="213" t="s">
        <v>610</v>
      </c>
      <c r="G131" t="s">
        <v>611</v>
      </c>
      <c r="H131" t="s">
        <v>612</v>
      </c>
      <c r="I131" t="s">
        <v>613</v>
      </c>
      <c r="J131">
        <v>42665</v>
      </c>
    </row>
    <row r="132" spans="5:10" x14ac:dyDescent="0.2">
      <c r="E132" s="213" t="s">
        <v>614</v>
      </c>
      <c r="F132" s="213" t="s">
        <v>615</v>
      </c>
      <c r="G132" t="s">
        <v>616</v>
      </c>
      <c r="H132" t="s">
        <v>617</v>
      </c>
      <c r="I132" t="s">
        <v>618</v>
      </c>
      <c r="J132">
        <v>83163</v>
      </c>
    </row>
    <row r="133" spans="5:10" x14ac:dyDescent="0.2">
      <c r="E133" s="213" t="s">
        <v>619</v>
      </c>
      <c r="F133" s="213" t="s">
        <v>1386</v>
      </c>
      <c r="G133" t="s">
        <v>620</v>
      </c>
      <c r="H133" t="s">
        <v>621</v>
      </c>
      <c r="I133" t="s">
        <v>505</v>
      </c>
      <c r="J133">
        <v>41008</v>
      </c>
    </row>
    <row r="134" spans="5:10" x14ac:dyDescent="0.2">
      <c r="E134" s="213" t="s">
        <v>1097</v>
      </c>
      <c r="F134" s="213" t="s">
        <v>1098</v>
      </c>
      <c r="G134" t="s">
        <v>1099</v>
      </c>
      <c r="H134" t="s">
        <v>1100</v>
      </c>
      <c r="I134" t="s">
        <v>575</v>
      </c>
      <c r="J134">
        <v>77690</v>
      </c>
    </row>
    <row r="135" spans="5:10" x14ac:dyDescent="0.2">
      <c r="E135" s="213" t="s">
        <v>622</v>
      </c>
      <c r="F135" s="213" t="s">
        <v>623</v>
      </c>
      <c r="G135" t="s">
        <v>624</v>
      </c>
      <c r="H135" t="s">
        <v>625</v>
      </c>
      <c r="I135" t="s">
        <v>536</v>
      </c>
      <c r="J135">
        <v>83280</v>
      </c>
    </row>
    <row r="136" spans="5:10" x14ac:dyDescent="0.2">
      <c r="E136" s="213" t="s">
        <v>626</v>
      </c>
      <c r="F136" s="213" t="s">
        <v>627</v>
      </c>
      <c r="G136" t="s">
        <v>628</v>
      </c>
      <c r="H136" t="s">
        <v>629</v>
      </c>
      <c r="I136" t="s">
        <v>630</v>
      </c>
      <c r="J136">
        <v>21712</v>
      </c>
    </row>
    <row r="137" spans="5:10" x14ac:dyDescent="0.2">
      <c r="E137" s="213" t="s">
        <v>1101</v>
      </c>
      <c r="F137" s="213" t="s">
        <v>1102</v>
      </c>
      <c r="G137" t="s">
        <v>1103</v>
      </c>
      <c r="H137" t="s">
        <v>1104</v>
      </c>
      <c r="I137" t="s">
        <v>1105</v>
      </c>
      <c r="J137">
        <v>40631</v>
      </c>
    </row>
    <row r="138" spans="5:10" x14ac:dyDescent="0.2">
      <c r="E138" s="213" t="s">
        <v>631</v>
      </c>
      <c r="F138" s="213" t="s">
        <v>632</v>
      </c>
      <c r="G138" t="s">
        <v>633</v>
      </c>
      <c r="H138" t="s">
        <v>634</v>
      </c>
      <c r="I138" t="s">
        <v>635</v>
      </c>
      <c r="J138">
        <v>41417</v>
      </c>
    </row>
    <row r="139" spans="5:10" x14ac:dyDescent="0.2">
      <c r="E139" s="213" t="s">
        <v>636</v>
      </c>
      <c r="F139" s="213" t="s">
        <v>1387</v>
      </c>
      <c r="G139" t="s">
        <v>637</v>
      </c>
      <c r="H139" t="s">
        <v>145</v>
      </c>
      <c r="I139" t="s">
        <v>146</v>
      </c>
      <c r="J139">
        <v>32216</v>
      </c>
    </row>
    <row r="140" spans="5:10" x14ac:dyDescent="0.2">
      <c r="E140" s="213" t="s">
        <v>638</v>
      </c>
      <c r="F140" s="213" t="s">
        <v>1388</v>
      </c>
      <c r="G140" t="s">
        <v>639</v>
      </c>
      <c r="H140" t="s">
        <v>640</v>
      </c>
      <c r="I140" t="s">
        <v>454</v>
      </c>
      <c r="J140">
        <v>41414</v>
      </c>
    </row>
    <row r="141" spans="5:10" x14ac:dyDescent="0.2">
      <c r="E141" s="213" t="s">
        <v>1106</v>
      </c>
      <c r="F141" s="213" t="s">
        <v>1389</v>
      </c>
      <c r="G141" t="s">
        <v>1107</v>
      </c>
      <c r="H141" t="s">
        <v>1108</v>
      </c>
      <c r="I141" t="s">
        <v>1109</v>
      </c>
      <c r="J141">
        <v>82292</v>
      </c>
    </row>
    <row r="142" spans="5:10" x14ac:dyDescent="0.2">
      <c r="E142" s="213" t="s">
        <v>641</v>
      </c>
      <c r="F142" s="213" t="s">
        <v>1390</v>
      </c>
      <c r="G142" t="s">
        <v>642</v>
      </c>
      <c r="H142" t="s">
        <v>478</v>
      </c>
      <c r="I142" t="s">
        <v>266</v>
      </c>
      <c r="J142">
        <v>40631</v>
      </c>
    </row>
    <row r="143" spans="5:10" x14ac:dyDescent="0.2">
      <c r="E143" s="213" t="s">
        <v>643</v>
      </c>
      <c r="F143" s="213" t="s">
        <v>644</v>
      </c>
      <c r="G143" t="s">
        <v>645</v>
      </c>
      <c r="H143" t="s">
        <v>646</v>
      </c>
      <c r="I143" t="s">
        <v>359</v>
      </c>
      <c r="J143">
        <v>41312</v>
      </c>
    </row>
    <row r="144" spans="5:10" x14ac:dyDescent="0.2">
      <c r="E144" s="213" t="s">
        <v>647</v>
      </c>
      <c r="F144" s="213" t="s">
        <v>648</v>
      </c>
      <c r="G144" t="s">
        <v>649</v>
      </c>
      <c r="H144" t="s">
        <v>650</v>
      </c>
      <c r="I144" t="s">
        <v>651</v>
      </c>
      <c r="J144">
        <v>41450</v>
      </c>
    </row>
    <row r="145" spans="5:10" x14ac:dyDescent="0.2">
      <c r="E145" s="213" t="s">
        <v>652</v>
      </c>
      <c r="F145" s="213" t="s">
        <v>1391</v>
      </c>
      <c r="G145" t="s">
        <v>653</v>
      </c>
      <c r="H145" t="s">
        <v>654</v>
      </c>
      <c r="I145" t="s">
        <v>160</v>
      </c>
      <c r="J145">
        <v>62662</v>
      </c>
    </row>
    <row r="146" spans="5:10" x14ac:dyDescent="0.2">
      <c r="E146" s="213" t="s">
        <v>1110</v>
      </c>
      <c r="F146" s="213" t="s">
        <v>1392</v>
      </c>
      <c r="G146" t="s">
        <v>1111</v>
      </c>
      <c r="H146" t="s">
        <v>1112</v>
      </c>
      <c r="I146" t="s">
        <v>575</v>
      </c>
      <c r="J146">
        <v>77690</v>
      </c>
    </row>
    <row r="147" spans="5:10" x14ac:dyDescent="0.2">
      <c r="E147" s="213" t="s">
        <v>1113</v>
      </c>
      <c r="F147" s="213" t="s">
        <v>1393</v>
      </c>
      <c r="G147" t="s">
        <v>1114</v>
      </c>
      <c r="H147" t="s">
        <v>1115</v>
      </c>
      <c r="I147" t="s">
        <v>786</v>
      </c>
      <c r="J147">
        <v>74023</v>
      </c>
    </row>
    <row r="148" spans="5:10" x14ac:dyDescent="0.2">
      <c r="E148" s="213" t="s">
        <v>655</v>
      </c>
      <c r="F148" s="213" t="s">
        <v>656</v>
      </c>
      <c r="G148" t="s">
        <v>657</v>
      </c>
      <c r="H148" t="s">
        <v>658</v>
      </c>
      <c r="I148" t="s">
        <v>659</v>
      </c>
      <c r="J148">
        <v>74803</v>
      </c>
    </row>
    <row r="149" spans="5:10" x14ac:dyDescent="0.2">
      <c r="E149" s="213" t="s">
        <v>660</v>
      </c>
      <c r="F149" s="213" t="s">
        <v>661</v>
      </c>
      <c r="G149" t="s">
        <v>662</v>
      </c>
      <c r="H149" t="s">
        <v>663</v>
      </c>
      <c r="I149" t="s">
        <v>664</v>
      </c>
      <c r="J149">
        <v>84202</v>
      </c>
    </row>
    <row r="150" spans="5:10" x14ac:dyDescent="0.2">
      <c r="E150" s="213" t="s">
        <v>665</v>
      </c>
      <c r="F150" s="213" t="s">
        <v>361</v>
      </c>
      <c r="G150" t="s">
        <v>666</v>
      </c>
      <c r="H150" t="s">
        <v>667</v>
      </c>
      <c r="I150" t="s">
        <v>454</v>
      </c>
      <c r="J150">
        <v>40851</v>
      </c>
    </row>
    <row r="151" spans="5:10" x14ac:dyDescent="0.2">
      <c r="E151" s="213" t="s">
        <v>1116</v>
      </c>
      <c r="F151" s="213" t="s">
        <v>1394</v>
      </c>
      <c r="G151" t="s">
        <v>1117</v>
      </c>
      <c r="H151" t="s">
        <v>800</v>
      </c>
      <c r="I151" t="s">
        <v>801</v>
      </c>
      <c r="J151">
        <v>96240</v>
      </c>
    </row>
    <row r="152" spans="5:10" x14ac:dyDescent="0.2">
      <c r="E152" s="213" t="s">
        <v>668</v>
      </c>
      <c r="F152" s="213" t="s">
        <v>1395</v>
      </c>
      <c r="G152" t="s">
        <v>669</v>
      </c>
      <c r="H152" t="s">
        <v>670</v>
      </c>
      <c r="I152" t="s">
        <v>186</v>
      </c>
      <c r="J152">
        <v>27445</v>
      </c>
    </row>
    <row r="153" spans="5:10" x14ac:dyDescent="0.2">
      <c r="E153" s="213" t="s">
        <v>671</v>
      </c>
      <c r="F153" s="213" t="s">
        <v>1396</v>
      </c>
      <c r="G153" t="s">
        <v>672</v>
      </c>
      <c r="H153" t="s">
        <v>673</v>
      </c>
      <c r="I153" t="s">
        <v>281</v>
      </c>
      <c r="J153">
        <v>42558</v>
      </c>
    </row>
    <row r="154" spans="5:10" x14ac:dyDescent="0.2">
      <c r="E154" s="213" t="s">
        <v>674</v>
      </c>
      <c r="F154" s="213" t="s">
        <v>675</v>
      </c>
      <c r="G154" t="s">
        <v>676</v>
      </c>
      <c r="H154" t="s">
        <v>677</v>
      </c>
      <c r="I154" t="s">
        <v>678</v>
      </c>
      <c r="J154">
        <v>42573</v>
      </c>
    </row>
    <row r="155" spans="5:10" x14ac:dyDescent="0.2">
      <c r="E155" s="213" t="s">
        <v>679</v>
      </c>
      <c r="F155" s="213" t="s">
        <v>680</v>
      </c>
      <c r="G155" t="s">
        <v>681</v>
      </c>
      <c r="H155" t="s">
        <v>682</v>
      </c>
      <c r="I155" t="s">
        <v>683</v>
      </c>
      <c r="J155">
        <v>42552</v>
      </c>
    </row>
    <row r="156" spans="5:10" x14ac:dyDescent="0.2">
      <c r="E156" s="213" t="s">
        <v>684</v>
      </c>
      <c r="F156" s="213" t="s">
        <v>685</v>
      </c>
      <c r="G156" t="s">
        <v>686</v>
      </c>
      <c r="H156" t="s">
        <v>687</v>
      </c>
      <c r="I156" t="s">
        <v>688</v>
      </c>
      <c r="J156">
        <v>41852</v>
      </c>
    </row>
    <row r="157" spans="5:10" x14ac:dyDescent="0.2">
      <c r="E157" s="213" t="s">
        <v>689</v>
      </c>
      <c r="F157" s="213" t="s">
        <v>690</v>
      </c>
      <c r="G157" t="s">
        <v>691</v>
      </c>
      <c r="H157" t="s">
        <v>692</v>
      </c>
      <c r="I157" t="s">
        <v>435</v>
      </c>
      <c r="J157">
        <v>74154</v>
      </c>
    </row>
    <row r="158" spans="5:10" x14ac:dyDescent="0.2">
      <c r="E158" s="213" t="s">
        <v>693</v>
      </c>
      <c r="F158" s="213" t="s">
        <v>1397</v>
      </c>
      <c r="G158" t="s">
        <v>694</v>
      </c>
      <c r="H158" t="s">
        <v>695</v>
      </c>
      <c r="I158" t="s">
        <v>354</v>
      </c>
      <c r="J158">
        <v>41208</v>
      </c>
    </row>
    <row r="159" spans="5:10" x14ac:dyDescent="0.2">
      <c r="E159" s="213" t="s">
        <v>696</v>
      </c>
      <c r="F159" s="213" t="s">
        <v>1398</v>
      </c>
      <c r="G159" t="s">
        <v>697</v>
      </c>
      <c r="H159" t="s">
        <v>698</v>
      </c>
      <c r="I159" t="s">
        <v>699</v>
      </c>
      <c r="J159">
        <v>41516</v>
      </c>
    </row>
    <row r="160" spans="5:10" x14ac:dyDescent="0.2">
      <c r="E160" s="213" t="s">
        <v>700</v>
      </c>
      <c r="F160" s="213" t="s">
        <v>701</v>
      </c>
      <c r="G160" t="s">
        <v>702</v>
      </c>
      <c r="H160" t="s">
        <v>703</v>
      </c>
      <c r="I160" t="s">
        <v>704</v>
      </c>
      <c r="J160">
        <v>40631</v>
      </c>
    </row>
    <row r="161" spans="5:10" x14ac:dyDescent="0.2">
      <c r="E161" s="213" t="s">
        <v>705</v>
      </c>
      <c r="F161" s="213" t="s">
        <v>706</v>
      </c>
      <c r="G161" t="s">
        <v>707</v>
      </c>
      <c r="H161" t="s">
        <v>708</v>
      </c>
      <c r="I161" t="s">
        <v>146</v>
      </c>
      <c r="J161">
        <v>40367</v>
      </c>
    </row>
    <row r="162" spans="5:10" x14ac:dyDescent="0.2">
      <c r="E162" s="213" t="s">
        <v>709</v>
      </c>
      <c r="F162" s="213" t="s">
        <v>1399</v>
      </c>
      <c r="G162" t="s">
        <v>710</v>
      </c>
      <c r="H162" t="s">
        <v>711</v>
      </c>
      <c r="I162" t="s">
        <v>712</v>
      </c>
      <c r="J162">
        <v>42599</v>
      </c>
    </row>
    <row r="163" spans="5:10" x14ac:dyDescent="0.2">
      <c r="E163" s="213" t="s">
        <v>1118</v>
      </c>
      <c r="F163" s="213" t="s">
        <v>1119</v>
      </c>
      <c r="G163" t="s">
        <v>1120</v>
      </c>
      <c r="H163" t="s">
        <v>1121</v>
      </c>
      <c r="I163" t="s">
        <v>411</v>
      </c>
      <c r="J163">
        <v>41407</v>
      </c>
    </row>
    <row r="164" spans="5:10" x14ac:dyDescent="0.2">
      <c r="E164" s="213" t="s">
        <v>713</v>
      </c>
      <c r="F164" s="213" t="s">
        <v>714</v>
      </c>
      <c r="G164" t="s">
        <v>715</v>
      </c>
      <c r="H164" t="s">
        <v>716</v>
      </c>
      <c r="I164" t="s">
        <v>505</v>
      </c>
      <c r="J164">
        <v>72905</v>
      </c>
    </row>
    <row r="165" spans="5:10" x14ac:dyDescent="0.2">
      <c r="E165" s="213" t="s">
        <v>717</v>
      </c>
      <c r="F165" s="213" t="s">
        <v>718</v>
      </c>
      <c r="G165" t="s">
        <v>719</v>
      </c>
      <c r="H165" t="s">
        <v>720</v>
      </c>
      <c r="I165" t="s">
        <v>177</v>
      </c>
      <c r="J165">
        <v>42665</v>
      </c>
    </row>
    <row r="166" spans="5:10" x14ac:dyDescent="0.2">
      <c r="E166" s="213" t="s">
        <v>721</v>
      </c>
      <c r="F166" s="213" t="s">
        <v>1400</v>
      </c>
      <c r="G166" t="s">
        <v>722</v>
      </c>
      <c r="H166" t="s">
        <v>723</v>
      </c>
      <c r="I166" t="s">
        <v>724</v>
      </c>
      <c r="J166">
        <v>41671</v>
      </c>
    </row>
    <row r="167" spans="5:10" x14ac:dyDescent="0.2">
      <c r="E167" s="213" t="s">
        <v>725</v>
      </c>
      <c r="F167" s="213" t="s">
        <v>726</v>
      </c>
      <c r="G167" t="s">
        <v>727</v>
      </c>
      <c r="H167" t="s">
        <v>728</v>
      </c>
      <c r="I167" t="s">
        <v>729</v>
      </c>
      <c r="J167">
        <v>20281</v>
      </c>
    </row>
    <row r="168" spans="5:10" x14ac:dyDescent="0.2">
      <c r="E168" s="213" t="s">
        <v>730</v>
      </c>
      <c r="F168" s="213" t="s">
        <v>731</v>
      </c>
      <c r="G168" t="s">
        <v>732</v>
      </c>
      <c r="H168" t="s">
        <v>733</v>
      </c>
      <c r="I168" t="s">
        <v>345</v>
      </c>
      <c r="J168">
        <v>44813</v>
      </c>
    </row>
    <row r="169" spans="5:10" x14ac:dyDescent="0.2">
      <c r="E169" s="213" t="s">
        <v>734</v>
      </c>
      <c r="F169" s="213" t="s">
        <v>1401</v>
      </c>
      <c r="G169" t="s">
        <v>735</v>
      </c>
      <c r="H169" t="s">
        <v>736</v>
      </c>
      <c r="I169" t="s">
        <v>119</v>
      </c>
      <c r="J169">
        <v>41008</v>
      </c>
    </row>
    <row r="170" spans="5:10" x14ac:dyDescent="0.2">
      <c r="E170" s="213" t="s">
        <v>737</v>
      </c>
      <c r="F170" s="213" t="s">
        <v>738</v>
      </c>
      <c r="G170" t="s">
        <v>739</v>
      </c>
      <c r="H170" t="s">
        <v>740</v>
      </c>
      <c r="I170" t="s">
        <v>741</v>
      </c>
      <c r="J170">
        <v>21712</v>
      </c>
    </row>
    <row r="171" spans="5:10" x14ac:dyDescent="0.2">
      <c r="E171" s="213" t="s">
        <v>742</v>
      </c>
      <c r="F171" s="213" t="s">
        <v>743</v>
      </c>
      <c r="G171" t="s">
        <v>744</v>
      </c>
      <c r="H171" t="s">
        <v>745</v>
      </c>
      <c r="I171" t="s">
        <v>186</v>
      </c>
      <c r="J171">
        <v>41373</v>
      </c>
    </row>
    <row r="172" spans="5:10" x14ac:dyDescent="0.2">
      <c r="E172" s="213" t="s">
        <v>746</v>
      </c>
      <c r="F172" s="213" t="s">
        <v>1402</v>
      </c>
      <c r="G172" t="s">
        <v>747</v>
      </c>
      <c r="H172" t="s">
        <v>748</v>
      </c>
      <c r="I172" t="s">
        <v>105</v>
      </c>
      <c r="J172">
        <v>71371</v>
      </c>
    </row>
    <row r="173" spans="5:10" x14ac:dyDescent="0.2">
      <c r="E173" s="213" t="s">
        <v>749</v>
      </c>
      <c r="F173" s="213" t="s">
        <v>1403</v>
      </c>
      <c r="G173" t="s">
        <v>750</v>
      </c>
      <c r="H173" t="s">
        <v>751</v>
      </c>
      <c r="I173" t="s">
        <v>105</v>
      </c>
      <c r="J173">
        <v>41775</v>
      </c>
    </row>
    <row r="174" spans="5:10" x14ac:dyDescent="0.2">
      <c r="E174" s="213" t="s">
        <v>752</v>
      </c>
      <c r="F174" s="213" t="s">
        <v>753</v>
      </c>
      <c r="G174" t="s">
        <v>754</v>
      </c>
      <c r="H174" t="s">
        <v>755</v>
      </c>
      <c r="I174" t="s">
        <v>618</v>
      </c>
      <c r="J174">
        <v>41853</v>
      </c>
    </row>
    <row r="175" spans="5:10" x14ac:dyDescent="0.2">
      <c r="E175" s="213" t="s">
        <v>756</v>
      </c>
      <c r="F175" s="213" t="s">
        <v>1404</v>
      </c>
      <c r="G175" t="s">
        <v>757</v>
      </c>
      <c r="H175" t="s">
        <v>758</v>
      </c>
      <c r="I175" t="s">
        <v>219</v>
      </c>
      <c r="J175">
        <v>41008</v>
      </c>
    </row>
    <row r="176" spans="5:10" x14ac:dyDescent="0.2">
      <c r="E176" s="213" t="s">
        <v>759</v>
      </c>
      <c r="F176" s="213" t="s">
        <v>760</v>
      </c>
      <c r="G176" t="s">
        <v>761</v>
      </c>
      <c r="H176" t="s">
        <v>762</v>
      </c>
      <c r="I176" t="s">
        <v>618</v>
      </c>
      <c r="J176">
        <v>41664</v>
      </c>
    </row>
    <row r="177" spans="5:10" x14ac:dyDescent="0.2">
      <c r="E177" s="213" t="s">
        <v>763</v>
      </c>
      <c r="F177" s="213" t="s">
        <v>764</v>
      </c>
      <c r="G177" t="s">
        <v>765</v>
      </c>
      <c r="H177" t="s">
        <v>766</v>
      </c>
      <c r="I177" t="s">
        <v>618</v>
      </c>
      <c r="J177">
        <v>41853</v>
      </c>
    </row>
    <row r="178" spans="5:10" x14ac:dyDescent="0.2">
      <c r="E178" s="213" t="s">
        <v>1122</v>
      </c>
      <c r="F178" s="213" t="s">
        <v>1405</v>
      </c>
      <c r="G178" t="s">
        <v>1123</v>
      </c>
      <c r="H178" t="s">
        <v>1124</v>
      </c>
      <c r="I178" t="s">
        <v>1125</v>
      </c>
      <c r="J178">
        <v>41570</v>
      </c>
    </row>
    <row r="179" spans="5:10" x14ac:dyDescent="0.2">
      <c r="E179" s="213" t="s">
        <v>767</v>
      </c>
      <c r="F179" s="213" t="s">
        <v>1406</v>
      </c>
      <c r="G179" t="s">
        <v>768</v>
      </c>
      <c r="H179" t="s">
        <v>769</v>
      </c>
      <c r="I179" t="s">
        <v>618</v>
      </c>
      <c r="J179">
        <v>41853</v>
      </c>
    </row>
    <row r="180" spans="5:10" x14ac:dyDescent="0.2">
      <c r="E180" s="213" t="s">
        <v>770</v>
      </c>
      <c r="F180" s="213" t="s">
        <v>771</v>
      </c>
      <c r="G180" t="s">
        <v>772</v>
      </c>
      <c r="H180" t="s">
        <v>773</v>
      </c>
      <c r="I180" t="s">
        <v>316</v>
      </c>
      <c r="J180">
        <v>70163</v>
      </c>
    </row>
    <row r="181" spans="5:10" x14ac:dyDescent="0.2">
      <c r="E181" s="213" t="s">
        <v>774</v>
      </c>
      <c r="F181" s="213" t="s">
        <v>775</v>
      </c>
      <c r="G181" t="s">
        <v>776</v>
      </c>
      <c r="H181" t="s">
        <v>777</v>
      </c>
      <c r="I181" t="s">
        <v>778</v>
      </c>
      <c r="J181">
        <v>41008</v>
      </c>
    </row>
    <row r="182" spans="5:10" x14ac:dyDescent="0.2">
      <c r="E182" s="213" t="s">
        <v>779</v>
      </c>
      <c r="F182" s="213" t="s">
        <v>780</v>
      </c>
      <c r="G182" t="s">
        <v>781</v>
      </c>
      <c r="H182" t="s">
        <v>782</v>
      </c>
      <c r="I182" t="s">
        <v>350</v>
      </c>
      <c r="J182">
        <v>42514</v>
      </c>
    </row>
    <row r="183" spans="5:10" x14ac:dyDescent="0.2">
      <c r="E183" s="213" t="s">
        <v>783</v>
      </c>
      <c r="F183" s="213" t="s">
        <v>1407</v>
      </c>
      <c r="G183" t="s">
        <v>784</v>
      </c>
      <c r="H183" t="s">
        <v>785</v>
      </c>
      <c r="I183" t="s">
        <v>786</v>
      </c>
      <c r="J183">
        <v>41008</v>
      </c>
    </row>
    <row r="184" spans="5:10" x14ac:dyDescent="0.2">
      <c r="E184" s="213" t="s">
        <v>787</v>
      </c>
      <c r="F184" s="213" t="s">
        <v>1408</v>
      </c>
      <c r="G184" t="s">
        <v>788</v>
      </c>
      <c r="H184" t="s">
        <v>789</v>
      </c>
      <c r="I184" t="s">
        <v>505</v>
      </c>
      <c r="J184">
        <v>72905</v>
      </c>
    </row>
    <row r="185" spans="5:10" x14ac:dyDescent="0.2">
      <c r="E185" s="213" t="s">
        <v>790</v>
      </c>
      <c r="F185" s="213" t="s">
        <v>1409</v>
      </c>
      <c r="G185" t="s">
        <v>791</v>
      </c>
      <c r="H185" t="s">
        <v>792</v>
      </c>
      <c r="I185" t="s">
        <v>236</v>
      </c>
      <c r="J185">
        <v>25859</v>
      </c>
    </row>
    <row r="186" spans="5:10" x14ac:dyDescent="0.2">
      <c r="E186" s="213" t="s">
        <v>793</v>
      </c>
      <c r="F186" s="213" t="s">
        <v>794</v>
      </c>
      <c r="G186" t="s">
        <v>795</v>
      </c>
      <c r="H186" t="s">
        <v>796</v>
      </c>
      <c r="I186" t="s">
        <v>151</v>
      </c>
      <c r="J186">
        <v>42504</v>
      </c>
    </row>
    <row r="187" spans="5:10" x14ac:dyDescent="0.2">
      <c r="E187" s="213" t="s">
        <v>797</v>
      </c>
      <c r="F187" s="213" t="s">
        <v>798</v>
      </c>
      <c r="G187" t="s">
        <v>799</v>
      </c>
      <c r="H187" t="s">
        <v>800</v>
      </c>
      <c r="I187" t="s">
        <v>801</v>
      </c>
      <c r="J187">
        <v>42623</v>
      </c>
    </row>
    <row r="188" spans="5:10" x14ac:dyDescent="0.2">
      <c r="E188" s="213" t="s">
        <v>802</v>
      </c>
      <c r="F188" s="213" t="s">
        <v>803</v>
      </c>
      <c r="G188" t="s">
        <v>804</v>
      </c>
      <c r="H188" t="s">
        <v>805</v>
      </c>
      <c r="I188" t="s">
        <v>806</v>
      </c>
      <c r="J188">
        <v>70163</v>
      </c>
    </row>
    <row r="189" spans="5:10" x14ac:dyDescent="0.2">
      <c r="E189" s="213" t="s">
        <v>807</v>
      </c>
      <c r="F189" s="213" t="s">
        <v>808</v>
      </c>
      <c r="G189" t="s">
        <v>809</v>
      </c>
      <c r="H189" t="s">
        <v>810</v>
      </c>
      <c r="I189" t="s">
        <v>811</v>
      </c>
      <c r="J189">
        <v>41535</v>
      </c>
    </row>
    <row r="190" spans="5:10" x14ac:dyDescent="0.2">
      <c r="E190" s="213" t="s">
        <v>812</v>
      </c>
      <c r="F190" s="213" t="s">
        <v>813</v>
      </c>
      <c r="G190" t="s">
        <v>814</v>
      </c>
      <c r="H190" t="s">
        <v>815</v>
      </c>
      <c r="I190" t="s">
        <v>816</v>
      </c>
      <c r="J190">
        <v>41629</v>
      </c>
    </row>
    <row r="191" spans="5:10" x14ac:dyDescent="0.2">
      <c r="E191" s="213" t="s">
        <v>817</v>
      </c>
      <c r="F191" s="213" t="s">
        <v>818</v>
      </c>
      <c r="G191" t="s">
        <v>819</v>
      </c>
      <c r="H191" t="s">
        <v>820</v>
      </c>
      <c r="I191" t="s">
        <v>454</v>
      </c>
      <c r="J191">
        <v>42510</v>
      </c>
    </row>
    <row r="192" spans="5:10" x14ac:dyDescent="0.2">
      <c r="E192" s="213" t="s">
        <v>821</v>
      </c>
      <c r="F192" s="213" t="s">
        <v>1410</v>
      </c>
      <c r="G192" t="s">
        <v>352</v>
      </c>
      <c r="H192" t="s">
        <v>353</v>
      </c>
      <c r="I192" t="s">
        <v>354</v>
      </c>
      <c r="J192">
        <v>41514</v>
      </c>
    </row>
    <row r="193" spans="5:10" x14ac:dyDescent="0.2">
      <c r="E193" s="213" t="s">
        <v>822</v>
      </c>
      <c r="F193" s="213" t="s">
        <v>1411</v>
      </c>
      <c r="G193" t="s">
        <v>823</v>
      </c>
      <c r="H193" t="s">
        <v>824</v>
      </c>
      <c r="I193" t="s">
        <v>825</v>
      </c>
      <c r="J193">
        <v>40631</v>
      </c>
    </row>
    <row r="194" spans="5:10" x14ac:dyDescent="0.2">
      <c r="E194" s="213" t="s">
        <v>826</v>
      </c>
      <c r="F194" s="213" t="s">
        <v>1412</v>
      </c>
      <c r="G194" t="s">
        <v>827</v>
      </c>
      <c r="H194" t="s">
        <v>828</v>
      </c>
      <c r="I194" t="s">
        <v>829</v>
      </c>
      <c r="J194">
        <v>40631</v>
      </c>
    </row>
    <row r="195" spans="5:10" x14ac:dyDescent="0.2">
      <c r="E195" s="213" t="s">
        <v>1126</v>
      </c>
      <c r="F195" s="213" t="s">
        <v>1127</v>
      </c>
      <c r="G195" t="s">
        <v>1128</v>
      </c>
      <c r="H195" t="s">
        <v>1129</v>
      </c>
      <c r="I195" t="s">
        <v>518</v>
      </c>
      <c r="J195">
        <v>41496</v>
      </c>
    </row>
    <row r="196" spans="5:10" x14ac:dyDescent="0.2">
      <c r="E196" s="213" t="s">
        <v>830</v>
      </c>
      <c r="F196" s="213" t="s">
        <v>1413</v>
      </c>
      <c r="G196" t="s">
        <v>831</v>
      </c>
      <c r="H196" t="s">
        <v>832</v>
      </c>
      <c r="I196" t="s">
        <v>833</v>
      </c>
      <c r="J196">
        <v>41573</v>
      </c>
    </row>
    <row r="197" spans="5:10" x14ac:dyDescent="0.2">
      <c r="E197" s="213" t="s">
        <v>834</v>
      </c>
      <c r="F197" s="213" t="s">
        <v>1414</v>
      </c>
      <c r="G197" t="s">
        <v>835</v>
      </c>
      <c r="H197" t="s">
        <v>836</v>
      </c>
      <c r="I197" t="s">
        <v>837</v>
      </c>
      <c r="J197">
        <v>41613</v>
      </c>
    </row>
    <row r="198" spans="5:10" x14ac:dyDescent="0.2">
      <c r="E198" s="213" t="s">
        <v>838</v>
      </c>
      <c r="F198" s="213" t="s">
        <v>839</v>
      </c>
      <c r="G198" t="s">
        <v>840</v>
      </c>
      <c r="H198" t="s">
        <v>841</v>
      </c>
      <c r="I198" t="s">
        <v>151</v>
      </c>
      <c r="J198">
        <v>41805</v>
      </c>
    </row>
    <row r="199" spans="5:10" x14ac:dyDescent="0.2">
      <c r="E199" s="213" t="s">
        <v>842</v>
      </c>
      <c r="F199" s="213" t="s">
        <v>843</v>
      </c>
      <c r="G199" t="s">
        <v>844</v>
      </c>
      <c r="H199" t="s">
        <v>845</v>
      </c>
      <c r="I199" t="s">
        <v>801</v>
      </c>
      <c r="J199">
        <v>42623</v>
      </c>
    </row>
    <row r="200" spans="5:10" x14ac:dyDescent="0.2">
      <c r="E200" s="213" t="s">
        <v>846</v>
      </c>
      <c r="F200" s="213" t="s">
        <v>847</v>
      </c>
      <c r="G200" t="s">
        <v>848</v>
      </c>
      <c r="H200" t="s">
        <v>849</v>
      </c>
      <c r="I200" t="s">
        <v>850</v>
      </c>
      <c r="J200">
        <v>42510</v>
      </c>
    </row>
    <row r="201" spans="5:10" x14ac:dyDescent="0.2">
      <c r="E201" s="213" t="s">
        <v>1130</v>
      </c>
      <c r="F201" s="213" t="s">
        <v>1415</v>
      </c>
      <c r="G201" t="s">
        <v>1131</v>
      </c>
      <c r="H201" t="s">
        <v>1132</v>
      </c>
      <c r="I201" t="s">
        <v>850</v>
      </c>
      <c r="J201">
        <v>42510</v>
      </c>
    </row>
    <row r="202" spans="5:10" x14ac:dyDescent="0.2">
      <c r="E202" s="213" t="s">
        <v>851</v>
      </c>
      <c r="F202" s="213" t="s">
        <v>852</v>
      </c>
      <c r="G202" t="s">
        <v>853</v>
      </c>
      <c r="H202" t="s">
        <v>854</v>
      </c>
      <c r="I202" t="s">
        <v>454</v>
      </c>
      <c r="J202">
        <v>41414</v>
      </c>
    </row>
    <row r="203" spans="5:10" x14ac:dyDescent="0.2">
      <c r="E203" s="213" t="s">
        <v>855</v>
      </c>
      <c r="F203" s="213" t="s">
        <v>856</v>
      </c>
      <c r="G203" t="s">
        <v>857</v>
      </c>
      <c r="H203" t="s">
        <v>858</v>
      </c>
      <c r="I203" t="s">
        <v>859</v>
      </c>
      <c r="J203">
        <v>41527</v>
      </c>
    </row>
    <row r="204" spans="5:10" x14ac:dyDescent="0.2">
      <c r="E204" s="213" t="s">
        <v>860</v>
      </c>
      <c r="F204" s="213" t="s">
        <v>1416</v>
      </c>
      <c r="G204" t="s">
        <v>861</v>
      </c>
      <c r="H204" t="s">
        <v>862</v>
      </c>
      <c r="I204" t="s">
        <v>232</v>
      </c>
      <c r="J204">
        <v>13785</v>
      </c>
    </row>
    <row r="205" spans="5:10" x14ac:dyDescent="0.2">
      <c r="E205" s="213" t="s">
        <v>863</v>
      </c>
      <c r="F205" s="213" t="s">
        <v>1417</v>
      </c>
      <c r="G205" t="s">
        <v>864</v>
      </c>
      <c r="H205" t="s">
        <v>865</v>
      </c>
      <c r="I205" t="s">
        <v>340</v>
      </c>
      <c r="J205">
        <v>41506</v>
      </c>
    </row>
    <row r="206" spans="5:10" x14ac:dyDescent="0.2">
      <c r="E206" s="213" t="s">
        <v>866</v>
      </c>
      <c r="F206" s="213" t="s">
        <v>867</v>
      </c>
      <c r="G206" t="s">
        <v>868</v>
      </c>
      <c r="H206" t="s">
        <v>869</v>
      </c>
      <c r="I206" t="s">
        <v>368</v>
      </c>
      <c r="J206">
        <v>41572</v>
      </c>
    </row>
    <row r="207" spans="5:10" x14ac:dyDescent="0.2">
      <c r="E207" s="213" t="s">
        <v>870</v>
      </c>
      <c r="F207" s="213" t="s">
        <v>1418</v>
      </c>
      <c r="G207" t="s">
        <v>871</v>
      </c>
      <c r="H207" t="s">
        <v>872</v>
      </c>
      <c r="I207" t="s">
        <v>368</v>
      </c>
      <c r="J207">
        <v>41572</v>
      </c>
    </row>
    <row r="208" spans="5:10" x14ac:dyDescent="0.2">
      <c r="E208" s="213" t="s">
        <v>873</v>
      </c>
      <c r="F208" s="213" t="s">
        <v>874</v>
      </c>
      <c r="G208" t="s">
        <v>875</v>
      </c>
      <c r="H208" t="s">
        <v>876</v>
      </c>
      <c r="I208" t="s">
        <v>368</v>
      </c>
      <c r="J208">
        <v>41572</v>
      </c>
    </row>
    <row r="209" spans="5:10" x14ac:dyDescent="0.2">
      <c r="E209" s="213" t="s">
        <v>877</v>
      </c>
      <c r="F209" s="213" t="s">
        <v>878</v>
      </c>
      <c r="G209" t="s">
        <v>879</v>
      </c>
      <c r="H209" t="s">
        <v>880</v>
      </c>
      <c r="I209" t="s">
        <v>368</v>
      </c>
      <c r="J209">
        <v>41572</v>
      </c>
    </row>
    <row r="210" spans="5:10" x14ac:dyDescent="0.2">
      <c r="E210" s="213" t="s">
        <v>881</v>
      </c>
      <c r="F210" s="213" t="s">
        <v>554</v>
      </c>
      <c r="G210" t="s">
        <v>882</v>
      </c>
      <c r="H210" t="s">
        <v>883</v>
      </c>
      <c r="I210" t="s">
        <v>105</v>
      </c>
      <c r="J210">
        <v>47595</v>
      </c>
    </row>
    <row r="211" spans="5:10" x14ac:dyDescent="0.2">
      <c r="E211" s="213" t="s">
        <v>884</v>
      </c>
      <c r="F211" s="213" t="s">
        <v>885</v>
      </c>
      <c r="G211" t="s">
        <v>886</v>
      </c>
      <c r="H211" t="s">
        <v>887</v>
      </c>
      <c r="I211" t="s">
        <v>368</v>
      </c>
      <c r="J211">
        <v>41572</v>
      </c>
    </row>
    <row r="212" spans="5:10" x14ac:dyDescent="0.2">
      <c r="E212" s="213" t="s">
        <v>888</v>
      </c>
      <c r="F212" s="213" t="s">
        <v>889</v>
      </c>
      <c r="G212" t="s">
        <v>890</v>
      </c>
      <c r="H212" t="s">
        <v>891</v>
      </c>
      <c r="I212" t="s">
        <v>382</v>
      </c>
      <c r="J212">
        <v>41616</v>
      </c>
    </row>
    <row r="213" spans="5:10" x14ac:dyDescent="0.2">
      <c r="E213" s="213" t="s">
        <v>892</v>
      </c>
      <c r="F213" s="213" t="s">
        <v>764</v>
      </c>
      <c r="G213" t="s">
        <v>893</v>
      </c>
      <c r="H213" t="s">
        <v>894</v>
      </c>
      <c r="I213" t="s">
        <v>105</v>
      </c>
      <c r="J213">
        <v>41775</v>
      </c>
    </row>
    <row r="214" spans="5:10" x14ac:dyDescent="0.2">
      <c r="E214" s="213" t="s">
        <v>895</v>
      </c>
      <c r="F214" s="213" t="s">
        <v>896</v>
      </c>
      <c r="G214" t="s">
        <v>897</v>
      </c>
      <c r="H214" t="s">
        <v>898</v>
      </c>
      <c r="I214" t="s">
        <v>105</v>
      </c>
      <c r="J214">
        <v>41775</v>
      </c>
    </row>
    <row r="215" spans="5:10" x14ac:dyDescent="0.2">
      <c r="E215" s="213" t="s">
        <v>899</v>
      </c>
      <c r="F215" s="213" t="s">
        <v>900</v>
      </c>
      <c r="G215" t="s">
        <v>901</v>
      </c>
      <c r="H215" t="s">
        <v>902</v>
      </c>
      <c r="I215" t="s">
        <v>105</v>
      </c>
      <c r="J215">
        <v>41775</v>
      </c>
    </row>
    <row r="216" spans="5:10" x14ac:dyDescent="0.2">
      <c r="E216" s="213" t="s">
        <v>903</v>
      </c>
      <c r="F216" s="213" t="s">
        <v>904</v>
      </c>
      <c r="G216" t="s">
        <v>905</v>
      </c>
      <c r="H216" t="s">
        <v>906</v>
      </c>
      <c r="I216" t="s">
        <v>105</v>
      </c>
      <c r="J216">
        <v>41775</v>
      </c>
    </row>
    <row r="217" spans="5:10" x14ac:dyDescent="0.2">
      <c r="E217" s="213" t="s">
        <v>1133</v>
      </c>
      <c r="F217" s="213" t="s">
        <v>1134</v>
      </c>
      <c r="G217" t="s">
        <v>1135</v>
      </c>
      <c r="H217" t="s">
        <v>1136</v>
      </c>
      <c r="I217" t="s">
        <v>105</v>
      </c>
      <c r="J217">
        <v>41775</v>
      </c>
    </row>
    <row r="218" spans="5:10" x14ac:dyDescent="0.2">
      <c r="E218" s="213" t="s">
        <v>907</v>
      </c>
      <c r="F218" s="213" t="s">
        <v>908</v>
      </c>
      <c r="G218" t="s">
        <v>909</v>
      </c>
      <c r="H218" t="s">
        <v>910</v>
      </c>
      <c r="I218" t="s">
        <v>105</v>
      </c>
      <c r="J218">
        <v>41775</v>
      </c>
    </row>
    <row r="219" spans="5:10" x14ac:dyDescent="0.2">
      <c r="E219" s="213" t="s">
        <v>911</v>
      </c>
      <c r="F219" s="213" t="s">
        <v>912</v>
      </c>
      <c r="G219" t="s">
        <v>913</v>
      </c>
      <c r="H219" t="s">
        <v>914</v>
      </c>
      <c r="I219" t="s">
        <v>105</v>
      </c>
      <c r="J219">
        <v>41775</v>
      </c>
    </row>
    <row r="220" spans="5:10" x14ac:dyDescent="0.2">
      <c r="E220" s="213" t="s">
        <v>915</v>
      </c>
      <c r="F220" s="213" t="s">
        <v>1419</v>
      </c>
      <c r="G220" t="s">
        <v>916</v>
      </c>
      <c r="H220" t="s">
        <v>917</v>
      </c>
      <c r="I220" t="s">
        <v>575</v>
      </c>
      <c r="J220">
        <v>41479</v>
      </c>
    </row>
    <row r="221" spans="5:10" x14ac:dyDescent="0.2">
      <c r="E221" s="213" t="s">
        <v>918</v>
      </c>
      <c r="F221" s="213" t="s">
        <v>1420</v>
      </c>
      <c r="G221" t="s">
        <v>919</v>
      </c>
      <c r="H221" t="s">
        <v>917</v>
      </c>
      <c r="I221" t="s">
        <v>575</v>
      </c>
      <c r="J221">
        <v>41479</v>
      </c>
    </row>
    <row r="222" spans="5:10" x14ac:dyDescent="0.2">
      <c r="E222" s="213" t="s">
        <v>920</v>
      </c>
      <c r="F222" s="213" t="s">
        <v>1421</v>
      </c>
      <c r="G222" t="s">
        <v>921</v>
      </c>
      <c r="H222" t="s">
        <v>922</v>
      </c>
      <c r="I222" t="s">
        <v>575</v>
      </c>
      <c r="J222">
        <v>41479</v>
      </c>
    </row>
    <row r="223" spans="5:10" x14ac:dyDescent="0.2">
      <c r="E223" s="213" t="s">
        <v>923</v>
      </c>
      <c r="F223" s="213" t="s">
        <v>924</v>
      </c>
      <c r="G223" t="s">
        <v>925</v>
      </c>
      <c r="H223" t="s">
        <v>917</v>
      </c>
      <c r="I223" t="s">
        <v>575</v>
      </c>
      <c r="J223">
        <v>41479</v>
      </c>
    </row>
    <row r="224" spans="5:10" x14ac:dyDescent="0.2">
      <c r="E224" s="213" t="s">
        <v>926</v>
      </c>
      <c r="F224" s="213" t="s">
        <v>927</v>
      </c>
      <c r="G224" t="s">
        <v>928</v>
      </c>
      <c r="H224" t="s">
        <v>929</v>
      </c>
      <c r="I224" t="s">
        <v>575</v>
      </c>
      <c r="J224">
        <v>41479</v>
      </c>
    </row>
    <row r="225" spans="5:10" x14ac:dyDescent="0.2">
      <c r="E225" s="213" t="s">
        <v>930</v>
      </c>
      <c r="F225" s="213" t="s">
        <v>931</v>
      </c>
      <c r="G225" t="s">
        <v>932</v>
      </c>
      <c r="H225" t="s">
        <v>933</v>
      </c>
      <c r="I225" t="s">
        <v>575</v>
      </c>
      <c r="J225">
        <v>41479</v>
      </c>
    </row>
    <row r="226" spans="5:10" x14ac:dyDescent="0.2">
      <c r="E226" s="213" t="s">
        <v>934</v>
      </c>
      <c r="F226" s="213" t="s">
        <v>935</v>
      </c>
      <c r="G226" t="s">
        <v>936</v>
      </c>
      <c r="H226" t="s">
        <v>937</v>
      </c>
      <c r="I226" t="s">
        <v>575</v>
      </c>
      <c r="J226">
        <v>41479</v>
      </c>
    </row>
    <row r="227" spans="5:10" x14ac:dyDescent="0.2">
      <c r="E227" s="213" t="s">
        <v>938</v>
      </c>
      <c r="F227" s="213" t="s">
        <v>939</v>
      </c>
      <c r="G227" t="s">
        <v>940</v>
      </c>
      <c r="H227" t="s">
        <v>941</v>
      </c>
      <c r="I227" t="s">
        <v>575</v>
      </c>
      <c r="J227">
        <v>41479</v>
      </c>
    </row>
    <row r="228" spans="5:10" x14ac:dyDescent="0.2">
      <c r="E228" s="213" t="s">
        <v>942</v>
      </c>
      <c r="F228" s="213" t="s">
        <v>1422</v>
      </c>
      <c r="G228" t="s">
        <v>943</v>
      </c>
      <c r="H228" t="s">
        <v>944</v>
      </c>
      <c r="I228" t="s">
        <v>575</v>
      </c>
      <c r="J228">
        <v>41479</v>
      </c>
    </row>
    <row r="229" spans="5:10" x14ac:dyDescent="0.2">
      <c r="E229" s="213" t="s">
        <v>1137</v>
      </c>
      <c r="F229" s="213" t="s">
        <v>1423</v>
      </c>
      <c r="G229" t="s">
        <v>1138</v>
      </c>
      <c r="H229" t="s">
        <v>1139</v>
      </c>
      <c r="I229" t="s">
        <v>575</v>
      </c>
      <c r="J229">
        <v>41479</v>
      </c>
    </row>
    <row r="230" spans="5:10" x14ac:dyDescent="0.2">
      <c r="E230" s="213" t="s">
        <v>945</v>
      </c>
      <c r="F230" s="213" t="s">
        <v>1424</v>
      </c>
      <c r="G230" t="s">
        <v>946</v>
      </c>
      <c r="H230" t="s">
        <v>947</v>
      </c>
      <c r="I230" t="s">
        <v>428</v>
      </c>
      <c r="J230">
        <v>50143</v>
      </c>
    </row>
    <row r="231" spans="5:10" x14ac:dyDescent="0.2">
      <c r="E231" s="213" t="s">
        <v>948</v>
      </c>
      <c r="F231" s="213" t="s">
        <v>1425</v>
      </c>
      <c r="G231" t="s">
        <v>949</v>
      </c>
      <c r="H231" t="s">
        <v>950</v>
      </c>
      <c r="I231" t="s">
        <v>951</v>
      </c>
      <c r="J231">
        <v>30198</v>
      </c>
    </row>
    <row r="232" spans="5:10" x14ac:dyDescent="0.2">
      <c r="E232" s="213" t="s">
        <v>1140</v>
      </c>
      <c r="F232" s="213" t="s">
        <v>1426</v>
      </c>
      <c r="G232" t="s">
        <v>1141</v>
      </c>
      <c r="H232" t="s">
        <v>1142</v>
      </c>
      <c r="I232" t="s">
        <v>411</v>
      </c>
      <c r="J232">
        <v>41407</v>
      </c>
    </row>
    <row r="233" spans="5:10" x14ac:dyDescent="0.2">
      <c r="E233" s="213" t="s">
        <v>952</v>
      </c>
      <c r="F233" s="213" t="s">
        <v>1427</v>
      </c>
      <c r="G233" t="s">
        <v>953</v>
      </c>
      <c r="H233" t="s">
        <v>954</v>
      </c>
      <c r="I233" t="s">
        <v>340</v>
      </c>
      <c r="J233">
        <v>41506</v>
      </c>
    </row>
    <row r="234" spans="5:10" x14ac:dyDescent="0.2">
      <c r="E234" s="213" t="s">
        <v>955</v>
      </c>
      <c r="F234" s="213" t="s">
        <v>956</v>
      </c>
      <c r="G234" t="s">
        <v>957</v>
      </c>
      <c r="H234" t="s">
        <v>958</v>
      </c>
      <c r="I234" t="s">
        <v>959</v>
      </c>
      <c r="J234">
        <v>77456</v>
      </c>
    </row>
    <row r="235" spans="5:10" x14ac:dyDescent="0.2">
      <c r="E235" s="213" t="s">
        <v>960</v>
      </c>
      <c r="F235" s="213" t="s">
        <v>1428</v>
      </c>
      <c r="G235" t="s">
        <v>961</v>
      </c>
      <c r="H235" t="s">
        <v>962</v>
      </c>
      <c r="I235" t="s">
        <v>704</v>
      </c>
      <c r="J235">
        <v>40631</v>
      </c>
    </row>
    <row r="236" spans="5:10" x14ac:dyDescent="0.2">
      <c r="E236" s="213" t="s">
        <v>963</v>
      </c>
      <c r="F236" s="213" t="s">
        <v>964</v>
      </c>
      <c r="G236" t="s">
        <v>965</v>
      </c>
      <c r="H236" t="s">
        <v>966</v>
      </c>
      <c r="I236" t="s">
        <v>219</v>
      </c>
      <c r="J236">
        <v>41008</v>
      </c>
    </row>
    <row r="237" spans="5:10" x14ac:dyDescent="0.2">
      <c r="E237" s="213" t="s">
        <v>967</v>
      </c>
      <c r="F237" s="213" t="s">
        <v>968</v>
      </c>
      <c r="G237" t="s">
        <v>969</v>
      </c>
      <c r="H237" t="s">
        <v>970</v>
      </c>
      <c r="I237" t="s">
        <v>345</v>
      </c>
      <c r="J237">
        <v>44813</v>
      </c>
    </row>
    <row r="238" spans="5:10" x14ac:dyDescent="0.2">
      <c r="E238" s="213" t="s">
        <v>971</v>
      </c>
      <c r="F238" s="213" t="s">
        <v>1429</v>
      </c>
      <c r="G238" t="s">
        <v>732</v>
      </c>
      <c r="H238" t="s">
        <v>733</v>
      </c>
      <c r="I238" t="s">
        <v>345</v>
      </c>
      <c r="J238">
        <v>44813</v>
      </c>
    </row>
    <row r="239" spans="5:10" x14ac:dyDescent="0.2">
      <c r="E239" s="213" t="s">
        <v>972</v>
      </c>
      <c r="F239" s="213" t="s">
        <v>1430</v>
      </c>
      <c r="G239" t="s">
        <v>973</v>
      </c>
      <c r="H239" t="s">
        <v>974</v>
      </c>
      <c r="I239" t="s">
        <v>975</v>
      </c>
      <c r="J239">
        <v>41448</v>
      </c>
    </row>
    <row r="240" spans="5:10" x14ac:dyDescent="0.2">
      <c r="E240" s="213" t="s">
        <v>976</v>
      </c>
      <c r="F240" s="213" t="s">
        <v>977</v>
      </c>
      <c r="G240" t="s">
        <v>978</v>
      </c>
      <c r="H240" t="s">
        <v>979</v>
      </c>
      <c r="I240" t="s">
        <v>980</v>
      </c>
      <c r="J240">
        <v>21712</v>
      </c>
    </row>
    <row r="241" spans="5:10" x14ac:dyDescent="0.2">
      <c r="E241" s="213" t="s">
        <v>981</v>
      </c>
      <c r="F241" s="213" t="s">
        <v>982</v>
      </c>
      <c r="G241" t="s">
        <v>983</v>
      </c>
      <c r="H241" t="s">
        <v>984</v>
      </c>
      <c r="I241" t="s">
        <v>368</v>
      </c>
      <c r="J241">
        <v>30815</v>
      </c>
    </row>
    <row r="242" spans="5:10" x14ac:dyDescent="0.2">
      <c r="E242" s="213" t="s">
        <v>985</v>
      </c>
      <c r="F242" s="213" t="s">
        <v>986</v>
      </c>
      <c r="G242" t="s">
        <v>987</v>
      </c>
      <c r="H242" t="s">
        <v>988</v>
      </c>
      <c r="I242" t="s">
        <v>266</v>
      </c>
      <c r="J242">
        <v>76689</v>
      </c>
    </row>
    <row r="243" spans="5:10" x14ac:dyDescent="0.2">
      <c r="E243" s="213" t="s">
        <v>1143</v>
      </c>
      <c r="F243" s="213" t="s">
        <v>1431</v>
      </c>
      <c r="G243" t="s">
        <v>1144</v>
      </c>
      <c r="H243" t="s">
        <v>1145</v>
      </c>
      <c r="I243" t="s">
        <v>518</v>
      </c>
      <c r="J243">
        <v>30866</v>
      </c>
    </row>
    <row r="244" spans="5:10" x14ac:dyDescent="0.2">
      <c r="E244" s="213" t="s">
        <v>989</v>
      </c>
      <c r="F244" s="213" t="s">
        <v>990</v>
      </c>
      <c r="G244" t="s">
        <v>991</v>
      </c>
      <c r="H244" t="s">
        <v>992</v>
      </c>
      <c r="I244" t="s">
        <v>993</v>
      </c>
      <c r="J244">
        <v>41200</v>
      </c>
    </row>
    <row r="245" spans="5:10" x14ac:dyDescent="0.2">
      <c r="E245" s="213" t="s">
        <v>994</v>
      </c>
      <c r="F245" s="213" t="s">
        <v>995</v>
      </c>
      <c r="G245" t="s">
        <v>996</v>
      </c>
      <c r="H245" t="s">
        <v>997</v>
      </c>
      <c r="I245" t="s">
        <v>683</v>
      </c>
      <c r="J245">
        <v>30882</v>
      </c>
    </row>
    <row r="246" spans="5:10" x14ac:dyDescent="0.2">
      <c r="E246" s="213" t="s">
        <v>1146</v>
      </c>
      <c r="F246" s="213" t="s">
        <v>1147</v>
      </c>
      <c r="G246" t="s">
        <v>1148</v>
      </c>
      <c r="H246" t="s">
        <v>1149</v>
      </c>
      <c r="I246" t="s">
        <v>378</v>
      </c>
      <c r="J246">
        <v>41414</v>
      </c>
    </row>
    <row r="247" spans="5:10" x14ac:dyDescent="0.2">
      <c r="E247" s="213" t="s">
        <v>1150</v>
      </c>
      <c r="F247" s="213" t="s">
        <v>1151</v>
      </c>
      <c r="G247" t="s">
        <v>1152</v>
      </c>
      <c r="H247" t="s">
        <v>1153</v>
      </c>
      <c r="I247" t="s">
        <v>1154</v>
      </c>
      <c r="J247">
        <v>73114</v>
      </c>
    </row>
    <row r="248" spans="5:10" x14ac:dyDescent="0.2">
      <c r="E248" s="213" t="s">
        <v>1155</v>
      </c>
      <c r="F248" s="213" t="s">
        <v>1432</v>
      </c>
      <c r="G248" t="s">
        <v>1156</v>
      </c>
      <c r="H248" t="s">
        <v>1157</v>
      </c>
      <c r="I248" t="s">
        <v>236</v>
      </c>
      <c r="J248">
        <v>25859</v>
      </c>
    </row>
    <row r="249" spans="5:10" x14ac:dyDescent="0.2">
      <c r="E249" s="213" t="s">
        <v>998</v>
      </c>
      <c r="F249" s="213" t="s">
        <v>1433</v>
      </c>
      <c r="G249" t="s">
        <v>999</v>
      </c>
      <c r="H249" t="s">
        <v>1000</v>
      </c>
      <c r="I249" t="s">
        <v>683</v>
      </c>
      <c r="J249">
        <v>30882</v>
      </c>
    </row>
    <row r="250" spans="5:10" x14ac:dyDescent="0.2">
      <c r="E250" s="213" t="s">
        <v>1001</v>
      </c>
      <c r="F250" s="213" t="s">
        <v>1002</v>
      </c>
      <c r="G250" t="s">
        <v>1003</v>
      </c>
      <c r="H250" t="s">
        <v>1004</v>
      </c>
      <c r="I250" t="s">
        <v>1005</v>
      </c>
      <c r="J250">
        <v>85269</v>
      </c>
    </row>
    <row r="251" spans="5:10" x14ac:dyDescent="0.2">
      <c r="E251" s="213" t="s">
        <v>1006</v>
      </c>
      <c r="F251" s="213" t="s">
        <v>1434</v>
      </c>
      <c r="G251" t="s">
        <v>323</v>
      </c>
      <c r="H251" t="s">
        <v>324</v>
      </c>
      <c r="I251" t="s">
        <v>266</v>
      </c>
      <c r="J251">
        <v>40631</v>
      </c>
    </row>
    <row r="252" spans="5:10" x14ac:dyDescent="0.2">
      <c r="E252" s="213" t="s">
        <v>1007</v>
      </c>
      <c r="F252" s="213" t="s">
        <v>1008</v>
      </c>
      <c r="G252" t="s">
        <v>1009</v>
      </c>
      <c r="H252" t="s">
        <v>1010</v>
      </c>
      <c r="I252" t="s">
        <v>378</v>
      </c>
      <c r="J252">
        <v>42665</v>
      </c>
    </row>
    <row r="253" spans="5:10" x14ac:dyDescent="0.2">
      <c r="E253" s="213" t="s">
        <v>1011</v>
      </c>
      <c r="F253" s="213" t="s">
        <v>1012</v>
      </c>
      <c r="G253" t="s">
        <v>1013</v>
      </c>
      <c r="H253" t="s">
        <v>1014</v>
      </c>
      <c r="I253" t="s">
        <v>160</v>
      </c>
      <c r="J253">
        <v>41400</v>
      </c>
    </row>
    <row r="254" spans="5:10" x14ac:dyDescent="0.2">
      <c r="E254" s="213" t="s">
        <v>1015</v>
      </c>
      <c r="F254" s="213" t="s">
        <v>856</v>
      </c>
      <c r="G254" t="s">
        <v>1016</v>
      </c>
      <c r="H254" t="s">
        <v>1017</v>
      </c>
      <c r="I254" t="s">
        <v>1018</v>
      </c>
      <c r="J254">
        <v>41127</v>
      </c>
    </row>
    <row r="255" spans="5:10" x14ac:dyDescent="0.2">
      <c r="E255" s="213" t="s">
        <v>1019</v>
      </c>
      <c r="F255" s="213" t="s">
        <v>1020</v>
      </c>
      <c r="G255" t="s">
        <v>1021</v>
      </c>
      <c r="H255" t="s">
        <v>1022</v>
      </c>
      <c r="I255" t="s">
        <v>613</v>
      </c>
      <c r="J255">
        <v>42546</v>
      </c>
    </row>
    <row r="256" spans="5:10" x14ac:dyDescent="0.2">
      <c r="E256" s="213" t="s">
        <v>1023</v>
      </c>
      <c r="F256" s="213" t="s">
        <v>1024</v>
      </c>
      <c r="G256" t="s">
        <v>1025</v>
      </c>
      <c r="H256" t="s">
        <v>1026</v>
      </c>
      <c r="I256" t="s">
        <v>454</v>
      </c>
      <c r="J256">
        <v>42607</v>
      </c>
    </row>
    <row r="257" spans="5:10" x14ac:dyDescent="0.2">
      <c r="E257" s="213" t="s">
        <v>1027</v>
      </c>
      <c r="F257" s="213" t="s">
        <v>1435</v>
      </c>
      <c r="G257" t="s">
        <v>1028</v>
      </c>
      <c r="H257" t="s">
        <v>1029</v>
      </c>
      <c r="I257" t="s">
        <v>335</v>
      </c>
      <c r="J257">
        <v>30185</v>
      </c>
    </row>
    <row r="258" spans="5:10" x14ac:dyDescent="0.2">
      <c r="E258" s="213" t="s">
        <v>1030</v>
      </c>
      <c r="F258" s="213" t="s">
        <v>1031</v>
      </c>
      <c r="G258" t="s">
        <v>1032</v>
      </c>
      <c r="H258" t="s">
        <v>1033</v>
      </c>
      <c r="I258" t="s">
        <v>1034</v>
      </c>
      <c r="J258">
        <v>41396</v>
      </c>
    </row>
    <row r="259" spans="5:10" x14ac:dyDescent="0.2">
      <c r="E259" s="213" t="s">
        <v>1035</v>
      </c>
      <c r="F259" s="213" t="s">
        <v>1036</v>
      </c>
      <c r="G259" t="s">
        <v>1037</v>
      </c>
      <c r="H259" t="s">
        <v>1038</v>
      </c>
      <c r="I259" t="s">
        <v>1039</v>
      </c>
      <c r="J259">
        <v>41358</v>
      </c>
    </row>
    <row r="260" spans="5:10" x14ac:dyDescent="0.2">
      <c r="E260" s="213" t="s">
        <v>1040</v>
      </c>
      <c r="F260" s="213" t="s">
        <v>1436</v>
      </c>
      <c r="G260" t="s">
        <v>1041</v>
      </c>
      <c r="H260" t="s">
        <v>1042</v>
      </c>
      <c r="I260" t="s">
        <v>704</v>
      </c>
      <c r="J260">
        <v>84515</v>
      </c>
    </row>
    <row r="261" spans="5:10" x14ac:dyDescent="0.2">
      <c r="E261" s="213" t="s">
        <v>1043</v>
      </c>
      <c r="F261" s="213" t="s">
        <v>1437</v>
      </c>
      <c r="G261" t="s">
        <v>1044</v>
      </c>
      <c r="H261" t="s">
        <v>1045</v>
      </c>
      <c r="I261" t="s">
        <v>801</v>
      </c>
      <c r="J261">
        <v>30117</v>
      </c>
    </row>
    <row r="262" spans="5:10" x14ac:dyDescent="0.2">
      <c r="E262" s="213" t="s">
        <v>1046</v>
      </c>
      <c r="F262" s="213" t="s">
        <v>1438</v>
      </c>
      <c r="G262" t="s">
        <v>1047</v>
      </c>
      <c r="H262" t="s">
        <v>1048</v>
      </c>
      <c r="I262" t="s">
        <v>1049</v>
      </c>
      <c r="J262">
        <v>84151</v>
      </c>
    </row>
    <row r="263" spans="5:10" x14ac:dyDescent="0.2">
      <c r="E263" s="213" t="s">
        <v>1158</v>
      </c>
      <c r="F263" s="213" t="s">
        <v>1439</v>
      </c>
      <c r="G263" t="s">
        <v>1159</v>
      </c>
      <c r="H263" t="s">
        <v>1160</v>
      </c>
      <c r="I263" t="s">
        <v>1161</v>
      </c>
      <c r="J263">
        <v>41780</v>
      </c>
    </row>
    <row r="264" spans="5:10" x14ac:dyDescent="0.2">
      <c r="E264" s="213" t="s">
        <v>1050</v>
      </c>
      <c r="F264" s="213" t="s">
        <v>1051</v>
      </c>
      <c r="G264" t="s">
        <v>1052</v>
      </c>
      <c r="H264" t="s">
        <v>1053</v>
      </c>
      <c r="I264" t="s">
        <v>1054</v>
      </c>
      <c r="J264">
        <v>41312</v>
      </c>
    </row>
    <row r="265" spans="5:10" x14ac:dyDescent="0.2">
      <c r="E265" s="213" t="s">
        <v>1162</v>
      </c>
      <c r="F265" s="213" t="s">
        <v>1163</v>
      </c>
      <c r="G265" t="s">
        <v>1164</v>
      </c>
      <c r="H265" t="s">
        <v>1165</v>
      </c>
      <c r="I265" t="s">
        <v>1166</v>
      </c>
      <c r="J265">
        <v>40894</v>
      </c>
    </row>
    <row r="266" spans="5:10" x14ac:dyDescent="0.2">
      <c r="E266" s="213" t="s">
        <v>1055</v>
      </c>
      <c r="F266" s="213" t="s">
        <v>1056</v>
      </c>
      <c r="G266" t="s">
        <v>1057</v>
      </c>
      <c r="H266" t="s">
        <v>1058</v>
      </c>
      <c r="I266" t="s">
        <v>859</v>
      </c>
      <c r="J266">
        <v>30852</v>
      </c>
    </row>
    <row r="267" spans="5:10" x14ac:dyDescent="0.2">
      <c r="E267" s="213" t="s">
        <v>1059</v>
      </c>
      <c r="F267" s="213" t="s">
        <v>1440</v>
      </c>
      <c r="G267" t="s">
        <v>1060</v>
      </c>
      <c r="H267" t="s">
        <v>1061</v>
      </c>
      <c r="I267" t="s">
        <v>1062</v>
      </c>
      <c r="J267">
        <v>41880</v>
      </c>
    </row>
  </sheetData>
  <sheetProtection algorithmName="SHA-512" hashValue="/SHUrTwvEeGLw+3B0hcwaoB6EN1BEY908mi/b3NkWZf4O0cPaqBBGHd6J7my0QEh41171j/3tBGqxF07mDvmTg==" saltValue="k2E3yRlInHC4o2Ju+nsI3w==" spinCount="100000" sheet="1" objects="1" scenarios="1"/>
  <sortState xmlns:xlrd2="http://schemas.microsoft.com/office/spreadsheetml/2017/richdata2" ref="E2:J267">
    <sortCondition ref="E2:E267"/>
  </sortState>
  <pageMargins left="0.7" right="0.7" top="0.75" bottom="0.75"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8</vt:i4>
      </vt:variant>
    </vt:vector>
  </HeadingPairs>
  <TitlesOfParts>
    <vt:vector size="13" baseType="lpstr">
      <vt:lpstr>toel</vt:lpstr>
      <vt:lpstr>1 februari</vt:lpstr>
      <vt:lpstr>tab</vt:lpstr>
      <vt:lpstr>kijkglas 3</vt:lpstr>
      <vt:lpstr>SWV gegevens</vt:lpstr>
      <vt:lpstr>'1 februari'!Afdrukbereik</vt:lpstr>
      <vt:lpstr>'kijkglas 3'!Afdrukbereik</vt:lpstr>
      <vt:lpstr>'SWV gegevens'!Afdrukbereik</vt:lpstr>
      <vt:lpstr>tab!Afdrukbereik</vt:lpstr>
      <vt:lpstr>toel!Afdrukbereik</vt:lpstr>
      <vt:lpstr>categorie</vt:lpstr>
      <vt:lpstr>MIvast</vt:lpstr>
      <vt:lpstr>Schaal2013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Keizer</dc:creator>
  <cp:lastModifiedBy>B Keizer</cp:lastModifiedBy>
  <cp:lastPrinted>2019-04-17T15:58:51Z</cp:lastPrinted>
  <dcterms:created xsi:type="dcterms:W3CDTF">2012-10-29T13:09:26Z</dcterms:created>
  <dcterms:modified xsi:type="dcterms:W3CDTF">2021-08-26T14:41:12Z</dcterms:modified>
</cp:coreProperties>
</file>