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C:\Users\lubbe\Documents\Instrumenten\toolbox 2022\goede groeiregeling\"/>
    </mc:Choice>
  </mc:AlternateContent>
  <xr:revisionPtr revIDLastSave="0" documentId="8_{8D9D1174-0A25-4894-AC76-8C2A2F08F1C0}" xr6:coauthVersionLast="47" xr6:coauthVersionMax="47" xr10:uidLastSave="{00000000-0000-0000-0000-000000000000}"/>
  <bookViews>
    <workbookView xWindow="-120" yWindow="-120" windowWidth="19440" windowHeight="15000" tabRatio="879" activeTab="1" xr2:uid="{00000000-000D-0000-FFFF-FFFF00000000}"/>
  </bookViews>
  <sheets>
    <sheet name="toel" sheetId="6" r:id="rId1"/>
    <sheet name="1 februari" sheetId="22" r:id="rId2"/>
    <sheet name="tab" sheetId="4" r:id="rId3"/>
    <sheet name="kijkglas 3" sheetId="31" r:id="rId4"/>
    <sheet name="SWV gegevens" sheetId="32" r:id="rId5"/>
  </sheets>
  <definedNames>
    <definedName name="_xlnm.Print_Area" localSheetId="1">'1 februari'!$B$2:$AA$111</definedName>
    <definedName name="_xlnm.Print_Area" localSheetId="3">'kijkglas 3'!$A$1:$U$88</definedName>
    <definedName name="_xlnm.Print_Area" localSheetId="4">'SWV gegevens'!$A$1:$J$101</definedName>
    <definedName name="_xlnm.Print_Area" localSheetId="2">tab!$B$2:$N$63</definedName>
    <definedName name="_xlnm.Print_Area" localSheetId="0">toel!$C$2:$C$44</definedName>
    <definedName name="categorie">tab!$33:$48</definedName>
    <definedName name="MIvast">tab!$B$51:$F$55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6" i="22" l="1"/>
  <c r="T75" i="22"/>
  <c r="T74" i="22"/>
  <c r="T73" i="22"/>
  <c r="T72" i="22"/>
  <c r="T71" i="22"/>
  <c r="T70" i="22"/>
  <c r="T69" i="22"/>
  <c r="T68" i="22"/>
  <c r="T67" i="22"/>
  <c r="T66" i="22"/>
  <c r="T65" i="22"/>
  <c r="T64" i="22"/>
  <c r="T63" i="22"/>
  <c r="T62" i="22"/>
  <c r="T61" i="22"/>
  <c r="T60" i="22"/>
  <c r="T59" i="22"/>
  <c r="T58" i="22"/>
  <c r="T57" i="22"/>
  <c r="T56" i="22"/>
  <c r="T55" i="22"/>
  <c r="T54" i="22"/>
  <c r="T53" i="22"/>
  <c r="T52" i="22"/>
  <c r="T45" i="22"/>
  <c r="T44" i="22"/>
  <c r="T43" i="22"/>
  <c r="T42" i="22"/>
  <c r="T41" i="22"/>
  <c r="T40" i="22"/>
  <c r="T39" i="22"/>
  <c r="T38" i="22"/>
  <c r="T37" i="22"/>
  <c r="T36" i="22"/>
  <c r="T35" i="22"/>
  <c r="T34" i="22"/>
  <c r="T33" i="22"/>
  <c r="T32" i="22"/>
  <c r="T31" i="22"/>
  <c r="T30" i="22"/>
  <c r="T29" i="22"/>
  <c r="T28" i="22"/>
  <c r="T27" i="22"/>
  <c r="T26" i="22"/>
  <c r="T25" i="22"/>
  <c r="T24" i="22"/>
  <c r="T23" i="22"/>
  <c r="T22" i="22"/>
  <c r="T21" i="22"/>
  <c r="C12" i="4"/>
  <c r="K15" i="22" l="1"/>
  <c r="K21" i="4" l="1"/>
  <c r="K20" i="4"/>
  <c r="M19" i="4"/>
  <c r="K19" i="4"/>
  <c r="D22" i="4"/>
  <c r="M21" i="4"/>
  <c r="L21" i="4"/>
  <c r="D21" i="4"/>
  <c r="M20" i="4"/>
  <c r="L20" i="4"/>
  <c r="D20" i="4"/>
  <c r="L19" i="4"/>
  <c r="D19" i="4"/>
  <c r="D32" i="4"/>
  <c r="C32" i="4"/>
  <c r="D31" i="4"/>
  <c r="C31" i="4"/>
  <c r="D30" i="4"/>
  <c r="C30" i="4"/>
  <c r="D29" i="4"/>
  <c r="C29" i="4"/>
  <c r="D28" i="4"/>
  <c r="C28" i="4"/>
  <c r="D12" i="4"/>
  <c r="U12" i="31" l="1"/>
  <c r="U13" i="31"/>
  <c r="U14" i="31"/>
  <c r="U15" i="31"/>
  <c r="U16" i="31"/>
  <c r="U17" i="31"/>
  <c r="U18" i="31"/>
  <c r="U19" i="31"/>
  <c r="U20" i="31"/>
  <c r="U21" i="31"/>
  <c r="U22" i="31"/>
  <c r="U23" i="31"/>
  <c r="U24" i="31"/>
  <c r="U25" i="31"/>
  <c r="U26" i="31"/>
  <c r="U27" i="31"/>
  <c r="U28" i="31"/>
  <c r="U29" i="31"/>
  <c r="U30" i="31"/>
  <c r="U31" i="31"/>
  <c r="U32" i="31"/>
  <c r="U33" i="31"/>
  <c r="U34" i="31"/>
  <c r="U35" i="31"/>
  <c r="U36" i="31"/>
  <c r="U37" i="31"/>
  <c r="U38" i="31"/>
  <c r="U39" i="31"/>
  <c r="U40" i="31"/>
  <c r="U41" i="31"/>
  <c r="U42" i="31"/>
  <c r="U43" i="31"/>
  <c r="U44" i="31"/>
  <c r="U45" i="31"/>
  <c r="U46" i="31"/>
  <c r="U47" i="31"/>
  <c r="U48" i="31"/>
  <c r="U49" i="31"/>
  <c r="U50" i="31"/>
  <c r="U51" i="31"/>
  <c r="U52" i="31"/>
  <c r="U53" i="31"/>
  <c r="U54" i="31"/>
  <c r="U55" i="31"/>
  <c r="U56" i="31"/>
  <c r="U57" i="31"/>
  <c r="U58" i="31"/>
  <c r="U59" i="31"/>
  <c r="U60" i="31"/>
  <c r="U61" i="31"/>
  <c r="U62" i="31"/>
  <c r="U63" i="31"/>
  <c r="U64" i="31"/>
  <c r="U65" i="31"/>
  <c r="U66" i="31"/>
  <c r="U67" i="31"/>
  <c r="U68" i="31"/>
  <c r="U69" i="31"/>
  <c r="U70" i="31"/>
  <c r="U71" i="31"/>
  <c r="U72" i="31"/>
  <c r="U73" i="31"/>
  <c r="U74" i="31"/>
  <c r="U75" i="31"/>
  <c r="U76" i="31"/>
  <c r="U77" i="31"/>
  <c r="U78" i="31"/>
  <c r="U79" i="31"/>
  <c r="U80" i="31"/>
  <c r="U81" i="31"/>
  <c r="U82" i="31"/>
  <c r="U83" i="31"/>
  <c r="U84" i="31"/>
  <c r="U85" i="31"/>
  <c r="U86" i="31"/>
  <c r="U87" i="31"/>
  <c r="U88" i="31"/>
  <c r="U89" i="31"/>
  <c r="U90" i="31"/>
  <c r="U91" i="31"/>
  <c r="U92" i="31"/>
  <c r="U93" i="31"/>
  <c r="U94" i="31"/>
  <c r="U95" i="31"/>
  <c r="U96" i="31"/>
  <c r="U97" i="31"/>
  <c r="U98" i="31"/>
  <c r="U99" i="31"/>
  <c r="U100" i="31"/>
  <c r="U101" i="31"/>
  <c r="U102" i="31"/>
  <c r="U103" i="31"/>
  <c r="U104" i="31"/>
  <c r="U105" i="31"/>
  <c r="U106" i="31"/>
  <c r="U107" i="31"/>
  <c r="U108" i="31"/>
  <c r="U109" i="31"/>
  <c r="U110" i="31"/>
  <c r="U111" i="31"/>
  <c r="U112" i="31"/>
  <c r="U113" i="31"/>
  <c r="U114" i="31"/>
  <c r="U115" i="31"/>
  <c r="U116" i="31"/>
  <c r="U117" i="31"/>
  <c r="U118" i="31"/>
  <c r="U119" i="31"/>
  <c r="U120" i="31"/>
  <c r="U121" i="31"/>
  <c r="U122" i="31"/>
  <c r="U123" i="31"/>
  <c r="U124" i="31"/>
  <c r="U125" i="31"/>
  <c r="U126" i="31"/>
  <c r="U127" i="31"/>
  <c r="U128" i="31"/>
  <c r="U129" i="31"/>
  <c r="U130" i="31"/>
  <c r="U131" i="31"/>
  <c r="U132" i="31"/>
  <c r="U133" i="31"/>
  <c r="U134" i="31"/>
  <c r="U135" i="31"/>
  <c r="U136" i="31"/>
  <c r="U137" i="31"/>
  <c r="U138" i="31"/>
  <c r="U139" i="31"/>
  <c r="U140" i="31"/>
  <c r="U141" i="31"/>
  <c r="U142" i="31"/>
  <c r="U143" i="31"/>
  <c r="U144" i="31"/>
  <c r="U145" i="31"/>
  <c r="U146" i="31"/>
  <c r="U147" i="31"/>
  <c r="U148" i="31"/>
  <c r="U149" i="31"/>
  <c r="U150" i="31"/>
  <c r="U151" i="31"/>
  <c r="U152" i="31"/>
  <c r="U153" i="31"/>
  <c r="U154" i="31"/>
  <c r="U155" i="31"/>
  <c r="U156" i="31"/>
  <c r="U157" i="31"/>
  <c r="U158" i="31"/>
  <c r="U159" i="31"/>
  <c r="U160" i="31"/>
  <c r="U161" i="31"/>
  <c r="U162" i="31"/>
  <c r="U163" i="31"/>
  <c r="U164" i="31"/>
  <c r="U165" i="31"/>
  <c r="U166" i="31"/>
  <c r="U167" i="31"/>
  <c r="U168" i="31"/>
  <c r="U169" i="31"/>
  <c r="U170" i="31"/>
  <c r="U171" i="31"/>
  <c r="U172" i="31"/>
  <c r="U173" i="31"/>
  <c r="U174" i="31"/>
  <c r="U175" i="31"/>
  <c r="U176" i="31"/>
  <c r="U177" i="31"/>
  <c r="U178" i="31"/>
  <c r="U179" i="31"/>
  <c r="U180" i="31"/>
  <c r="U181" i="31"/>
  <c r="U182" i="31"/>
  <c r="U183" i="31"/>
  <c r="U184" i="31"/>
  <c r="U185" i="31"/>
  <c r="U186" i="31"/>
  <c r="U187" i="31"/>
  <c r="U188" i="31"/>
  <c r="U189" i="31"/>
  <c r="U190" i="31"/>
  <c r="U191" i="31"/>
  <c r="U192" i="31"/>
  <c r="U193" i="31"/>
  <c r="U194" i="31"/>
  <c r="U195" i="31"/>
  <c r="U196" i="31"/>
  <c r="U197" i="31"/>
  <c r="U198" i="31"/>
  <c r="U199" i="31"/>
  <c r="U200" i="31"/>
  <c r="U201" i="31"/>
  <c r="U202" i="31"/>
  <c r="U203" i="31"/>
  <c r="U204" i="31"/>
  <c r="U205" i="31"/>
  <c r="U206" i="31"/>
  <c r="U207" i="31"/>
  <c r="U208" i="31"/>
  <c r="U209" i="31"/>
  <c r="U210" i="31"/>
  <c r="U211" i="31"/>
  <c r="U212" i="31"/>
  <c r="U213" i="31"/>
  <c r="U214" i="31"/>
  <c r="U215" i="31"/>
  <c r="U216" i="31"/>
  <c r="U217" i="31"/>
  <c r="U218" i="31"/>
  <c r="U219" i="31"/>
  <c r="U220" i="31"/>
  <c r="U221" i="31"/>
  <c r="U222" i="31"/>
  <c r="U223" i="31"/>
  <c r="U224" i="31"/>
  <c r="U225" i="31"/>
  <c r="U226" i="31"/>
  <c r="U227" i="31"/>
  <c r="U228" i="31"/>
  <c r="U229" i="31"/>
  <c r="U230" i="31"/>
  <c r="U231" i="31"/>
  <c r="U232" i="31"/>
  <c r="U233" i="31"/>
  <c r="U234" i="31"/>
  <c r="U235" i="31"/>
  <c r="U236" i="31"/>
  <c r="U237" i="31"/>
  <c r="U238" i="31"/>
  <c r="U239" i="31"/>
  <c r="U240" i="31"/>
  <c r="U241" i="31"/>
  <c r="U242" i="31"/>
  <c r="U243" i="31"/>
  <c r="U244" i="31"/>
  <c r="U245" i="31"/>
  <c r="U246" i="31"/>
  <c r="U247" i="31"/>
  <c r="U248" i="31"/>
  <c r="U249" i="31"/>
  <c r="U250" i="31"/>
  <c r="U251" i="31"/>
  <c r="U252" i="31"/>
  <c r="U253" i="31"/>
  <c r="U254" i="31"/>
  <c r="U255" i="31"/>
  <c r="U256" i="31"/>
  <c r="U257" i="31"/>
  <c r="U258" i="31"/>
  <c r="U259" i="31"/>
  <c r="U260" i="31"/>
  <c r="U261" i="31"/>
  <c r="U262" i="31"/>
  <c r="U263" i="31"/>
  <c r="U264" i="31"/>
  <c r="U265" i="31"/>
  <c r="U266" i="31"/>
  <c r="U267" i="31"/>
  <c r="U268" i="31"/>
  <c r="U269" i="31"/>
  <c r="U270" i="31"/>
  <c r="U271" i="31"/>
  <c r="U272" i="31"/>
  <c r="U273" i="31"/>
  <c r="U274" i="31"/>
  <c r="U275" i="31"/>
  <c r="U276" i="31"/>
  <c r="U277" i="31"/>
  <c r="U278" i="31"/>
  <c r="U279" i="31"/>
  <c r="U280" i="31"/>
  <c r="U281" i="31"/>
  <c r="U282" i="31"/>
  <c r="U283" i="31"/>
  <c r="U284" i="31"/>
  <c r="U285" i="31"/>
  <c r="U286" i="31"/>
  <c r="U287" i="31"/>
  <c r="U288" i="31"/>
  <c r="U289" i="31"/>
  <c r="U290" i="31"/>
  <c r="U291" i="31"/>
  <c r="U292" i="31"/>
  <c r="U293" i="31"/>
  <c r="U294" i="31"/>
  <c r="U295" i="31"/>
  <c r="U296" i="31"/>
  <c r="U297" i="31"/>
  <c r="U298" i="31"/>
  <c r="U299" i="31"/>
  <c r="U300" i="31"/>
  <c r="U301" i="31"/>
  <c r="U302" i="31"/>
  <c r="U303" i="31"/>
  <c r="U304" i="31"/>
  <c r="U305" i="31"/>
  <c r="U306" i="31"/>
  <c r="U307" i="31"/>
  <c r="U308" i="31"/>
  <c r="U309" i="31"/>
  <c r="U310" i="31"/>
  <c r="U311" i="31"/>
  <c r="U312" i="31"/>
  <c r="U313" i="31"/>
  <c r="U314" i="31"/>
  <c r="U315" i="31"/>
  <c r="U316" i="31"/>
  <c r="U317" i="31"/>
  <c r="U318" i="31"/>
  <c r="U319" i="31"/>
  <c r="U320" i="31"/>
  <c r="U321" i="31"/>
  <c r="U322" i="31"/>
  <c r="U323" i="31"/>
  <c r="U324" i="31"/>
  <c r="U325" i="31"/>
  <c r="U326" i="31"/>
  <c r="U327" i="31"/>
  <c r="U328" i="31"/>
  <c r="U329" i="31"/>
  <c r="U330" i="31"/>
  <c r="U331" i="31"/>
  <c r="U332" i="31"/>
  <c r="U333" i="31"/>
  <c r="U334" i="31"/>
  <c r="U335" i="31"/>
  <c r="U336" i="31"/>
  <c r="U337" i="31"/>
  <c r="U338" i="31"/>
  <c r="U339" i="31"/>
  <c r="U340" i="31"/>
  <c r="U341" i="31"/>
  <c r="U342" i="31"/>
  <c r="U343" i="31"/>
  <c r="U344" i="31"/>
  <c r="U345" i="31"/>
  <c r="U346" i="31"/>
  <c r="U347" i="31"/>
  <c r="U348" i="31"/>
  <c r="U349" i="31"/>
  <c r="U350" i="31"/>
  <c r="U351" i="31"/>
  <c r="U352" i="31"/>
  <c r="U353" i="31"/>
  <c r="U354" i="31"/>
  <c r="U355" i="31"/>
  <c r="U356" i="31"/>
  <c r="U357" i="31"/>
  <c r="U358" i="31"/>
  <c r="U359" i="31"/>
  <c r="U360" i="31"/>
  <c r="U361" i="31"/>
  <c r="U362" i="31"/>
  <c r="U363" i="31"/>
  <c r="U364" i="31"/>
  <c r="U365" i="31"/>
  <c r="U366" i="31"/>
  <c r="U367" i="31"/>
  <c r="U368" i="31"/>
  <c r="U369" i="31"/>
  <c r="U370" i="31"/>
  <c r="U371" i="31"/>
  <c r="U372" i="31"/>
  <c r="U373" i="31"/>
  <c r="U374" i="31"/>
  <c r="U375" i="31"/>
  <c r="U376" i="31"/>
  <c r="U377" i="31"/>
  <c r="U378" i="31"/>
  <c r="U379" i="31"/>
  <c r="U380" i="31"/>
  <c r="U381" i="31"/>
  <c r="U382" i="31"/>
  <c r="U383" i="31"/>
  <c r="U384" i="31"/>
  <c r="U385" i="31"/>
  <c r="U386" i="31"/>
  <c r="U387" i="31"/>
  <c r="U388" i="31"/>
  <c r="U389" i="31"/>
  <c r="U390" i="31"/>
  <c r="U391" i="31"/>
  <c r="U392" i="31"/>
  <c r="U393" i="31"/>
  <c r="U394" i="31"/>
  <c r="U395" i="31"/>
  <c r="U396" i="31"/>
  <c r="U397" i="31"/>
  <c r="U398" i="31"/>
  <c r="U399" i="31"/>
  <c r="U400" i="31"/>
  <c r="U401" i="31"/>
  <c r="U402" i="31"/>
  <c r="U403" i="31"/>
  <c r="U404" i="31"/>
  <c r="U405" i="31"/>
  <c r="U406" i="31"/>
  <c r="U407" i="31"/>
  <c r="U408" i="31"/>
  <c r="U409" i="31"/>
  <c r="U410" i="31"/>
  <c r="U411" i="31"/>
  <c r="U412" i="31"/>
  <c r="U413" i="31"/>
  <c r="U414" i="31"/>
  <c r="U415" i="31"/>
  <c r="U416" i="31"/>
  <c r="U417" i="31"/>
  <c r="U418" i="31"/>
  <c r="U419" i="31"/>
  <c r="U420" i="31"/>
  <c r="U421" i="31"/>
  <c r="U422" i="31"/>
  <c r="U423" i="31"/>
  <c r="U424" i="31"/>
  <c r="U425" i="31"/>
  <c r="U426" i="31"/>
  <c r="U427" i="31"/>
  <c r="U428" i="31"/>
  <c r="U429" i="31"/>
  <c r="U430" i="31"/>
  <c r="U431" i="31"/>
  <c r="U432" i="31"/>
  <c r="U433" i="31"/>
  <c r="U434" i="31"/>
  <c r="U435" i="31"/>
  <c r="U436" i="31"/>
  <c r="U437" i="31"/>
  <c r="U438" i="31"/>
  <c r="U439" i="31"/>
  <c r="U440" i="31"/>
  <c r="U441" i="31"/>
  <c r="U442" i="31"/>
  <c r="U443" i="31"/>
  <c r="U444" i="31"/>
  <c r="U445" i="31"/>
  <c r="U446" i="31"/>
  <c r="U447" i="31"/>
  <c r="U448" i="31"/>
  <c r="U449" i="31"/>
  <c r="U450" i="31"/>
  <c r="U451" i="31"/>
  <c r="U452" i="31"/>
  <c r="U453" i="31"/>
  <c r="U454" i="31"/>
  <c r="U455" i="31"/>
  <c r="U456" i="31"/>
  <c r="U457" i="31"/>
  <c r="U458" i="31"/>
  <c r="U459" i="31"/>
  <c r="U460" i="31"/>
  <c r="U461" i="31"/>
  <c r="U462" i="31"/>
  <c r="U463" i="31"/>
  <c r="U464" i="31"/>
  <c r="U465" i="31"/>
  <c r="U466" i="31"/>
  <c r="U467" i="31"/>
  <c r="U468" i="31"/>
  <c r="U469" i="31"/>
  <c r="U470" i="31"/>
  <c r="U471" i="31"/>
  <c r="U472" i="31"/>
  <c r="U473" i="31"/>
  <c r="U474" i="31"/>
  <c r="U475" i="31"/>
  <c r="U476" i="31"/>
  <c r="U477" i="31"/>
  <c r="U478" i="31"/>
  <c r="U479" i="31"/>
  <c r="U480" i="31"/>
  <c r="U481" i="31"/>
  <c r="U482" i="31"/>
  <c r="U483" i="31"/>
  <c r="U484" i="31"/>
  <c r="U485" i="31"/>
  <c r="U486" i="31"/>
  <c r="U487" i="31"/>
  <c r="U488" i="31"/>
  <c r="U489" i="31"/>
  <c r="U490" i="31"/>
  <c r="U491" i="31"/>
  <c r="U492" i="31"/>
  <c r="U493" i="31"/>
  <c r="U494" i="31"/>
  <c r="U495" i="31"/>
  <c r="U496" i="31"/>
  <c r="U497" i="31"/>
  <c r="U498" i="31"/>
  <c r="U499" i="31"/>
  <c r="U500" i="31"/>
  <c r="U501" i="31"/>
  <c r="U502" i="31"/>
  <c r="U503" i="31"/>
  <c r="U504" i="31"/>
  <c r="U505" i="31"/>
  <c r="U506" i="31"/>
  <c r="U507" i="31"/>
  <c r="U508" i="31"/>
  <c r="U509" i="31"/>
  <c r="U510" i="31"/>
  <c r="U511" i="31"/>
  <c r="U512" i="31"/>
  <c r="U513" i="31"/>
  <c r="U514" i="31"/>
  <c r="U515" i="31"/>
  <c r="U516" i="31"/>
  <c r="U517" i="31"/>
  <c r="U518" i="31"/>
  <c r="U519" i="31"/>
  <c r="U520" i="31"/>
  <c r="U521" i="31"/>
  <c r="U522" i="31"/>
  <c r="U523" i="31"/>
  <c r="U524" i="31"/>
  <c r="U525" i="31"/>
  <c r="U526" i="31"/>
  <c r="U527" i="31"/>
  <c r="U528" i="31"/>
  <c r="U529" i="31"/>
  <c r="U530" i="31"/>
  <c r="U531" i="31"/>
  <c r="U532" i="31"/>
  <c r="U533" i="31"/>
  <c r="U534" i="31"/>
  <c r="U535" i="31"/>
  <c r="U536" i="31"/>
  <c r="U537" i="31"/>
  <c r="U538" i="31"/>
  <c r="U539" i="31"/>
  <c r="U540" i="31"/>
  <c r="U541" i="31"/>
  <c r="U542" i="31"/>
  <c r="U543" i="31"/>
  <c r="U544" i="31"/>
  <c r="U545" i="31"/>
  <c r="U546" i="31"/>
  <c r="U547" i="31"/>
  <c r="U548" i="31"/>
  <c r="U549" i="31"/>
  <c r="U550" i="31"/>
  <c r="U551" i="31"/>
  <c r="U552" i="31"/>
  <c r="U553" i="31"/>
  <c r="U554" i="31"/>
  <c r="U555" i="31"/>
  <c r="U556" i="31"/>
  <c r="U557" i="31"/>
  <c r="U558" i="31"/>
  <c r="U559" i="31"/>
  <c r="U560" i="31"/>
  <c r="U561" i="31"/>
  <c r="U562" i="31"/>
  <c r="U563" i="31"/>
  <c r="U564" i="31"/>
  <c r="U565" i="31"/>
  <c r="U566" i="31"/>
  <c r="U567" i="31"/>
  <c r="U568" i="31"/>
  <c r="U569" i="31"/>
  <c r="U570" i="31"/>
  <c r="U571" i="31"/>
  <c r="U572" i="31"/>
  <c r="U573" i="31"/>
  <c r="U574" i="31"/>
  <c r="U575" i="31"/>
  <c r="U576" i="31"/>
  <c r="U577" i="31"/>
  <c r="U578" i="31"/>
  <c r="U579" i="31"/>
  <c r="U580" i="31"/>
  <c r="U581" i="31"/>
  <c r="U582" i="31"/>
  <c r="U583" i="31"/>
  <c r="U584" i="31"/>
  <c r="U585" i="31"/>
  <c r="U586" i="31"/>
  <c r="U587" i="31"/>
  <c r="U588" i="31"/>
  <c r="U589" i="31"/>
  <c r="U590" i="31"/>
  <c r="U591" i="31"/>
  <c r="U592" i="31"/>
  <c r="U593" i="31"/>
  <c r="U594" i="31"/>
  <c r="U595" i="31"/>
  <c r="U596" i="31"/>
  <c r="U597" i="31"/>
  <c r="U598" i="31"/>
  <c r="U599" i="31"/>
  <c r="U600" i="31"/>
  <c r="U601" i="31"/>
  <c r="U602" i="31"/>
  <c r="U603" i="31"/>
  <c r="U604" i="31"/>
  <c r="U605" i="31"/>
  <c r="U606" i="31"/>
  <c r="U607" i="31"/>
  <c r="U608" i="31"/>
  <c r="U609" i="31"/>
  <c r="U610" i="31"/>
  <c r="U611" i="31"/>
  <c r="U612" i="31"/>
  <c r="U613" i="31"/>
  <c r="U614" i="31"/>
  <c r="U615" i="31"/>
  <c r="U616" i="31"/>
  <c r="U617" i="31"/>
  <c r="U618" i="31"/>
  <c r="U619" i="31"/>
  <c r="U620" i="31"/>
  <c r="U621" i="31"/>
  <c r="U622" i="31"/>
  <c r="U623" i="31"/>
  <c r="U624" i="31"/>
  <c r="U625" i="31"/>
  <c r="U626" i="31"/>
  <c r="U627" i="31"/>
  <c r="U628" i="31"/>
  <c r="U629" i="31"/>
  <c r="U630" i="31"/>
  <c r="U631" i="31"/>
  <c r="U632" i="31"/>
  <c r="U633" i="31"/>
  <c r="U634" i="31"/>
  <c r="U635" i="31"/>
  <c r="U11" i="31"/>
  <c r="F636" i="31" l="1"/>
  <c r="G636" i="31"/>
  <c r="H636" i="31"/>
  <c r="I636" i="31"/>
  <c r="J636" i="31"/>
  <c r="K636" i="31"/>
  <c r="L636" i="31"/>
  <c r="M636" i="31"/>
  <c r="N636" i="31"/>
  <c r="O636" i="31"/>
  <c r="P636" i="31"/>
  <c r="Q636" i="31"/>
  <c r="R636" i="31"/>
  <c r="S636" i="31"/>
  <c r="T636" i="31"/>
  <c r="U636" i="31"/>
  <c r="E636" i="31"/>
  <c r="H10" i="22" l="1"/>
  <c r="H9" i="22" l="1"/>
  <c r="Q76" i="22"/>
  <c r="J76" i="22"/>
  <c r="O75" i="22"/>
  <c r="I75" i="22"/>
  <c r="N74" i="22"/>
  <c r="H74" i="22"/>
  <c r="M73" i="22"/>
  <c r="Q72" i="22"/>
  <c r="J72" i="22"/>
  <c r="O71" i="22"/>
  <c r="I71" i="22"/>
  <c r="N70" i="22"/>
  <c r="H70" i="22"/>
  <c r="M69" i="22"/>
  <c r="Q68" i="22"/>
  <c r="J68" i="22"/>
  <c r="O67" i="22"/>
  <c r="I67" i="22"/>
  <c r="N66" i="22"/>
  <c r="H66" i="22"/>
  <c r="M65" i="22"/>
  <c r="Q64" i="22"/>
  <c r="J64" i="22"/>
  <c r="O63" i="22"/>
  <c r="I63" i="22"/>
  <c r="N62" i="22"/>
  <c r="H62" i="22"/>
  <c r="M61" i="22"/>
  <c r="Q60" i="22"/>
  <c r="J60" i="22"/>
  <c r="O59" i="22"/>
  <c r="I59" i="22"/>
  <c r="N58" i="22"/>
  <c r="H58" i="22"/>
  <c r="M57" i="22"/>
  <c r="Q56" i="22"/>
  <c r="J56" i="22"/>
  <c r="O55" i="22"/>
  <c r="I55" i="22"/>
  <c r="N54" i="22"/>
  <c r="H54" i="22"/>
  <c r="M53" i="22"/>
  <c r="Q52" i="22"/>
  <c r="J52" i="22"/>
  <c r="O45" i="22"/>
  <c r="I45" i="22"/>
  <c r="O44" i="22"/>
  <c r="I44" i="22"/>
  <c r="O43" i="22"/>
  <c r="I43" i="22"/>
  <c r="O42" i="22"/>
  <c r="I42" i="22"/>
  <c r="O41" i="22"/>
  <c r="I41" i="22"/>
  <c r="O40" i="22"/>
  <c r="I40" i="22"/>
  <c r="O39" i="22"/>
  <c r="I39" i="22"/>
  <c r="O38" i="22"/>
  <c r="I38" i="22"/>
  <c r="O37" i="22"/>
  <c r="I37" i="22"/>
  <c r="O36" i="22"/>
  <c r="I36" i="22"/>
  <c r="O35" i="22"/>
  <c r="I35" i="22"/>
  <c r="O34" i="22"/>
  <c r="I34" i="22"/>
  <c r="O33" i="22"/>
  <c r="I33" i="22"/>
  <c r="O32" i="22"/>
  <c r="I32" i="22"/>
  <c r="O31" i="22"/>
  <c r="I31" i="22"/>
  <c r="Q30" i="22"/>
  <c r="J30" i="22"/>
  <c r="Q29" i="22"/>
  <c r="J29" i="22"/>
  <c r="Q28" i="22"/>
  <c r="J28" i="22"/>
  <c r="Q27" i="22"/>
  <c r="J27" i="22"/>
  <c r="Q26" i="22"/>
  <c r="J26" i="22"/>
  <c r="Q25" i="22"/>
  <c r="O76" i="22"/>
  <c r="I76" i="22"/>
  <c r="N75" i="22"/>
  <c r="H75" i="22"/>
  <c r="M74" i="22"/>
  <c r="Q73" i="22"/>
  <c r="J73" i="22"/>
  <c r="O72" i="22"/>
  <c r="I72" i="22"/>
  <c r="N71" i="22"/>
  <c r="H71" i="22"/>
  <c r="M70" i="22"/>
  <c r="Q69" i="22"/>
  <c r="J69" i="22"/>
  <c r="O68" i="22"/>
  <c r="I68" i="22"/>
  <c r="N67" i="22"/>
  <c r="H67" i="22"/>
  <c r="M66" i="22"/>
  <c r="Q65" i="22"/>
  <c r="J65" i="22"/>
  <c r="O64" i="22"/>
  <c r="I64" i="22"/>
  <c r="N63" i="22"/>
  <c r="H63" i="22"/>
  <c r="M62" i="22"/>
  <c r="Q61" i="22"/>
  <c r="J61" i="22"/>
  <c r="O60" i="22"/>
  <c r="I60" i="22"/>
  <c r="N59" i="22"/>
  <c r="H59" i="22"/>
  <c r="M58" i="22"/>
  <c r="Q57" i="22"/>
  <c r="J57" i="22"/>
  <c r="O56" i="22"/>
  <c r="I56" i="22"/>
  <c r="N55" i="22"/>
  <c r="H55" i="22"/>
  <c r="M54" i="22"/>
  <c r="Q53" i="22"/>
  <c r="J53" i="22"/>
  <c r="O52" i="22"/>
  <c r="I52" i="22"/>
  <c r="N45" i="22"/>
  <c r="H45" i="22"/>
  <c r="N44" i="22"/>
  <c r="H44" i="22"/>
  <c r="N43" i="22"/>
  <c r="H43" i="22"/>
  <c r="N42" i="22"/>
  <c r="H42" i="22"/>
  <c r="N41" i="22"/>
  <c r="H41" i="22"/>
  <c r="N40" i="22"/>
  <c r="H40" i="22"/>
  <c r="N39" i="22"/>
  <c r="H39" i="22"/>
  <c r="N38" i="22"/>
  <c r="H38" i="22"/>
  <c r="N37" i="22"/>
  <c r="H37" i="22"/>
  <c r="N36" i="22"/>
  <c r="H36" i="22"/>
  <c r="N35" i="22"/>
  <c r="H35" i="22"/>
  <c r="N34" i="22"/>
  <c r="H34" i="22"/>
  <c r="N33" i="22"/>
  <c r="H33" i="22"/>
  <c r="N32" i="22"/>
  <c r="H32" i="22"/>
  <c r="N31" i="22"/>
  <c r="H31" i="22"/>
  <c r="O30" i="22"/>
  <c r="I30" i="22"/>
  <c r="O29" i="22"/>
  <c r="I29" i="22"/>
  <c r="O28" i="22"/>
  <c r="I28" i="22"/>
  <c r="O27" i="22"/>
  <c r="I27" i="22"/>
  <c r="O26" i="22"/>
  <c r="I26" i="22"/>
  <c r="O25" i="22"/>
  <c r="N76" i="22"/>
  <c r="H76" i="22"/>
  <c r="M75" i="22"/>
  <c r="Q74" i="22"/>
  <c r="J74" i="22"/>
  <c r="O73" i="22"/>
  <c r="I73" i="22"/>
  <c r="N72" i="22"/>
  <c r="H72" i="22"/>
  <c r="M71" i="22"/>
  <c r="Q70" i="22"/>
  <c r="J70" i="22"/>
  <c r="O69" i="22"/>
  <c r="I69" i="22"/>
  <c r="N68" i="22"/>
  <c r="H68" i="22"/>
  <c r="M67" i="22"/>
  <c r="Q66" i="22"/>
  <c r="J66" i="22"/>
  <c r="O65" i="22"/>
  <c r="I65" i="22"/>
  <c r="N64" i="22"/>
  <c r="H64" i="22"/>
  <c r="M63" i="22"/>
  <c r="Q62" i="22"/>
  <c r="J62" i="22"/>
  <c r="O61" i="22"/>
  <c r="I61" i="22"/>
  <c r="N60" i="22"/>
  <c r="H60" i="22"/>
  <c r="M59" i="22"/>
  <c r="Q58" i="22"/>
  <c r="J58" i="22"/>
  <c r="O57" i="22"/>
  <c r="I57" i="22"/>
  <c r="N56" i="22"/>
  <c r="H56" i="22"/>
  <c r="M55" i="22"/>
  <c r="Q54" i="22"/>
  <c r="J54" i="22"/>
  <c r="O53" i="22"/>
  <c r="I53" i="22"/>
  <c r="N52" i="22"/>
  <c r="H52" i="22"/>
  <c r="M45" i="22"/>
  <c r="F45" i="22"/>
  <c r="M44" i="22"/>
  <c r="F44" i="22"/>
  <c r="M43" i="22"/>
  <c r="F43" i="22"/>
  <c r="M42" i="22"/>
  <c r="F42" i="22"/>
  <c r="M41" i="22"/>
  <c r="F41" i="22"/>
  <c r="M40" i="22"/>
  <c r="F40" i="22"/>
  <c r="M39" i="22"/>
  <c r="F39" i="22"/>
  <c r="M38" i="22"/>
  <c r="F38" i="22"/>
  <c r="M37" i="22"/>
  <c r="F37" i="22"/>
  <c r="M36" i="22"/>
  <c r="F36" i="22"/>
  <c r="M35" i="22"/>
  <c r="F35" i="22"/>
  <c r="M34" i="22"/>
  <c r="F34" i="22"/>
  <c r="M33" i="22"/>
  <c r="F33" i="22"/>
  <c r="M32" i="22"/>
  <c r="F32" i="22"/>
  <c r="M31" i="22"/>
  <c r="F31" i="22"/>
  <c r="N30" i="22"/>
  <c r="H30" i="22"/>
  <c r="N29" i="22"/>
  <c r="H29" i="22"/>
  <c r="N28" i="22"/>
  <c r="H28" i="22"/>
  <c r="N27" i="22"/>
  <c r="H27" i="22"/>
  <c r="N26" i="22"/>
  <c r="H26" i="22"/>
  <c r="O74" i="22"/>
  <c r="M72" i="22"/>
  <c r="I70" i="22"/>
  <c r="Q67" i="22"/>
  <c r="N65" i="22"/>
  <c r="J63" i="22"/>
  <c r="H61" i="22"/>
  <c r="O58" i="22"/>
  <c r="M56" i="22"/>
  <c r="I54" i="22"/>
  <c r="Q45" i="22"/>
  <c r="Q43" i="22"/>
  <c r="Q41" i="22"/>
  <c r="Q39" i="22"/>
  <c r="Q37" i="22"/>
  <c r="Q35" i="22"/>
  <c r="Q33" i="22"/>
  <c r="Q31" i="22"/>
  <c r="F30" i="22"/>
  <c r="F28" i="22"/>
  <c r="F26" i="22"/>
  <c r="I25" i="22"/>
  <c r="O24" i="22"/>
  <c r="I24" i="22"/>
  <c r="O23" i="22"/>
  <c r="I23" i="22"/>
  <c r="O22" i="22"/>
  <c r="I22" i="22"/>
  <c r="O21" i="22"/>
  <c r="J21" i="22"/>
  <c r="J23" i="22"/>
  <c r="J22" i="22"/>
  <c r="Q21" i="22"/>
  <c r="M76" i="22"/>
  <c r="I74" i="22"/>
  <c r="Q71" i="22"/>
  <c r="N69" i="22"/>
  <c r="J67" i="22"/>
  <c r="H65" i="22"/>
  <c r="O62" i="22"/>
  <c r="M60" i="22"/>
  <c r="I58" i="22"/>
  <c r="Q55" i="22"/>
  <c r="N53" i="22"/>
  <c r="J45" i="22"/>
  <c r="J43" i="22"/>
  <c r="J41" i="22"/>
  <c r="J39" i="22"/>
  <c r="J37" i="22"/>
  <c r="J35" i="22"/>
  <c r="J33" i="22"/>
  <c r="J31" i="22"/>
  <c r="M29" i="22"/>
  <c r="M27" i="22"/>
  <c r="N25" i="22"/>
  <c r="H25" i="22"/>
  <c r="N24" i="22"/>
  <c r="H24" i="22"/>
  <c r="N23" i="22"/>
  <c r="H23" i="22"/>
  <c r="N22" i="22"/>
  <c r="H22" i="22"/>
  <c r="N21" i="22"/>
  <c r="H21" i="22"/>
  <c r="Q75" i="22"/>
  <c r="N73" i="22"/>
  <c r="J71" i="22"/>
  <c r="H69" i="22"/>
  <c r="O66" i="22"/>
  <c r="M64" i="22"/>
  <c r="I62" i="22"/>
  <c r="Q59" i="22"/>
  <c r="N57" i="22"/>
  <c r="J55" i="22"/>
  <c r="H53" i="22"/>
  <c r="Q44" i="22"/>
  <c r="Q42" i="22"/>
  <c r="Q40" i="22"/>
  <c r="Q38" i="22"/>
  <c r="Q36" i="22"/>
  <c r="Q34" i="22"/>
  <c r="Q32" i="22"/>
  <c r="F21" i="22"/>
  <c r="F29" i="22"/>
  <c r="F27" i="22"/>
  <c r="M25" i="22"/>
  <c r="F25" i="22"/>
  <c r="M24" i="22"/>
  <c r="F24" i="22"/>
  <c r="M23" i="22"/>
  <c r="F23" i="22"/>
  <c r="M22" i="22"/>
  <c r="F22" i="22"/>
  <c r="M21" i="22"/>
  <c r="J75" i="22"/>
  <c r="H73" i="22"/>
  <c r="O70" i="22"/>
  <c r="M68" i="22"/>
  <c r="I66" i="22"/>
  <c r="Q63" i="22"/>
  <c r="N61" i="22"/>
  <c r="J59" i="22"/>
  <c r="H57" i="22"/>
  <c r="O54" i="22"/>
  <c r="M52" i="22"/>
  <c r="J44" i="22"/>
  <c r="J42" i="22"/>
  <c r="J40" i="22"/>
  <c r="J38" i="22"/>
  <c r="J36" i="22"/>
  <c r="J34" i="22"/>
  <c r="J32" i="22"/>
  <c r="M30" i="22"/>
  <c r="M28" i="22"/>
  <c r="M26" i="22"/>
  <c r="J25" i="22"/>
  <c r="Q24" i="22"/>
  <c r="J24" i="22"/>
  <c r="Q23" i="22"/>
  <c r="Q22" i="22"/>
  <c r="I21" i="22"/>
  <c r="W29" i="31"/>
  <c r="W490" i="31"/>
  <c r="B514" i="31"/>
  <c r="A514" i="31" s="1"/>
  <c r="B498" i="31"/>
  <c r="A498" i="31" s="1"/>
  <c r="B497" i="31"/>
  <c r="A497" i="31" s="1"/>
  <c r="B492" i="31"/>
  <c r="A492" i="31" s="1"/>
  <c r="B417" i="31"/>
  <c r="A417" i="31" s="1"/>
  <c r="B273" i="31"/>
  <c r="A273" i="31" s="1"/>
  <c r="B272" i="31"/>
  <c r="A272" i="31" s="1"/>
  <c r="B167" i="31"/>
  <c r="B61" i="31"/>
  <c r="A61" i="31" s="1"/>
  <c r="B60" i="31"/>
  <c r="A60" i="31" s="1"/>
  <c r="B418" i="31" l="1"/>
  <c r="B413" i="31"/>
  <c r="B194" i="31"/>
  <c r="A194" i="31" s="1"/>
  <c r="B195" i="31"/>
  <c r="B196" i="31" s="1"/>
  <c r="B493" i="31"/>
  <c r="A493" i="31" s="1"/>
  <c r="B515" i="31"/>
  <c r="A515" i="31" s="1"/>
  <c r="B527" i="31"/>
  <c r="B62" i="31"/>
  <c r="B151" i="31"/>
  <c r="B274" i="31"/>
  <c r="A418" i="31"/>
  <c r="B419" i="31"/>
  <c r="B612" i="31"/>
  <c r="B240" i="31"/>
  <c r="B168" i="31"/>
  <c r="A167" i="31"/>
  <c r="A413" i="31"/>
  <c r="B414" i="31"/>
  <c r="B494" i="31"/>
  <c r="B499" i="31"/>
  <c r="A151" i="31" l="1"/>
  <c r="B152" i="31"/>
  <c r="A62" i="31"/>
  <c r="B63" i="31"/>
  <c r="A195" i="31"/>
  <c r="B516" i="31"/>
  <c r="A516" i="31" s="1"/>
  <c r="B137" i="31"/>
  <c r="A527" i="31"/>
  <c r="B528" i="31"/>
  <c r="A494" i="31"/>
  <c r="B495" i="31"/>
  <c r="A414" i="31"/>
  <c r="B415" i="31"/>
  <c r="A612" i="31"/>
  <c r="B613" i="31"/>
  <c r="B420" i="31"/>
  <c r="A419" i="31"/>
  <c r="A274" i="31"/>
  <c r="B275" i="31"/>
  <c r="B521" i="31"/>
  <c r="B342" i="31"/>
  <c r="B599" i="31"/>
  <c r="B57" i="31"/>
  <c r="A168" i="31"/>
  <c r="B169" i="31"/>
  <c r="B579" i="31"/>
  <c r="B488" i="31"/>
  <c r="B409" i="31"/>
  <c r="A499" i="31"/>
  <c r="B500" i="31"/>
  <c r="B402" i="31"/>
  <c r="A240" i="31"/>
  <c r="B241" i="31"/>
  <c r="A196" i="31"/>
  <c r="B197" i="31"/>
  <c r="A152" i="31" l="1"/>
  <c r="B153" i="31"/>
  <c r="A63" i="31"/>
  <c r="B64" i="31"/>
  <c r="B517" i="31"/>
  <c r="B529" i="31"/>
  <c r="A528" i="31"/>
  <c r="A137" i="31"/>
  <c r="B138" i="31"/>
  <c r="A488" i="31"/>
  <c r="B489" i="31"/>
  <c r="A521" i="31"/>
  <c r="B522" i="31"/>
  <c r="A613" i="31"/>
  <c r="B614" i="31"/>
  <c r="B266" i="31"/>
  <c r="B496" i="31"/>
  <c r="A496" i="31" s="1"/>
  <c r="A495" i="31"/>
  <c r="A197" i="31"/>
  <c r="B198" i="31"/>
  <c r="A579" i="31"/>
  <c r="B580" i="31"/>
  <c r="B224" i="31"/>
  <c r="B276" i="31"/>
  <c r="A275" i="31"/>
  <c r="A241" i="31"/>
  <c r="B242" i="31"/>
  <c r="A500" i="31"/>
  <c r="B501" i="31"/>
  <c r="A409" i="31"/>
  <c r="B410" i="31"/>
  <c r="B370" i="31"/>
  <c r="A169" i="31"/>
  <c r="B170" i="31"/>
  <c r="B587" i="31"/>
  <c r="A342" i="31"/>
  <c r="B343" i="31"/>
  <c r="B416" i="31"/>
  <c r="A416" i="31" s="1"/>
  <c r="A415" i="31"/>
  <c r="A402" i="31"/>
  <c r="B403" i="31"/>
  <c r="A57" i="31"/>
  <c r="B58" i="31"/>
  <c r="A599" i="31"/>
  <c r="B600" i="31"/>
  <c r="A420" i="31"/>
  <c r="B421" i="31"/>
  <c r="B11" i="31"/>
  <c r="A517" i="31" l="1"/>
  <c r="B518" i="31"/>
  <c r="A410" i="31"/>
  <c r="B411" i="31"/>
  <c r="B154" i="31"/>
  <c r="A153" i="31"/>
  <c r="A489" i="31"/>
  <c r="B490" i="31"/>
  <c r="A276" i="31"/>
  <c r="B277" i="31"/>
  <c r="B65" i="31"/>
  <c r="A64" i="31"/>
  <c r="B298" i="31"/>
  <c r="B102" i="31"/>
  <c r="A266" i="31"/>
  <c r="B267" i="31"/>
  <c r="A138" i="31"/>
  <c r="B139" i="31"/>
  <c r="B131" i="31"/>
  <c r="A529" i="31"/>
  <c r="B530" i="31"/>
  <c r="A600" i="31"/>
  <c r="B601" i="31"/>
  <c r="A403" i="31"/>
  <c r="B404" i="31"/>
  <c r="A614" i="31"/>
  <c r="B615" i="31"/>
  <c r="A11" i="31"/>
  <c r="B12" i="31"/>
  <c r="A224" i="31"/>
  <c r="B225" i="31"/>
  <c r="A587" i="31"/>
  <c r="B588" i="31"/>
  <c r="A242" i="31"/>
  <c r="B243" i="31"/>
  <c r="A198" i="31"/>
  <c r="B199" i="31"/>
  <c r="A421" i="31"/>
  <c r="B422" i="31"/>
  <c r="B59" i="31"/>
  <c r="A59" i="31" s="1"/>
  <c r="A58" i="31"/>
  <c r="B106" i="31"/>
  <c r="A343" i="31"/>
  <c r="B344" i="31"/>
  <c r="A170" i="31"/>
  <c r="B171" i="31"/>
  <c r="A501" i="31"/>
  <c r="B502" i="31"/>
  <c r="A522" i="31"/>
  <c r="B523" i="31"/>
  <c r="B183" i="31"/>
  <c r="A370" i="31"/>
  <c r="B371" i="31"/>
  <c r="A580" i="31"/>
  <c r="B581" i="31"/>
  <c r="A615" i="31" l="1"/>
  <c r="B616" i="31"/>
  <c r="A490" i="31"/>
  <c r="B491" i="31"/>
  <c r="A491" i="31" s="1"/>
  <c r="B412" i="31"/>
  <c r="A412" i="31" s="1"/>
  <c r="A411" i="31"/>
  <c r="A502" i="31"/>
  <c r="B503" i="31"/>
  <c r="A503" i="31" s="1"/>
  <c r="A518" i="31"/>
  <c r="B519" i="31"/>
  <c r="A154" i="31"/>
  <c r="B155" i="31"/>
  <c r="B268" i="31"/>
  <c r="A267" i="31"/>
  <c r="A102" i="31"/>
  <c r="B103" i="31"/>
  <c r="A277" i="31"/>
  <c r="B278" i="31"/>
  <c r="A298" i="31"/>
  <c r="B299" i="31"/>
  <c r="A65" i="31"/>
  <c r="B66" i="31"/>
  <c r="A131" i="31"/>
  <c r="B132" i="31"/>
  <c r="A530" i="31"/>
  <c r="B531" i="31"/>
  <c r="A139" i="31"/>
  <c r="B140" i="31"/>
  <c r="B322" i="31"/>
  <c r="A171" i="31"/>
  <c r="B172" i="31"/>
  <c r="A106" i="31"/>
  <c r="B107" i="31"/>
  <c r="A422" i="31"/>
  <c r="B423" i="31"/>
  <c r="A588" i="31"/>
  <c r="B589" i="31"/>
  <c r="B13" i="31"/>
  <c r="B14" i="31" s="1"/>
  <c r="B15" i="31" s="1"/>
  <c r="B16" i="31" s="1"/>
  <c r="A12" i="31"/>
  <c r="A601" i="31"/>
  <c r="B602" i="31"/>
  <c r="A523" i="31"/>
  <c r="B524" i="31"/>
  <c r="B244" i="31"/>
  <c r="A243" i="31"/>
  <c r="A581" i="31"/>
  <c r="B582" i="31"/>
  <c r="A371" i="31"/>
  <c r="B372" i="31"/>
  <c r="A344" i="31"/>
  <c r="B345" i="31"/>
  <c r="A199" i="31"/>
  <c r="B200" i="31"/>
  <c r="A225" i="31"/>
  <c r="B226" i="31"/>
  <c r="A404" i="31"/>
  <c r="B405" i="31"/>
  <c r="B184" i="31"/>
  <c r="A183" i="31"/>
  <c r="W567" i="31"/>
  <c r="W568" i="31"/>
  <c r="W569" i="31"/>
  <c r="W570" i="31"/>
  <c r="W571" i="31"/>
  <c r="W572" i="31"/>
  <c r="W573" i="31"/>
  <c r="W574" i="31"/>
  <c r="W575" i="31"/>
  <c r="W576" i="31"/>
  <c r="W577" i="31"/>
  <c r="W578" i="31"/>
  <c r="W579" i="31"/>
  <c r="W580" i="31"/>
  <c r="W581" i="31"/>
  <c r="W582" i="31"/>
  <c r="W583" i="31"/>
  <c r="W584" i="31"/>
  <c r="W585" i="31"/>
  <c r="W586" i="31"/>
  <c r="W587" i="31"/>
  <c r="W588" i="31"/>
  <c r="W589" i="31"/>
  <c r="W590" i="31"/>
  <c r="W591" i="31"/>
  <c r="W592" i="31"/>
  <c r="W593" i="31"/>
  <c r="W594" i="31"/>
  <c r="W595" i="31"/>
  <c r="W596" i="31"/>
  <c r="W597" i="31"/>
  <c r="W598" i="31"/>
  <c r="W599" i="31"/>
  <c r="W600" i="31"/>
  <c r="W601" i="31"/>
  <c r="W602" i="31"/>
  <c r="W603" i="31"/>
  <c r="W604" i="31"/>
  <c r="W605" i="31"/>
  <c r="W606" i="31"/>
  <c r="W607" i="31"/>
  <c r="W608" i="31"/>
  <c r="W609" i="31"/>
  <c r="W610" i="31"/>
  <c r="W611" i="31"/>
  <c r="W612" i="31"/>
  <c r="W613" i="31"/>
  <c r="W614" i="31"/>
  <c r="W615" i="31"/>
  <c r="W616" i="31"/>
  <c r="W617" i="31"/>
  <c r="W618" i="31"/>
  <c r="W619" i="31"/>
  <c r="W620" i="31"/>
  <c r="W621" i="31"/>
  <c r="W622" i="31"/>
  <c r="W623" i="31"/>
  <c r="W624" i="31"/>
  <c r="W625" i="31"/>
  <c r="W626" i="31"/>
  <c r="W627" i="31"/>
  <c r="W628" i="31"/>
  <c r="W629" i="31"/>
  <c r="W630" i="31"/>
  <c r="W631" i="31"/>
  <c r="W632" i="31"/>
  <c r="W633" i="31"/>
  <c r="W634" i="31"/>
  <c r="B504" i="31"/>
  <c r="A504" i="31" s="1"/>
  <c r="A372" i="31" l="1"/>
  <c r="B373" i="31"/>
  <c r="A155" i="31"/>
  <c r="B156" i="31"/>
  <c r="A519" i="31"/>
  <c r="B520" i="31"/>
  <c r="A520" i="31" s="1"/>
  <c r="A616" i="31"/>
  <c r="B617" i="31"/>
  <c r="A140" i="31"/>
  <c r="B141" i="31"/>
  <c r="A278" i="31"/>
  <c r="B279" i="31"/>
  <c r="B67" i="31"/>
  <c r="A66" i="31"/>
  <c r="B104" i="31"/>
  <c r="A103" i="31"/>
  <c r="A345" i="31"/>
  <c r="B346" i="31"/>
  <c r="B300" i="31"/>
  <c r="A299" i="31"/>
  <c r="A268" i="31"/>
  <c r="B269" i="31"/>
  <c r="A132" i="31"/>
  <c r="B133" i="31"/>
  <c r="B532" i="31"/>
  <c r="A531" i="31"/>
  <c r="A322" i="31"/>
  <c r="B323" i="31"/>
  <c r="A405" i="31"/>
  <c r="B406" i="31"/>
  <c r="A226" i="31"/>
  <c r="B227" i="31"/>
  <c r="B79" i="31"/>
  <c r="A107" i="31"/>
  <c r="B108" i="31"/>
  <c r="B261" i="31"/>
  <c r="B201" i="31"/>
  <c r="A200" i="31"/>
  <c r="A423" i="31"/>
  <c r="B424" i="31"/>
  <c r="B464" i="31"/>
  <c r="A582" i="31"/>
  <c r="B583" i="31"/>
  <c r="A524" i="31"/>
  <c r="B525" i="31"/>
  <c r="A589" i="31"/>
  <c r="B590" i="31"/>
  <c r="B173" i="31"/>
  <c r="A172" i="31"/>
  <c r="A602" i="31"/>
  <c r="B603" i="31"/>
  <c r="A184" i="31"/>
  <c r="B185" i="31"/>
  <c r="A244" i="31"/>
  <c r="B245" i="31"/>
  <c r="B505" i="31"/>
  <c r="A13" i="31"/>
  <c r="A525" i="31" l="1"/>
  <c r="B526" i="31"/>
  <c r="A526" i="31" s="1"/>
  <c r="B618" i="31"/>
  <c r="A617" i="31"/>
  <c r="A156" i="31"/>
  <c r="B157" i="31"/>
  <c r="A67" i="31"/>
  <c r="B68" i="31"/>
  <c r="A406" i="31"/>
  <c r="B407" i="31"/>
  <c r="A279" i="31"/>
  <c r="B280" i="31"/>
  <c r="A373" i="31"/>
  <c r="B374" i="31"/>
  <c r="A346" i="31"/>
  <c r="B347" i="31"/>
  <c r="A141" i="31"/>
  <c r="B142" i="31"/>
  <c r="A79" i="31"/>
  <c r="B80" i="31"/>
  <c r="B270" i="31"/>
  <c r="A269" i="31"/>
  <c r="A300" i="31"/>
  <c r="B301" i="31"/>
  <c r="A583" i="31"/>
  <c r="B584" i="31"/>
  <c r="B354" i="31"/>
  <c r="B105" i="31"/>
  <c r="A105" i="31" s="1"/>
  <c r="A104" i="31"/>
  <c r="A532" i="31"/>
  <c r="B533" i="31"/>
  <c r="B324" i="31"/>
  <c r="A323" i="31"/>
  <c r="A133" i="31"/>
  <c r="B134" i="31"/>
  <c r="B474" i="31"/>
  <c r="A261" i="31"/>
  <c r="B262" i="31"/>
  <c r="B452" i="31"/>
  <c r="B213" i="31"/>
  <c r="A245" i="31"/>
  <c r="B246" i="31"/>
  <c r="A464" i="31"/>
  <c r="B465" i="31"/>
  <c r="A424" i="31"/>
  <c r="B425" i="31"/>
  <c r="A603" i="31"/>
  <c r="B604" i="31"/>
  <c r="A590" i="31"/>
  <c r="B591" i="31"/>
  <c r="B438" i="31"/>
  <c r="B571" i="31"/>
  <c r="B109" i="31"/>
  <c r="A108" i="31"/>
  <c r="A227" i="31"/>
  <c r="B228" i="31"/>
  <c r="A185" i="31"/>
  <c r="B186" i="31"/>
  <c r="B506" i="31"/>
  <c r="A505" i="31"/>
  <c r="A173" i="31"/>
  <c r="B174" i="31"/>
  <c r="A201" i="31"/>
  <c r="B202" i="31"/>
  <c r="A14" i="31"/>
  <c r="A584" i="31" l="1"/>
  <c r="B585" i="31"/>
  <c r="A280" i="31"/>
  <c r="B281" i="31"/>
  <c r="A68" i="31"/>
  <c r="B69" i="31"/>
  <c r="A270" i="31"/>
  <c r="B271" i="31"/>
  <c r="A271" i="31" s="1"/>
  <c r="A618" i="31"/>
  <c r="B619" i="31"/>
  <c r="A262" i="31"/>
  <c r="B263" i="31"/>
  <c r="A142" i="31"/>
  <c r="B143" i="31"/>
  <c r="A374" i="31"/>
  <c r="B375" i="31"/>
  <c r="A407" i="31"/>
  <c r="B408" i="31"/>
  <c r="A408" i="31" s="1"/>
  <c r="A157" i="31"/>
  <c r="B158" i="31"/>
  <c r="B355" i="31"/>
  <c r="A354" i="31"/>
  <c r="B302" i="31"/>
  <c r="A301" i="31"/>
  <c r="A80" i="31"/>
  <c r="B81" i="31"/>
  <c r="A186" i="31"/>
  <c r="B187" i="31"/>
  <c r="B293" i="31"/>
  <c r="A134" i="31"/>
  <c r="B135" i="31"/>
  <c r="A347" i="31"/>
  <c r="B348" i="31"/>
  <c r="B71" i="31"/>
  <c r="A324" i="31"/>
  <c r="B325" i="31"/>
  <c r="B546" i="31"/>
  <c r="A533" i="31"/>
  <c r="B534" i="31"/>
  <c r="A228" i="31"/>
  <c r="B229" i="31"/>
  <c r="A571" i="31"/>
  <c r="B572" i="31"/>
  <c r="A438" i="31"/>
  <c r="B439" i="31"/>
  <c r="A591" i="31"/>
  <c r="B592" i="31"/>
  <c r="A604" i="31"/>
  <c r="B605" i="31"/>
  <c r="A425" i="31"/>
  <c r="B426" i="31"/>
  <c r="A246" i="31"/>
  <c r="B247" i="31"/>
  <c r="B453" i="31"/>
  <c r="A452" i="31"/>
  <c r="A109" i="31"/>
  <c r="B110" i="31"/>
  <c r="A202" i="31"/>
  <c r="B203" i="31"/>
  <c r="B624" i="31"/>
  <c r="B89" i="31"/>
  <c r="A465" i="31"/>
  <c r="B466" i="31"/>
  <c r="A213" i="31"/>
  <c r="B214" i="31"/>
  <c r="A474" i="31"/>
  <c r="B475" i="31"/>
  <c r="A174" i="31"/>
  <c r="B175" i="31"/>
  <c r="B507" i="31"/>
  <c r="A506" i="31"/>
  <c r="A15" i="31"/>
  <c r="A89" i="31" l="1"/>
  <c r="B90" i="31"/>
  <c r="A426" i="31"/>
  <c r="B427" i="31"/>
  <c r="A158" i="31"/>
  <c r="B159" i="31"/>
  <c r="B376" i="31"/>
  <c r="A375" i="31"/>
  <c r="A263" i="31"/>
  <c r="B264" i="31"/>
  <c r="A281" i="31"/>
  <c r="B282" i="31"/>
  <c r="A475" i="31"/>
  <c r="B476" i="31"/>
  <c r="A466" i="31"/>
  <c r="B467" i="31"/>
  <c r="A605" i="31"/>
  <c r="B606" i="31"/>
  <c r="A135" i="31"/>
  <c r="B136" i="31"/>
  <c r="A136" i="31" s="1"/>
  <c r="A143" i="31"/>
  <c r="B144" i="31"/>
  <c r="A619" i="31"/>
  <c r="B620" i="31"/>
  <c r="A69" i="31"/>
  <c r="B70" i="31"/>
  <c r="A70" i="31" s="1"/>
  <c r="A585" i="31"/>
  <c r="B586" i="31"/>
  <c r="A586" i="31" s="1"/>
  <c r="A293" i="31"/>
  <c r="B294" i="31"/>
  <c r="A187" i="31"/>
  <c r="B188" i="31"/>
  <c r="A302" i="31"/>
  <c r="B303" i="31"/>
  <c r="A348" i="31"/>
  <c r="B349" i="31"/>
  <c r="A81" i="31"/>
  <c r="B82" i="31"/>
  <c r="B356" i="31"/>
  <c r="A355" i="31"/>
  <c r="B326" i="31"/>
  <c r="A325" i="31"/>
  <c r="A534" i="31"/>
  <c r="B535" i="31"/>
  <c r="A71" i="31"/>
  <c r="B72" i="31"/>
  <c r="B547" i="31"/>
  <c r="A546" i="31"/>
  <c r="B248" i="31"/>
  <c r="A247" i="31"/>
  <c r="A592" i="31"/>
  <c r="B593" i="31"/>
  <c r="A203" i="31"/>
  <c r="B204" i="31"/>
  <c r="A572" i="31"/>
  <c r="B573" i="31"/>
  <c r="A214" i="31"/>
  <c r="B215" i="31"/>
  <c r="A624" i="31"/>
  <c r="B625" i="31"/>
  <c r="B362" i="31"/>
  <c r="B440" i="31"/>
  <c r="A439" i="31"/>
  <c r="A229" i="31"/>
  <c r="B230" i="31"/>
  <c r="B176" i="31"/>
  <c r="A175" i="31"/>
  <c r="A110" i="31"/>
  <c r="B111" i="31"/>
  <c r="A507" i="31"/>
  <c r="B508" i="31"/>
  <c r="A453" i="31"/>
  <c r="B454" i="31"/>
  <c r="A16" i="31"/>
  <c r="B17" i="31"/>
  <c r="A625" i="31" l="1"/>
  <c r="B626" i="31"/>
  <c r="A72" i="31"/>
  <c r="B73" i="31"/>
  <c r="B621" i="31"/>
  <c r="A620" i="31"/>
  <c r="A467" i="31"/>
  <c r="B468" i="31"/>
  <c r="A282" i="31"/>
  <c r="B283" i="31"/>
  <c r="B428" i="31"/>
  <c r="A427" i="31"/>
  <c r="B377" i="31"/>
  <c r="A376" i="31"/>
  <c r="A303" i="31"/>
  <c r="B304" i="31"/>
  <c r="A144" i="31"/>
  <c r="B145" i="31"/>
  <c r="A606" i="31"/>
  <c r="B607" i="31"/>
  <c r="A476" i="31"/>
  <c r="B477" i="31"/>
  <c r="A264" i="31"/>
  <c r="B265" i="31"/>
  <c r="A265" i="31" s="1"/>
  <c r="A159" i="31"/>
  <c r="B160" i="31"/>
  <c r="A90" i="31"/>
  <c r="B91" i="31"/>
  <c r="A547" i="31"/>
  <c r="B548" i="31"/>
  <c r="A204" i="31"/>
  <c r="B205" i="31"/>
  <c r="B350" i="31"/>
  <c r="A349" i="31"/>
  <c r="A230" i="31"/>
  <c r="B231" i="31"/>
  <c r="B83" i="31"/>
  <c r="A82" i="31"/>
  <c r="B189" i="31"/>
  <c r="A188" i="31"/>
  <c r="A294" i="31"/>
  <c r="B295" i="31"/>
  <c r="B357" i="31"/>
  <c r="A356" i="31"/>
  <c r="B536" i="31"/>
  <c r="A535" i="31"/>
  <c r="A326" i="31"/>
  <c r="B327" i="31"/>
  <c r="A454" i="31"/>
  <c r="B455" i="31"/>
  <c r="A111" i="31"/>
  <c r="B112" i="31"/>
  <c r="B216" i="31"/>
  <c r="A215" i="31"/>
  <c r="A573" i="31"/>
  <c r="B574" i="31"/>
  <c r="A248" i="31"/>
  <c r="B249" i="31"/>
  <c r="A508" i="31"/>
  <c r="B509" i="31"/>
  <c r="A362" i="31"/>
  <c r="B363" i="31"/>
  <c r="A593" i="31"/>
  <c r="B594" i="31"/>
  <c r="A176" i="31"/>
  <c r="B177" i="31"/>
  <c r="A440" i="31"/>
  <c r="B441" i="31"/>
  <c r="B18" i="31"/>
  <c r="A17" i="31"/>
  <c r="A83" i="31" l="1"/>
  <c r="B84" i="31"/>
  <c r="A295" i="31"/>
  <c r="B296" i="31"/>
  <c r="A91" i="31"/>
  <c r="B92" i="31"/>
  <c r="B608" i="31"/>
  <c r="A607" i="31"/>
  <c r="A304" i="31"/>
  <c r="B305" i="31"/>
  <c r="B469" i="31"/>
  <c r="A468" i="31"/>
  <c r="A73" i="31"/>
  <c r="B74" i="31"/>
  <c r="A428" i="31"/>
  <c r="B429" i="31"/>
  <c r="A548" i="31"/>
  <c r="B549" i="31"/>
  <c r="B161" i="31"/>
  <c r="A160" i="31"/>
  <c r="A477" i="31"/>
  <c r="B478" i="31"/>
  <c r="B146" i="31"/>
  <c r="A145" i="31"/>
  <c r="A283" i="31"/>
  <c r="B284" i="31"/>
  <c r="A626" i="31"/>
  <c r="B627" i="31"/>
  <c r="A377" i="31"/>
  <c r="B378" i="31"/>
  <c r="A621" i="31"/>
  <c r="B622" i="31"/>
  <c r="A327" i="31"/>
  <c r="B328" i="31"/>
  <c r="B232" i="31"/>
  <c r="A231" i="31"/>
  <c r="A357" i="31"/>
  <c r="B358" i="31"/>
  <c r="B190" i="31"/>
  <c r="A189" i="31"/>
  <c r="A350" i="31"/>
  <c r="B351" i="31"/>
  <c r="A177" i="31"/>
  <c r="B178" i="31"/>
  <c r="A205" i="31"/>
  <c r="B206" i="31"/>
  <c r="B125" i="31"/>
  <c r="A536" i="31"/>
  <c r="B537" i="31"/>
  <c r="A441" i="31"/>
  <c r="B442" i="31"/>
  <c r="A594" i="31"/>
  <c r="B595" i="31"/>
  <c r="B364" i="31"/>
  <c r="A363" i="31"/>
  <c r="A112" i="31"/>
  <c r="B113" i="31"/>
  <c r="A216" i="31"/>
  <c r="B217" i="31"/>
  <c r="A509" i="31"/>
  <c r="B510" i="31"/>
  <c r="A249" i="31"/>
  <c r="B250" i="31"/>
  <c r="A574" i="31"/>
  <c r="B575" i="31"/>
  <c r="A455" i="31"/>
  <c r="B456" i="31"/>
  <c r="A18" i="31"/>
  <c r="B19" i="31"/>
  <c r="A575" i="31" l="1"/>
  <c r="B576" i="31"/>
  <c r="B623" i="31"/>
  <c r="A623" i="31" s="1"/>
  <c r="A622" i="31"/>
  <c r="A627" i="31"/>
  <c r="B628" i="31"/>
  <c r="B430" i="31"/>
  <c r="A429" i="31"/>
  <c r="A296" i="31"/>
  <c r="B297" i="31"/>
  <c r="A297" i="31" s="1"/>
  <c r="A161" i="31"/>
  <c r="B162" i="31"/>
  <c r="B609" i="31"/>
  <c r="A608" i="31"/>
  <c r="A146" i="31"/>
  <c r="B147" i="31"/>
  <c r="B470" i="31"/>
  <c r="A469" i="31"/>
  <c r="A442" i="31"/>
  <c r="B443" i="31"/>
  <c r="A351" i="31"/>
  <c r="B352" i="31"/>
  <c r="A358" i="31"/>
  <c r="B359" i="31"/>
  <c r="A378" i="31"/>
  <c r="B379" i="31"/>
  <c r="A284" i="31"/>
  <c r="B285" i="31"/>
  <c r="A478" i="31"/>
  <c r="B479" i="31"/>
  <c r="B550" i="31"/>
  <c r="A549" i="31"/>
  <c r="B75" i="31"/>
  <c r="A74" i="31"/>
  <c r="A305" i="31"/>
  <c r="B306" i="31"/>
  <c r="A92" i="31"/>
  <c r="B93" i="31"/>
  <c r="A84" i="31"/>
  <c r="B85" i="31"/>
  <c r="A125" i="31"/>
  <c r="B126" i="31"/>
  <c r="A328" i="31"/>
  <c r="B329" i="31"/>
  <c r="A113" i="31"/>
  <c r="B114" i="31"/>
  <c r="A537" i="31"/>
  <c r="B538" i="31"/>
  <c r="A206" i="31"/>
  <c r="B207" i="31"/>
  <c r="A178" i="31"/>
  <c r="B179" i="31"/>
  <c r="B191" i="31"/>
  <c r="A190" i="31"/>
  <c r="B233" i="31"/>
  <c r="A232" i="31"/>
  <c r="A250" i="31"/>
  <c r="B251" i="31"/>
  <c r="A217" i="31"/>
  <c r="B218" i="31"/>
  <c r="A456" i="31"/>
  <c r="B457" i="31"/>
  <c r="A510" i="31"/>
  <c r="B511" i="31"/>
  <c r="B560" i="31"/>
  <c r="A595" i="31"/>
  <c r="B596" i="31"/>
  <c r="B311" i="31"/>
  <c r="B393" i="31"/>
  <c r="A364" i="31"/>
  <c r="B365" i="31"/>
  <c r="B20" i="31"/>
  <c r="A19" i="31"/>
  <c r="A596" i="31" l="1"/>
  <c r="B597" i="31"/>
  <c r="A538" i="31"/>
  <c r="B539" i="31"/>
  <c r="A85" i="31"/>
  <c r="B86" i="31"/>
  <c r="A306" i="31"/>
  <c r="B307" i="31"/>
  <c r="A285" i="31"/>
  <c r="B286" i="31"/>
  <c r="B360" i="31"/>
  <c r="A359" i="31"/>
  <c r="B444" i="31"/>
  <c r="A443" i="31"/>
  <c r="A147" i="31"/>
  <c r="B148" i="31"/>
  <c r="B163" i="31"/>
  <c r="A162" i="31"/>
  <c r="A430" i="31"/>
  <c r="B431" i="31"/>
  <c r="B551" i="31"/>
  <c r="A550" i="31"/>
  <c r="A457" i="31"/>
  <c r="B458" i="31"/>
  <c r="A93" i="31"/>
  <c r="B94" i="31"/>
  <c r="A479" i="31"/>
  <c r="B480" i="31"/>
  <c r="A379" i="31"/>
  <c r="B380" i="31"/>
  <c r="A352" i="31"/>
  <c r="B353" i="31"/>
  <c r="A353" i="31" s="1"/>
  <c r="A628" i="31"/>
  <c r="B629" i="31"/>
  <c r="B577" i="31"/>
  <c r="A576" i="31"/>
  <c r="A75" i="31"/>
  <c r="B76" i="31"/>
  <c r="A470" i="31"/>
  <c r="B471" i="31"/>
  <c r="B610" i="31"/>
  <c r="A609" i="31"/>
  <c r="A191" i="31"/>
  <c r="B192" i="31"/>
  <c r="A179" i="31"/>
  <c r="B180" i="31"/>
  <c r="A329" i="31"/>
  <c r="B330" i="31"/>
  <c r="B234" i="31"/>
  <c r="A233" i="31"/>
  <c r="A311" i="31"/>
  <c r="B312" i="31"/>
  <c r="A207" i="31"/>
  <c r="B208" i="31"/>
  <c r="A114" i="31"/>
  <c r="B115" i="31"/>
  <c r="A126" i="31"/>
  <c r="B127" i="31"/>
  <c r="A560" i="31"/>
  <c r="B561" i="31"/>
  <c r="A393" i="31"/>
  <c r="B394" i="31"/>
  <c r="A511" i="31"/>
  <c r="B512" i="31"/>
  <c r="A218" i="31"/>
  <c r="B219" i="31"/>
  <c r="A251" i="31"/>
  <c r="B252" i="31"/>
  <c r="A365" i="31"/>
  <c r="B366" i="31"/>
  <c r="A20" i="31"/>
  <c r="B21" i="31"/>
  <c r="B22" i="31" s="1"/>
  <c r="B23" i="31" s="1"/>
  <c r="A312" i="31" l="1"/>
  <c r="B313" i="31"/>
  <c r="A192" i="31"/>
  <c r="B193" i="31"/>
  <c r="A193" i="31" s="1"/>
  <c r="B472" i="31"/>
  <c r="A471" i="31"/>
  <c r="B481" i="31"/>
  <c r="A480" i="31"/>
  <c r="A458" i="31"/>
  <c r="B459" i="31"/>
  <c r="B432" i="31"/>
  <c r="A431" i="31"/>
  <c r="A148" i="31"/>
  <c r="B149" i="31"/>
  <c r="A307" i="31"/>
  <c r="B308" i="31"/>
  <c r="A539" i="31"/>
  <c r="B540" i="31"/>
  <c r="A360" i="31"/>
  <c r="B361" i="31"/>
  <c r="A361" i="31" s="1"/>
  <c r="A76" i="31"/>
  <c r="B77" i="31"/>
  <c r="A629" i="31"/>
  <c r="B630" i="31"/>
  <c r="A380" i="31"/>
  <c r="B381" i="31"/>
  <c r="B95" i="31"/>
  <c r="A94" i="31"/>
  <c r="A286" i="31"/>
  <c r="B287" i="31"/>
  <c r="A86" i="31"/>
  <c r="B87" i="31"/>
  <c r="A597" i="31"/>
  <c r="B598" i="31"/>
  <c r="A598" i="31" s="1"/>
  <c r="B578" i="31"/>
  <c r="A578" i="31" s="1"/>
  <c r="A577" i="31"/>
  <c r="A610" i="31"/>
  <c r="B611" i="31"/>
  <c r="A611" i="31" s="1"/>
  <c r="B552" i="31"/>
  <c r="A551" i="31"/>
  <c r="A163" i="31"/>
  <c r="B164" i="31"/>
  <c r="A444" i="31"/>
  <c r="B445" i="31"/>
  <c r="A366" i="31"/>
  <c r="B367" i="31"/>
  <c r="A219" i="31"/>
  <c r="B220" i="31"/>
  <c r="A127" i="31"/>
  <c r="B128" i="31"/>
  <c r="B209" i="31"/>
  <c r="A208" i="31"/>
  <c r="A180" i="31"/>
  <c r="B181" i="31"/>
  <c r="B235" i="31"/>
  <c r="A234" i="31"/>
  <c r="B116" i="31"/>
  <c r="A115" i="31"/>
  <c r="A330" i="31"/>
  <c r="B331" i="31"/>
  <c r="B24" i="31"/>
  <c r="A23" i="31"/>
  <c r="A394" i="31"/>
  <c r="B395" i="31"/>
  <c r="A252" i="31"/>
  <c r="B253" i="31"/>
  <c r="A512" i="31"/>
  <c r="B513" i="31"/>
  <c r="A513" i="31" s="1"/>
  <c r="A561" i="31"/>
  <c r="B562" i="31"/>
  <c r="A21" i="31"/>
  <c r="A209" i="31" l="1"/>
  <c r="B210" i="31"/>
  <c r="A552" i="31"/>
  <c r="B553" i="31"/>
  <c r="B446" i="31"/>
  <c r="A445" i="31"/>
  <c r="A87" i="31"/>
  <c r="B88" i="31"/>
  <c r="A88" i="31" s="1"/>
  <c r="A630" i="31"/>
  <c r="B631" i="31"/>
  <c r="A308" i="31"/>
  <c r="B309" i="31"/>
  <c r="A95" i="31"/>
  <c r="B96" i="31"/>
  <c r="A432" i="31"/>
  <c r="B433" i="31"/>
  <c r="A481" i="31"/>
  <c r="B482" i="31"/>
  <c r="A367" i="31"/>
  <c r="B368" i="31"/>
  <c r="A164" i="31"/>
  <c r="B165" i="31"/>
  <c r="B288" i="31"/>
  <c r="A287" i="31"/>
  <c r="A381" i="31"/>
  <c r="B382" i="31"/>
  <c r="A77" i="31"/>
  <c r="B78" i="31"/>
  <c r="A78" i="31" s="1"/>
  <c r="B541" i="31"/>
  <c r="A540" i="31"/>
  <c r="A149" i="31"/>
  <c r="B150" i="31"/>
  <c r="A150" i="31" s="1"/>
  <c r="A459" i="31"/>
  <c r="B460" i="31"/>
  <c r="A313" i="31"/>
  <c r="B314" i="31"/>
  <c r="A472" i="31"/>
  <c r="B473" i="31"/>
  <c r="A473" i="31" s="1"/>
  <c r="A331" i="31"/>
  <c r="B332" i="31"/>
  <c r="A181" i="31"/>
  <c r="B182" i="31"/>
  <c r="A182" i="31" s="1"/>
  <c r="B129" i="31"/>
  <c r="A128" i="31"/>
  <c r="A220" i="31"/>
  <c r="B221" i="31"/>
  <c r="A235" i="31"/>
  <c r="B236" i="31"/>
  <c r="B117" i="31"/>
  <c r="A116" i="31"/>
  <c r="A395" i="31"/>
  <c r="B396" i="31"/>
  <c r="A562" i="31"/>
  <c r="B563" i="31"/>
  <c r="A253" i="31"/>
  <c r="B254" i="31"/>
  <c r="A24" i="31"/>
  <c r="B25" i="31"/>
  <c r="A22" i="31"/>
  <c r="A314" i="31" l="1"/>
  <c r="B315" i="31"/>
  <c r="B369" i="31"/>
  <c r="A369" i="31" s="1"/>
  <c r="A368" i="31"/>
  <c r="A433" i="31"/>
  <c r="B434" i="31"/>
  <c r="A309" i="31"/>
  <c r="B310" i="31"/>
  <c r="A310" i="31" s="1"/>
  <c r="B554" i="31"/>
  <c r="A553" i="31"/>
  <c r="A288" i="31"/>
  <c r="B289" i="31"/>
  <c r="A563" i="31"/>
  <c r="B564" i="31"/>
  <c r="A221" i="31"/>
  <c r="B222" i="31"/>
  <c r="A460" i="31"/>
  <c r="B461" i="31"/>
  <c r="B383" i="31"/>
  <c r="A382" i="31"/>
  <c r="A165" i="31"/>
  <c r="B166" i="31"/>
  <c r="A166" i="31" s="1"/>
  <c r="A482" i="31"/>
  <c r="B483" i="31"/>
  <c r="A96" i="31"/>
  <c r="B97" i="31"/>
  <c r="B632" i="31"/>
  <c r="A631" i="31"/>
  <c r="A210" i="31"/>
  <c r="B211" i="31"/>
  <c r="A129" i="31"/>
  <c r="B130" i="31"/>
  <c r="A130" i="31" s="1"/>
  <c r="B542" i="31"/>
  <c r="A541" i="31"/>
  <c r="A446" i="31"/>
  <c r="B447" i="31"/>
  <c r="A117" i="31"/>
  <c r="B118" i="31"/>
  <c r="A254" i="31"/>
  <c r="B255" i="31"/>
  <c r="A236" i="31"/>
  <c r="B237" i="31"/>
  <c r="A332" i="31"/>
  <c r="B333" i="31"/>
  <c r="A25" i="31"/>
  <c r="B26" i="31"/>
  <c r="A396" i="31"/>
  <c r="B397" i="31"/>
  <c r="A397" i="31" l="1"/>
  <c r="B398" i="31"/>
  <c r="A255" i="31"/>
  <c r="B256" i="31"/>
  <c r="B448" i="31"/>
  <c r="A447" i="31"/>
  <c r="B484" i="31"/>
  <c r="A483" i="31"/>
  <c r="A222" i="31"/>
  <c r="B223" i="31"/>
  <c r="A223" i="31" s="1"/>
  <c r="A289" i="31"/>
  <c r="B290" i="31"/>
  <c r="B633" i="31"/>
  <c r="A632" i="31"/>
  <c r="B212" i="31"/>
  <c r="A212" i="31" s="1"/>
  <c r="A211" i="31"/>
  <c r="A97" i="31"/>
  <c r="B98" i="31"/>
  <c r="B462" i="31"/>
  <c r="A461" i="31"/>
  <c r="A564" i="31"/>
  <c r="B565" i="31"/>
  <c r="A434" i="31"/>
  <c r="B435" i="31"/>
  <c r="B316" i="31"/>
  <c r="A315" i="31"/>
  <c r="A383" i="31"/>
  <c r="B384" i="31"/>
  <c r="A542" i="31"/>
  <c r="B543" i="31"/>
  <c r="A554" i="31"/>
  <c r="B555" i="31"/>
  <c r="B334" i="31"/>
  <c r="A333" i="31"/>
  <c r="A26" i="31"/>
  <c r="B27" i="31"/>
  <c r="A237" i="31"/>
  <c r="B238" i="31"/>
  <c r="B119" i="31"/>
  <c r="A118" i="31"/>
  <c r="A462" i="31" l="1"/>
  <c r="B463" i="31"/>
  <c r="A463" i="31" s="1"/>
  <c r="B556" i="31"/>
  <c r="A555" i="31"/>
  <c r="B385" i="31"/>
  <c r="A384" i="31"/>
  <c r="A435" i="31"/>
  <c r="B436" i="31"/>
  <c r="A290" i="31"/>
  <c r="B291" i="31"/>
  <c r="B257" i="31"/>
  <c r="A256" i="31"/>
  <c r="A119" i="31"/>
  <c r="B120" i="31"/>
  <c r="A543" i="31"/>
  <c r="B544" i="31"/>
  <c r="A565" i="31"/>
  <c r="B566" i="31"/>
  <c r="A98" i="31"/>
  <c r="B99" i="31"/>
  <c r="A398" i="31"/>
  <c r="B399" i="31"/>
  <c r="B485" i="31"/>
  <c r="A484" i="31"/>
  <c r="A238" i="31"/>
  <c r="B239" i="31"/>
  <c r="A239" i="31" s="1"/>
  <c r="A316" i="31"/>
  <c r="B317" i="31"/>
  <c r="A633" i="31"/>
  <c r="B634" i="31"/>
  <c r="A448" i="31"/>
  <c r="B449" i="31"/>
  <c r="B28" i="31"/>
  <c r="A27" i="31"/>
  <c r="A334" i="31"/>
  <c r="B335" i="31"/>
  <c r="A449" i="31" l="1"/>
  <c r="B450" i="31"/>
  <c r="A317" i="31"/>
  <c r="B318" i="31"/>
  <c r="B100" i="31"/>
  <c r="A99" i="31"/>
  <c r="A544" i="31"/>
  <c r="B545" i="31"/>
  <c r="A545" i="31" s="1"/>
  <c r="A436" i="31"/>
  <c r="B437" i="31"/>
  <c r="A437" i="31" s="1"/>
  <c r="A556" i="31"/>
  <c r="B557" i="31"/>
  <c r="A485" i="31"/>
  <c r="B486" i="31"/>
  <c r="A257" i="31"/>
  <c r="B258" i="31"/>
  <c r="A634" i="31"/>
  <c r="B635" i="31"/>
  <c r="A635" i="31" s="1"/>
  <c r="B400" i="31"/>
  <c r="A399" i="31"/>
  <c r="B567" i="31"/>
  <c r="A566" i="31"/>
  <c r="A120" i="31"/>
  <c r="B121" i="31"/>
  <c r="A291" i="31"/>
  <c r="B292" i="31"/>
  <c r="A292" i="31" s="1"/>
  <c r="B386" i="31"/>
  <c r="A385" i="31"/>
  <c r="A335" i="31"/>
  <c r="B336" i="31"/>
  <c r="B29" i="31"/>
  <c r="A28" i="31"/>
  <c r="B387" i="31" l="1"/>
  <c r="A386" i="31"/>
  <c r="A121" i="31"/>
  <c r="B122" i="31"/>
  <c r="A258" i="31"/>
  <c r="B259" i="31"/>
  <c r="A557" i="31"/>
  <c r="B558" i="31"/>
  <c r="A318" i="31"/>
  <c r="B319" i="31"/>
  <c r="A486" i="31"/>
  <c r="B487" i="31"/>
  <c r="A487" i="31" s="1"/>
  <c r="A450" i="31"/>
  <c r="B451" i="31"/>
  <c r="A451" i="31" s="1"/>
  <c r="A400" i="31"/>
  <c r="B401" i="31"/>
  <c r="A401" i="31" s="1"/>
  <c r="A336" i="31"/>
  <c r="B337" i="31"/>
  <c r="A567" i="31"/>
  <c r="B568" i="31"/>
  <c r="A100" i="31"/>
  <c r="B101" i="31"/>
  <c r="A101" i="31" s="1"/>
  <c r="B30" i="31"/>
  <c r="A29" i="31"/>
  <c r="A568" i="31" l="1"/>
  <c r="B569" i="31"/>
  <c r="A558" i="31"/>
  <c r="B559" i="31"/>
  <c r="A559" i="31" s="1"/>
  <c r="A122" i="31"/>
  <c r="B123" i="31"/>
  <c r="A337" i="31"/>
  <c r="B338" i="31"/>
  <c r="B320" i="31"/>
  <c r="A319" i="31"/>
  <c r="B260" i="31"/>
  <c r="A260" i="31" s="1"/>
  <c r="A259" i="31"/>
  <c r="A387" i="31"/>
  <c r="B388" i="31"/>
  <c r="A30" i="31"/>
  <c r="B31" i="31"/>
  <c r="B32" i="31" s="1"/>
  <c r="B33" i="31" s="1"/>
  <c r="B34" i="31" s="1"/>
  <c r="B35" i="31" s="1"/>
  <c r="B36" i="31" s="1"/>
  <c r="B37" i="31" s="1"/>
  <c r="B38" i="31" s="1"/>
  <c r="A338" i="31" l="1"/>
  <c r="B339" i="31"/>
  <c r="A388" i="31"/>
  <c r="B389" i="31"/>
  <c r="B124" i="31"/>
  <c r="A124" i="31" s="1"/>
  <c r="A123" i="31"/>
  <c r="A569" i="31"/>
  <c r="B570" i="31"/>
  <c r="A570" i="31" s="1"/>
  <c r="B321" i="31"/>
  <c r="A321" i="31" s="1"/>
  <c r="A320" i="31"/>
  <c r="B39" i="31"/>
  <c r="A38" i="31"/>
  <c r="A389" i="31" l="1"/>
  <c r="B390" i="31"/>
  <c r="B340" i="31"/>
  <c r="A339" i="31"/>
  <c r="B40" i="31"/>
  <c r="A39" i="31"/>
  <c r="A390" i="31" l="1"/>
  <c r="B391" i="31"/>
  <c r="A340" i="31"/>
  <c r="B341" i="31"/>
  <c r="A341" i="31" s="1"/>
  <c r="B41" i="31"/>
  <c r="A40" i="31"/>
  <c r="A31" i="31"/>
  <c r="B392" i="31" l="1"/>
  <c r="A392" i="31" s="1"/>
  <c r="A391" i="31"/>
  <c r="B42" i="31"/>
  <c r="A41" i="31"/>
  <c r="A32" i="31"/>
  <c r="B43" i="31" l="1"/>
  <c r="A42" i="31"/>
  <c r="A33" i="31"/>
  <c r="B44" i="31" l="1"/>
  <c r="A43" i="31"/>
  <c r="A34" i="31"/>
  <c r="W566" i="31"/>
  <c r="W565" i="31"/>
  <c r="W564" i="31"/>
  <c r="W563" i="31"/>
  <c r="W562" i="31"/>
  <c r="W561" i="31"/>
  <c r="W560" i="31"/>
  <c r="W559" i="31"/>
  <c r="W558" i="31"/>
  <c r="W557" i="31"/>
  <c r="W556" i="31"/>
  <c r="W555" i="31"/>
  <c r="W554" i="31"/>
  <c r="W553" i="31"/>
  <c r="W552" i="31"/>
  <c r="W551" i="31"/>
  <c r="W550" i="31"/>
  <c r="W549" i="31"/>
  <c r="W548" i="31"/>
  <c r="W547" i="31"/>
  <c r="W546" i="31"/>
  <c r="W545" i="31"/>
  <c r="W544" i="31"/>
  <c r="W543" i="31"/>
  <c r="W542" i="31"/>
  <c r="W541" i="31"/>
  <c r="W540" i="31"/>
  <c r="W539" i="31"/>
  <c r="W538" i="31"/>
  <c r="W537" i="31"/>
  <c r="W536" i="31"/>
  <c r="W535" i="31"/>
  <c r="W534" i="31"/>
  <c r="W533" i="31"/>
  <c r="W532" i="31"/>
  <c r="W531" i="31"/>
  <c r="W530" i="31"/>
  <c r="W529" i="31"/>
  <c r="W528" i="31"/>
  <c r="W527" i="31"/>
  <c r="W526" i="31"/>
  <c r="W525" i="31"/>
  <c r="W524" i="31"/>
  <c r="W523" i="31"/>
  <c r="W522" i="31"/>
  <c r="W521" i="31"/>
  <c r="W520" i="31"/>
  <c r="W519" i="31"/>
  <c r="W518" i="31"/>
  <c r="W517" i="31"/>
  <c r="W516" i="31"/>
  <c r="W515" i="31"/>
  <c r="W514" i="31"/>
  <c r="W513" i="31"/>
  <c r="W512" i="31"/>
  <c r="W511" i="31"/>
  <c r="W510" i="31"/>
  <c r="W509" i="31"/>
  <c r="W508" i="31"/>
  <c r="W507" i="31"/>
  <c r="W506" i="31"/>
  <c r="W505" i="31"/>
  <c r="W504" i="31"/>
  <c r="W503" i="31"/>
  <c r="W502" i="31"/>
  <c r="W501" i="31"/>
  <c r="W500" i="31"/>
  <c r="W499" i="31"/>
  <c r="W498" i="31"/>
  <c r="W497" i="31"/>
  <c r="W496" i="31"/>
  <c r="W495" i="31"/>
  <c r="W494" i="31"/>
  <c r="W493" i="31"/>
  <c r="W492" i="31"/>
  <c r="W491" i="31"/>
  <c r="W489" i="31"/>
  <c r="W488" i="31"/>
  <c r="W487" i="31"/>
  <c r="W486" i="31"/>
  <c r="W485" i="31"/>
  <c r="W484" i="31"/>
  <c r="W483" i="31"/>
  <c r="W482" i="31"/>
  <c r="W481" i="31"/>
  <c r="W480" i="31"/>
  <c r="W479" i="31"/>
  <c r="W478" i="31"/>
  <c r="W477" i="31"/>
  <c r="W476" i="31"/>
  <c r="W475" i="31"/>
  <c r="W474" i="31"/>
  <c r="W473" i="31"/>
  <c r="W472" i="31"/>
  <c r="W471" i="31"/>
  <c r="W470" i="31"/>
  <c r="W469" i="31"/>
  <c r="W468" i="31"/>
  <c r="W467" i="31"/>
  <c r="W466" i="31"/>
  <c r="W465" i="31"/>
  <c r="W464" i="31"/>
  <c r="W463" i="31"/>
  <c r="W462" i="31"/>
  <c r="W461" i="31"/>
  <c r="W460" i="31"/>
  <c r="W459" i="31"/>
  <c r="W458" i="31"/>
  <c r="W457" i="31"/>
  <c r="W456" i="31"/>
  <c r="W455" i="31"/>
  <c r="W454" i="31"/>
  <c r="W453" i="31"/>
  <c r="W452" i="31"/>
  <c r="W451" i="31"/>
  <c r="W450" i="31"/>
  <c r="W449" i="31"/>
  <c r="W448" i="31"/>
  <c r="W447" i="31"/>
  <c r="W446" i="31"/>
  <c r="W445" i="31"/>
  <c r="W444" i="31"/>
  <c r="W443" i="31"/>
  <c r="W442" i="31"/>
  <c r="W441" i="31"/>
  <c r="W440" i="31"/>
  <c r="W439" i="31"/>
  <c r="W438" i="31"/>
  <c r="W437" i="31"/>
  <c r="W436" i="31"/>
  <c r="W435" i="31"/>
  <c r="W434" i="31"/>
  <c r="W433" i="31"/>
  <c r="W432" i="31"/>
  <c r="W431" i="31"/>
  <c r="W430" i="31"/>
  <c r="W429" i="31"/>
  <c r="W428" i="31"/>
  <c r="W427" i="31"/>
  <c r="W426" i="31"/>
  <c r="W425" i="31"/>
  <c r="W424" i="31"/>
  <c r="W423" i="31"/>
  <c r="W422" i="31"/>
  <c r="W421" i="31"/>
  <c r="W420" i="31"/>
  <c r="W419" i="31"/>
  <c r="W418" i="31"/>
  <c r="W417" i="31"/>
  <c r="W416" i="31"/>
  <c r="W415" i="31"/>
  <c r="W414" i="31"/>
  <c r="W413" i="31"/>
  <c r="W412" i="31"/>
  <c r="W411" i="31"/>
  <c r="W410" i="31"/>
  <c r="W409" i="31"/>
  <c r="W408" i="31"/>
  <c r="W407" i="31"/>
  <c r="W406" i="31"/>
  <c r="W405" i="31"/>
  <c r="W404" i="31"/>
  <c r="W403" i="31"/>
  <c r="W402" i="31"/>
  <c r="W401" i="31"/>
  <c r="W400" i="31"/>
  <c r="W399" i="31"/>
  <c r="W398" i="31"/>
  <c r="W397" i="31"/>
  <c r="W396" i="31"/>
  <c r="W395" i="31"/>
  <c r="W394" i="31"/>
  <c r="W393" i="31"/>
  <c r="W392" i="31"/>
  <c r="W391" i="31"/>
  <c r="W390" i="31"/>
  <c r="W389" i="31"/>
  <c r="W388" i="31"/>
  <c r="W387" i="31"/>
  <c r="W386" i="31"/>
  <c r="W385" i="31"/>
  <c r="W384" i="31"/>
  <c r="W383" i="31"/>
  <c r="W382" i="31"/>
  <c r="W381" i="31"/>
  <c r="W380" i="31"/>
  <c r="W379" i="31"/>
  <c r="W378" i="31"/>
  <c r="W377" i="31"/>
  <c r="W376" i="31"/>
  <c r="W375" i="31"/>
  <c r="W374" i="31"/>
  <c r="W373" i="31"/>
  <c r="W372" i="31"/>
  <c r="W371" i="31"/>
  <c r="W370" i="31"/>
  <c r="W369" i="31"/>
  <c r="W368" i="31"/>
  <c r="W367" i="31"/>
  <c r="W366" i="31"/>
  <c r="W365" i="31"/>
  <c r="W364" i="31"/>
  <c r="W363" i="31"/>
  <c r="W362" i="31"/>
  <c r="W361" i="31"/>
  <c r="W360" i="31"/>
  <c r="W359" i="31"/>
  <c r="W358" i="31"/>
  <c r="W357" i="31"/>
  <c r="W356" i="31"/>
  <c r="W355" i="31"/>
  <c r="W354" i="31"/>
  <c r="W353" i="31"/>
  <c r="W352" i="31"/>
  <c r="W351" i="31"/>
  <c r="W350" i="31"/>
  <c r="W349" i="31"/>
  <c r="W348" i="31"/>
  <c r="W347" i="31"/>
  <c r="W346" i="31"/>
  <c r="W345" i="31"/>
  <c r="W344" i="31"/>
  <c r="W343" i="31"/>
  <c r="W342" i="31"/>
  <c r="W341" i="31"/>
  <c r="W340" i="31"/>
  <c r="W339" i="31"/>
  <c r="W338" i="31"/>
  <c r="W337" i="31"/>
  <c r="W336" i="31"/>
  <c r="W335" i="31"/>
  <c r="W334" i="31"/>
  <c r="W333" i="31"/>
  <c r="W332" i="31"/>
  <c r="W331" i="31"/>
  <c r="W330" i="31"/>
  <c r="W329" i="31"/>
  <c r="W328" i="31"/>
  <c r="W327" i="31"/>
  <c r="W326" i="31"/>
  <c r="W325" i="31"/>
  <c r="W324" i="31"/>
  <c r="W323" i="31"/>
  <c r="W322" i="31"/>
  <c r="W321" i="31"/>
  <c r="W320" i="31"/>
  <c r="W319" i="31"/>
  <c r="W318" i="31"/>
  <c r="W317" i="31"/>
  <c r="W316" i="31"/>
  <c r="W315" i="31"/>
  <c r="W314" i="31"/>
  <c r="W313" i="31"/>
  <c r="W312" i="31"/>
  <c r="W311" i="31"/>
  <c r="W310" i="31"/>
  <c r="W309" i="31"/>
  <c r="W308" i="31"/>
  <c r="W307" i="31"/>
  <c r="W306" i="31"/>
  <c r="W305" i="31"/>
  <c r="W304" i="31"/>
  <c r="W303" i="31"/>
  <c r="W302" i="31"/>
  <c r="W301" i="31"/>
  <c r="W300" i="31"/>
  <c r="W299" i="31"/>
  <c r="W298" i="31"/>
  <c r="W297" i="31"/>
  <c r="W296" i="31"/>
  <c r="W295" i="31"/>
  <c r="W294" i="31"/>
  <c r="W293" i="31"/>
  <c r="W292" i="31"/>
  <c r="W291" i="31"/>
  <c r="W290" i="31"/>
  <c r="W289" i="31"/>
  <c r="W288" i="31"/>
  <c r="W287" i="31"/>
  <c r="W286" i="31"/>
  <c r="W285" i="31"/>
  <c r="W284" i="31"/>
  <c r="W283" i="31"/>
  <c r="W282" i="31"/>
  <c r="W281" i="31"/>
  <c r="W280" i="31"/>
  <c r="W279" i="31"/>
  <c r="W278" i="31"/>
  <c r="W277" i="31"/>
  <c r="W276" i="31"/>
  <c r="W275" i="31"/>
  <c r="W274" i="31"/>
  <c r="W273" i="31"/>
  <c r="W272" i="31"/>
  <c r="W271" i="31"/>
  <c r="W270" i="31"/>
  <c r="W269" i="31"/>
  <c r="W268" i="31"/>
  <c r="W267" i="31"/>
  <c r="W266" i="31"/>
  <c r="W265" i="31"/>
  <c r="W264" i="31"/>
  <c r="W263" i="31"/>
  <c r="W262" i="31"/>
  <c r="W261" i="31"/>
  <c r="W260" i="31"/>
  <c r="W259" i="31"/>
  <c r="W258" i="31"/>
  <c r="W257" i="31"/>
  <c r="W256" i="31"/>
  <c r="W255" i="31"/>
  <c r="W254" i="31"/>
  <c r="W253" i="31"/>
  <c r="W252" i="31"/>
  <c r="W251" i="31"/>
  <c r="W250" i="31"/>
  <c r="W249" i="31"/>
  <c r="W248" i="31"/>
  <c r="W247" i="31"/>
  <c r="W246" i="31"/>
  <c r="W245" i="31"/>
  <c r="W244" i="31"/>
  <c r="W243" i="31"/>
  <c r="W242" i="31"/>
  <c r="W241" i="31"/>
  <c r="W240" i="31"/>
  <c r="W239" i="31"/>
  <c r="W238" i="31"/>
  <c r="W237" i="31"/>
  <c r="W236" i="31"/>
  <c r="W235" i="31"/>
  <c r="W234" i="31"/>
  <c r="W233" i="31"/>
  <c r="W232" i="31"/>
  <c r="W231" i="31"/>
  <c r="W230" i="31"/>
  <c r="W229" i="31"/>
  <c r="W228" i="31"/>
  <c r="W227" i="31"/>
  <c r="W226" i="31"/>
  <c r="W225" i="31"/>
  <c r="W224" i="31"/>
  <c r="W223" i="31"/>
  <c r="W222" i="31"/>
  <c r="W221" i="31"/>
  <c r="W220" i="31"/>
  <c r="W219" i="31"/>
  <c r="W218" i="31"/>
  <c r="W217" i="31"/>
  <c r="W216" i="31"/>
  <c r="W215" i="31"/>
  <c r="W214" i="31"/>
  <c r="W213" i="31"/>
  <c r="W212" i="31"/>
  <c r="W211" i="31"/>
  <c r="W210" i="31"/>
  <c r="W209" i="31"/>
  <c r="W208" i="31"/>
  <c r="W207" i="31"/>
  <c r="W206" i="31"/>
  <c r="W205" i="31"/>
  <c r="W204" i="31"/>
  <c r="W203" i="31"/>
  <c r="W202" i="31"/>
  <c r="W201" i="31"/>
  <c r="W200" i="31"/>
  <c r="W199" i="31"/>
  <c r="W198" i="31"/>
  <c r="W197" i="31"/>
  <c r="W196" i="31"/>
  <c r="W195" i="31"/>
  <c r="W194" i="31"/>
  <c r="W193" i="31"/>
  <c r="W192" i="31"/>
  <c r="W191" i="31"/>
  <c r="W190" i="31"/>
  <c r="W189" i="31"/>
  <c r="W188" i="31"/>
  <c r="W187" i="31"/>
  <c r="W186" i="31"/>
  <c r="W185" i="31"/>
  <c r="W184" i="31"/>
  <c r="W183" i="31"/>
  <c r="W182" i="31"/>
  <c r="W181" i="31"/>
  <c r="W180" i="31"/>
  <c r="W179" i="31"/>
  <c r="W178" i="31"/>
  <c r="W177" i="31"/>
  <c r="W176" i="31"/>
  <c r="W175" i="31"/>
  <c r="W174" i="31"/>
  <c r="W173" i="31"/>
  <c r="W172" i="31"/>
  <c r="W171" i="31"/>
  <c r="W170" i="31"/>
  <c r="W169" i="31"/>
  <c r="W168" i="31"/>
  <c r="W167" i="31"/>
  <c r="W166" i="31"/>
  <c r="W165" i="31"/>
  <c r="W164" i="31"/>
  <c r="W163" i="31"/>
  <c r="W162" i="31"/>
  <c r="W161" i="31"/>
  <c r="W160" i="31"/>
  <c r="W159" i="31"/>
  <c r="W158" i="31"/>
  <c r="W157" i="31"/>
  <c r="W156" i="31"/>
  <c r="W155" i="31"/>
  <c r="W154" i="31"/>
  <c r="W153" i="31"/>
  <c r="W152" i="31"/>
  <c r="W151" i="31"/>
  <c r="W150" i="31"/>
  <c r="W149" i="31"/>
  <c r="W148" i="31"/>
  <c r="W147" i="31"/>
  <c r="W146" i="31"/>
  <c r="W145" i="31"/>
  <c r="W144" i="31"/>
  <c r="W143" i="31"/>
  <c r="W142" i="31"/>
  <c r="W141" i="31"/>
  <c r="W140" i="31"/>
  <c r="W139" i="31"/>
  <c r="W138" i="31"/>
  <c r="W137" i="31"/>
  <c r="W136" i="31"/>
  <c r="W135" i="31"/>
  <c r="W134" i="31"/>
  <c r="W133" i="31"/>
  <c r="W132" i="31"/>
  <c r="W131" i="31"/>
  <c r="W130" i="31"/>
  <c r="W129" i="31"/>
  <c r="W128" i="31"/>
  <c r="W127" i="31"/>
  <c r="W126" i="31"/>
  <c r="W125" i="31"/>
  <c r="W124" i="31"/>
  <c r="W123" i="31"/>
  <c r="W122" i="31"/>
  <c r="W121" i="31"/>
  <c r="W120" i="31"/>
  <c r="W119" i="31"/>
  <c r="W118" i="31"/>
  <c r="W117" i="31"/>
  <c r="W116" i="31"/>
  <c r="W115" i="31"/>
  <c r="W114" i="31"/>
  <c r="W113" i="31"/>
  <c r="W112" i="31"/>
  <c r="W111" i="31"/>
  <c r="W110" i="31"/>
  <c r="W109" i="31"/>
  <c r="W108" i="31"/>
  <c r="W107" i="31"/>
  <c r="W106" i="31"/>
  <c r="W105" i="31"/>
  <c r="W104" i="31"/>
  <c r="W103" i="31"/>
  <c r="W102" i="31"/>
  <c r="W101" i="31"/>
  <c r="W100" i="31"/>
  <c r="W99" i="31"/>
  <c r="W98" i="31"/>
  <c r="W97" i="31"/>
  <c r="W96" i="31"/>
  <c r="W95" i="31"/>
  <c r="W94" i="31"/>
  <c r="W93" i="31"/>
  <c r="W92" i="31"/>
  <c r="W91" i="31"/>
  <c r="W90" i="31"/>
  <c r="W89" i="31"/>
  <c r="W88" i="31"/>
  <c r="W87" i="31"/>
  <c r="W86" i="31"/>
  <c r="W85" i="31"/>
  <c r="W84" i="31"/>
  <c r="W83" i="31"/>
  <c r="W82" i="31"/>
  <c r="W81" i="31"/>
  <c r="W80" i="31"/>
  <c r="W79" i="31"/>
  <c r="W78" i="31"/>
  <c r="W77" i="31"/>
  <c r="W76" i="31"/>
  <c r="W75" i="31"/>
  <c r="W74" i="31"/>
  <c r="W73" i="31"/>
  <c r="W72" i="31"/>
  <c r="W71" i="31"/>
  <c r="W70" i="31"/>
  <c r="W69" i="31"/>
  <c r="W68" i="31"/>
  <c r="W67" i="31"/>
  <c r="W66" i="31"/>
  <c r="W65" i="31"/>
  <c r="W64" i="31"/>
  <c r="W63" i="31"/>
  <c r="W62" i="31"/>
  <c r="W61" i="31"/>
  <c r="W60" i="31"/>
  <c r="W59" i="31"/>
  <c r="W58" i="31"/>
  <c r="W57" i="31"/>
  <c r="W56" i="31"/>
  <c r="W55" i="31"/>
  <c r="W54" i="31"/>
  <c r="W53" i="31"/>
  <c r="W52" i="31"/>
  <c r="W51" i="31"/>
  <c r="W50" i="31"/>
  <c r="W49" i="31"/>
  <c r="W48" i="31"/>
  <c r="W47" i="31"/>
  <c r="W46" i="31"/>
  <c r="W45" i="31"/>
  <c r="W44" i="31"/>
  <c r="W43" i="31"/>
  <c r="W42" i="31"/>
  <c r="W41" i="31"/>
  <c r="W40" i="31"/>
  <c r="W39" i="31"/>
  <c r="W38" i="31"/>
  <c r="W37" i="31"/>
  <c r="W36" i="31"/>
  <c r="W35" i="31"/>
  <c r="W34" i="31"/>
  <c r="W33" i="31"/>
  <c r="W32" i="31"/>
  <c r="W31" i="31"/>
  <c r="W30" i="31"/>
  <c r="W28" i="31"/>
  <c r="W27" i="31"/>
  <c r="W26" i="31"/>
  <c r="W25" i="31"/>
  <c r="W24" i="31"/>
  <c r="W23" i="31"/>
  <c r="W22" i="31"/>
  <c r="W21" i="31"/>
  <c r="W20" i="31"/>
  <c r="W19" i="31"/>
  <c r="W18" i="31"/>
  <c r="W17" i="31"/>
  <c r="W16" i="31"/>
  <c r="W15" i="31"/>
  <c r="W14" i="31"/>
  <c r="W13" i="31"/>
  <c r="W12" i="31"/>
  <c r="W11" i="31"/>
  <c r="B45" i="31" l="1"/>
  <c r="A44" i="31"/>
  <c r="A35" i="31"/>
  <c r="B46" i="31" l="1"/>
  <c r="A45" i="31"/>
  <c r="A36" i="31"/>
  <c r="A37" i="31"/>
  <c r="F39" i="4"/>
  <c r="F40" i="4"/>
  <c r="F41" i="4"/>
  <c r="F42" i="4"/>
  <c r="F38" i="4"/>
  <c r="B47" i="31" l="1"/>
  <c r="A46" i="31"/>
  <c r="J30" i="4"/>
  <c r="K30" i="4"/>
  <c r="J31" i="4"/>
  <c r="K31" i="4"/>
  <c r="K29" i="4"/>
  <c r="J29" i="4"/>
  <c r="I30" i="4"/>
  <c r="I31" i="4"/>
  <c r="I29" i="4"/>
  <c r="B48" i="31" l="1"/>
  <c r="A47" i="31"/>
  <c r="E21" i="22"/>
  <c r="E22" i="22"/>
  <c r="E26" i="22"/>
  <c r="E30" i="22"/>
  <c r="E34" i="22"/>
  <c r="E38" i="22"/>
  <c r="E42" i="22"/>
  <c r="E29" i="22"/>
  <c r="E33" i="22"/>
  <c r="E41" i="22"/>
  <c r="E23" i="22"/>
  <c r="E27" i="22"/>
  <c r="E31" i="22"/>
  <c r="E35" i="22"/>
  <c r="E39" i="22"/>
  <c r="E43" i="22"/>
  <c r="E24" i="22"/>
  <c r="E28" i="22"/>
  <c r="E32" i="22"/>
  <c r="E36" i="22"/>
  <c r="E40" i="22"/>
  <c r="E44" i="22"/>
  <c r="E25" i="22"/>
  <c r="E37" i="22"/>
  <c r="E45" i="22"/>
  <c r="B49" i="31" l="1"/>
  <c r="A48" i="31"/>
  <c r="P63" i="22"/>
  <c r="P71" i="22"/>
  <c r="K54" i="22"/>
  <c r="K37" i="22"/>
  <c r="K59" i="22"/>
  <c r="P31" i="22"/>
  <c r="P33" i="22"/>
  <c r="P55" i="22"/>
  <c r="K64" i="22"/>
  <c r="K28" i="22"/>
  <c r="P28" i="22"/>
  <c r="K62" i="22"/>
  <c r="P32" i="22"/>
  <c r="P74" i="22"/>
  <c r="K75" i="22"/>
  <c r="P43" i="22"/>
  <c r="K73" i="22"/>
  <c r="P64" i="22"/>
  <c r="P29" i="22"/>
  <c r="K22" i="22"/>
  <c r="K76" i="22"/>
  <c r="P69" i="22"/>
  <c r="P54" i="22"/>
  <c r="K26" i="22"/>
  <c r="P35" i="22"/>
  <c r="K29" i="22"/>
  <c r="P22" i="22"/>
  <c r="P76" i="22"/>
  <c r="K41" i="22"/>
  <c r="K35" i="22"/>
  <c r="K31" i="22"/>
  <c r="P23" i="22"/>
  <c r="K70" i="22"/>
  <c r="K56" i="22"/>
  <c r="K25" i="22"/>
  <c r="K72" i="22"/>
  <c r="P34" i="22"/>
  <c r="P45" i="22"/>
  <c r="K40" i="22"/>
  <c r="K23" i="22"/>
  <c r="P70" i="22"/>
  <c r="K63" i="22"/>
  <c r="K61" i="22"/>
  <c r="K44" i="22"/>
  <c r="K45" i="22"/>
  <c r="P52" i="22"/>
  <c r="P41" i="22"/>
  <c r="K43" i="22"/>
  <c r="P39" i="22"/>
  <c r="P26" i="22"/>
  <c r="P72" i="22"/>
  <c r="P57" i="22"/>
  <c r="K33" i="22"/>
  <c r="K27" i="22"/>
  <c r="P75" i="22"/>
  <c r="K68" i="22"/>
  <c r="P62" i="22"/>
  <c r="K58" i="22"/>
  <c r="K55" i="22"/>
  <c r="K71" i="22"/>
  <c r="K69" i="22"/>
  <c r="P60" i="22"/>
  <c r="P37" i="22"/>
  <c r="P42" i="22"/>
  <c r="P44" i="22"/>
  <c r="K42" i="22"/>
  <c r="K39" i="22"/>
  <c r="K32" i="22"/>
  <c r="P27" i="22"/>
  <c r="P36" i="22"/>
  <c r="P65" i="22"/>
  <c r="K57" i="22"/>
  <c r="P30" i="22"/>
  <c r="P67" i="22"/>
  <c r="K60" i="22"/>
  <c r="P68" i="22"/>
  <c r="P53" i="22"/>
  <c r="K30" i="22"/>
  <c r="K24" i="22"/>
  <c r="K66" i="22"/>
  <c r="P66" i="22"/>
  <c r="P38" i="22"/>
  <c r="P40" i="22"/>
  <c r="K38" i="22"/>
  <c r="K36" i="22"/>
  <c r="K34" i="22"/>
  <c r="P25" i="22"/>
  <c r="K52" i="22"/>
  <c r="P73" i="22"/>
  <c r="K67" i="22"/>
  <c r="K65" i="22"/>
  <c r="P58" i="22"/>
  <c r="P56" i="22"/>
  <c r="P24" i="22"/>
  <c r="K74" i="22"/>
  <c r="P59" i="22"/>
  <c r="P61" i="22"/>
  <c r="K53" i="22"/>
  <c r="Y21" i="22"/>
  <c r="B50" i="31" l="1"/>
  <c r="A49" i="31"/>
  <c r="S22" i="22"/>
  <c r="B51" i="31" l="1"/>
  <c r="A50" i="31"/>
  <c r="S23" i="22"/>
  <c r="Y23" i="22" s="1"/>
  <c r="Y22" i="22"/>
  <c r="B52" i="31" l="1"/>
  <c r="A51" i="31"/>
  <c r="S24" i="22"/>
  <c r="Y24" i="22" s="1"/>
  <c r="A52" i="31" l="1"/>
  <c r="B53" i="31"/>
  <c r="S25" i="22"/>
  <c r="Y25" i="22" s="1"/>
  <c r="B54" i="31" l="1"/>
  <c r="A53" i="31"/>
  <c r="S26" i="22"/>
  <c r="Y26" i="22" s="1"/>
  <c r="S56" i="22"/>
  <c r="Y56" i="22" s="1"/>
  <c r="S55" i="22"/>
  <c r="Y55" i="22" s="1"/>
  <c r="S54" i="22"/>
  <c r="Y54" i="22" s="1"/>
  <c r="S53" i="22"/>
  <c r="Y53" i="22" s="1"/>
  <c r="S52" i="22"/>
  <c r="Y52" i="22" s="1"/>
  <c r="A54" i="31" l="1"/>
  <c r="B55" i="31"/>
  <c r="S27" i="22"/>
  <c r="Y27" i="22" s="1"/>
  <c r="S57" i="22"/>
  <c r="Y57" i="22" s="1"/>
  <c r="S58" i="22"/>
  <c r="Y58" i="22" s="1"/>
  <c r="S28" i="22"/>
  <c r="Y28" i="22" s="1"/>
  <c r="A55" i="31" l="1"/>
  <c r="B56" i="31"/>
  <c r="A56" i="31" s="1"/>
  <c r="S29" i="22"/>
  <c r="Y29" i="22" s="1"/>
  <c r="S59" i="22"/>
  <c r="Y59" i="22" s="1"/>
  <c r="S30" i="22" l="1"/>
  <c r="Y30" i="22" s="1"/>
  <c r="S60" i="22"/>
  <c r="Y60" i="22" s="1"/>
  <c r="S31" i="22" l="1"/>
  <c r="Y31" i="22" s="1"/>
  <c r="S61" i="22"/>
  <c r="Y61" i="22" s="1"/>
  <c r="S32" i="22" l="1"/>
  <c r="Y32" i="22" s="1"/>
  <c r="S62" i="22"/>
  <c r="Y62" i="22" s="1"/>
  <c r="S33" i="22" l="1"/>
  <c r="Y33" i="22" s="1"/>
  <c r="S63" i="22"/>
  <c r="Y63" i="22" s="1"/>
  <c r="S34" i="22" l="1"/>
  <c r="Y34" i="22" s="1"/>
  <c r="Y64" i="22"/>
  <c r="S35" i="22" l="1"/>
  <c r="Y35" i="22" s="1"/>
  <c r="S65" i="22"/>
  <c r="Y65" i="22" s="1"/>
  <c r="S36" i="22" l="1"/>
  <c r="Y36" i="22" s="1"/>
  <c r="S66" i="22"/>
  <c r="Y66" i="22" s="1"/>
  <c r="S37" i="22" l="1"/>
  <c r="Y37" i="22" s="1"/>
  <c r="S67" i="22"/>
  <c r="Y67" i="22" s="1"/>
  <c r="S38" i="22" l="1"/>
  <c r="Y38" i="22" s="1"/>
  <c r="S68" i="22"/>
  <c r="Y68" i="22" s="1"/>
  <c r="S39" i="22" l="1"/>
  <c r="Y39" i="22" s="1"/>
  <c r="S69" i="22"/>
  <c r="Y69" i="22" s="1"/>
  <c r="S40" i="22" l="1"/>
  <c r="Y40" i="22" s="1"/>
  <c r="S70" i="22"/>
  <c r="Y70" i="22" s="1"/>
  <c r="C5" i="22"/>
  <c r="U23" i="22" l="1"/>
  <c r="U30" i="22"/>
  <c r="U54" i="22"/>
  <c r="U29" i="22"/>
  <c r="F60" i="22"/>
  <c r="F91" i="22"/>
  <c r="U61" i="22"/>
  <c r="K21" i="22"/>
  <c r="U21" i="22"/>
  <c r="F86" i="22"/>
  <c r="F55" i="22"/>
  <c r="U58" i="22"/>
  <c r="U56" i="22"/>
  <c r="U53" i="22"/>
  <c r="U60" i="22"/>
  <c r="U28" i="22"/>
  <c r="F87" i="22"/>
  <c r="F56" i="22"/>
  <c r="F62" i="22"/>
  <c r="F93" i="22"/>
  <c r="P21" i="22"/>
  <c r="U27" i="22"/>
  <c r="F88" i="22"/>
  <c r="F57" i="22"/>
  <c r="F59" i="22"/>
  <c r="F90" i="22"/>
  <c r="U25" i="22"/>
  <c r="U57" i="22"/>
  <c r="F52" i="22"/>
  <c r="F83" i="22"/>
  <c r="F53" i="22"/>
  <c r="F84" i="22"/>
  <c r="U22" i="22"/>
  <c r="U24" i="22"/>
  <c r="F85" i="22"/>
  <c r="F54" i="22"/>
  <c r="U52" i="22"/>
  <c r="U59" i="22"/>
  <c r="F92" i="22"/>
  <c r="F61" i="22"/>
  <c r="U55" i="22"/>
  <c r="F58" i="22"/>
  <c r="F89" i="22"/>
  <c r="U26" i="22"/>
  <c r="S41" i="22"/>
  <c r="Y41" i="22" s="1"/>
  <c r="S71" i="22"/>
  <c r="Y71" i="22" s="1"/>
  <c r="V21" i="22" l="1"/>
  <c r="V59" i="22"/>
  <c r="X59" i="22"/>
  <c r="Z59" i="22" s="1"/>
  <c r="V26" i="22"/>
  <c r="X26" i="22"/>
  <c r="Z26" i="22" s="1"/>
  <c r="V22" i="22"/>
  <c r="X22" i="22"/>
  <c r="Z22" i="22" s="1"/>
  <c r="V60" i="22"/>
  <c r="X60" i="22"/>
  <c r="Z60" i="22" s="1"/>
  <c r="X53" i="22"/>
  <c r="Z53" i="22" s="1"/>
  <c r="V53" i="22"/>
  <c r="V58" i="22"/>
  <c r="X58" i="22"/>
  <c r="Z58" i="22" s="1"/>
  <c r="X61" i="22"/>
  <c r="Z61" i="22" s="1"/>
  <c r="V61" i="22"/>
  <c r="X55" i="22"/>
  <c r="Z55" i="22" s="1"/>
  <c r="V55" i="22"/>
  <c r="X24" i="22"/>
  <c r="Z24" i="22" s="1"/>
  <c r="V24" i="22"/>
  <c r="X27" i="22"/>
  <c r="Z27" i="22" s="1"/>
  <c r="V27" i="22"/>
  <c r="X54" i="22"/>
  <c r="Z54" i="22" s="1"/>
  <c r="V54" i="22"/>
  <c r="V30" i="22"/>
  <c r="X30" i="22"/>
  <c r="Z30" i="22" s="1"/>
  <c r="X57" i="22"/>
  <c r="Z57" i="22" s="1"/>
  <c r="V57" i="22"/>
  <c r="X21" i="22"/>
  <c r="Z21" i="22" s="1"/>
  <c r="V29" i="22"/>
  <c r="X29" i="22"/>
  <c r="Z29" i="22" s="1"/>
  <c r="X23" i="22"/>
  <c r="Z23" i="22" s="1"/>
  <c r="V23" i="22"/>
  <c r="V52" i="22"/>
  <c r="X52" i="22"/>
  <c r="Z52" i="22" s="1"/>
  <c r="V25" i="22"/>
  <c r="X25" i="22"/>
  <c r="Z25" i="22" s="1"/>
  <c r="X28" i="22"/>
  <c r="Z28" i="22" s="1"/>
  <c r="V28" i="22"/>
  <c r="V56" i="22"/>
  <c r="X56" i="22"/>
  <c r="Z56" i="22" s="1"/>
  <c r="U31" i="22"/>
  <c r="U62" i="22"/>
  <c r="E61" i="22"/>
  <c r="E92" i="22"/>
  <c r="E83" i="22"/>
  <c r="E52" i="22"/>
  <c r="E90" i="22"/>
  <c r="E59" i="22"/>
  <c r="E93" i="22"/>
  <c r="E62" i="22"/>
  <c r="E86" i="22"/>
  <c r="E55" i="22"/>
  <c r="E58" i="22"/>
  <c r="E89" i="22"/>
  <c r="E85" i="22"/>
  <c r="E54" i="22"/>
  <c r="E88" i="22"/>
  <c r="E57" i="22"/>
  <c r="E91" i="22"/>
  <c r="E60" i="22"/>
  <c r="E84" i="22"/>
  <c r="E53" i="22"/>
  <c r="E87" i="22"/>
  <c r="E56" i="22"/>
  <c r="S42" i="22"/>
  <c r="Y42" i="22" s="1"/>
  <c r="S72" i="22"/>
  <c r="Y72" i="22" s="1"/>
  <c r="V62" i="22" l="1"/>
  <c r="X62" i="22"/>
  <c r="Z62" i="22" s="1"/>
  <c r="X31" i="22"/>
  <c r="Z31" i="22" s="1"/>
  <c r="V31" i="22"/>
  <c r="U38" i="22"/>
  <c r="U74" i="22"/>
  <c r="U41" i="22"/>
  <c r="U73" i="22"/>
  <c r="U36" i="22"/>
  <c r="F75" i="22"/>
  <c r="F106" i="22"/>
  <c r="U66" i="22"/>
  <c r="F98" i="22"/>
  <c r="F67" i="22"/>
  <c r="F95" i="22"/>
  <c r="F64" i="22"/>
  <c r="F63" i="22"/>
  <c r="F94" i="22"/>
  <c r="U32" i="22"/>
  <c r="H46" i="22"/>
  <c r="N77" i="22"/>
  <c r="F105" i="22"/>
  <c r="F74" i="22"/>
  <c r="F97" i="22"/>
  <c r="F66" i="22"/>
  <c r="F70" i="22"/>
  <c r="F101" i="22"/>
  <c r="U71" i="22"/>
  <c r="U72" i="22"/>
  <c r="F73" i="22"/>
  <c r="F104" i="22"/>
  <c r="U70" i="22"/>
  <c r="U76" i="22"/>
  <c r="U40" i="22"/>
  <c r="J77" i="22"/>
  <c r="O46" i="22"/>
  <c r="M77" i="22"/>
  <c r="U35" i="22"/>
  <c r="U39" i="22"/>
  <c r="U45" i="22"/>
  <c r="U65" i="22"/>
  <c r="I77" i="22"/>
  <c r="F102" i="22"/>
  <c r="F71" i="22"/>
  <c r="U68" i="22"/>
  <c r="F100" i="22"/>
  <c r="F69" i="22"/>
  <c r="F96" i="22"/>
  <c r="F65" i="22"/>
  <c r="I46" i="22"/>
  <c r="J46" i="22"/>
  <c r="U63" i="22"/>
  <c r="H77" i="22"/>
  <c r="U42" i="22"/>
  <c r="U64" i="22"/>
  <c r="U69" i="22"/>
  <c r="F76" i="22"/>
  <c r="F107" i="22"/>
  <c r="U43" i="22"/>
  <c r="U67" i="22"/>
  <c r="F99" i="22"/>
  <c r="F68" i="22"/>
  <c r="U33" i="22"/>
  <c r="U44" i="22"/>
  <c r="U75" i="22"/>
  <c r="U37" i="22"/>
  <c r="U34" i="22"/>
  <c r="F72" i="22"/>
  <c r="F103" i="22"/>
  <c r="M46" i="22"/>
  <c r="O77" i="22"/>
  <c r="N46" i="22"/>
  <c r="Z83" i="22"/>
  <c r="Z91" i="22"/>
  <c r="V91" i="22"/>
  <c r="Z88" i="22"/>
  <c r="V83" i="22"/>
  <c r="V86" i="22"/>
  <c r="V88" i="22"/>
  <c r="V85" i="22"/>
  <c r="V89" i="22"/>
  <c r="V90" i="22"/>
  <c r="Z86" i="22"/>
  <c r="Z85" i="22"/>
  <c r="Z89" i="22"/>
  <c r="Z92" i="22"/>
  <c r="V92" i="22"/>
  <c r="V87" i="22"/>
  <c r="V84" i="22"/>
  <c r="Z90" i="22"/>
  <c r="Z87" i="22"/>
  <c r="Z84" i="22"/>
  <c r="S43" i="22"/>
  <c r="Y43" i="22" s="1"/>
  <c r="S73" i="22"/>
  <c r="Y73" i="22" s="1"/>
  <c r="N108" i="22" l="1"/>
  <c r="M108" i="22"/>
  <c r="V33" i="22"/>
  <c r="X33" i="22"/>
  <c r="Z33" i="22" s="1"/>
  <c r="X43" i="22"/>
  <c r="Z43" i="22" s="1"/>
  <c r="V43" i="22"/>
  <c r="V64" i="22"/>
  <c r="X64" i="22"/>
  <c r="Z64" i="22" s="1"/>
  <c r="X36" i="22"/>
  <c r="Z36" i="22" s="1"/>
  <c r="V36" i="22"/>
  <c r="V41" i="22"/>
  <c r="X41" i="22"/>
  <c r="Z41" i="22" s="1"/>
  <c r="V38" i="22"/>
  <c r="X38" i="22"/>
  <c r="Z38" i="22" s="1"/>
  <c r="V37" i="22"/>
  <c r="X37" i="22"/>
  <c r="Z37" i="22" s="1"/>
  <c r="V44" i="22"/>
  <c r="V76" i="22"/>
  <c r="X66" i="22"/>
  <c r="Z66" i="22" s="1"/>
  <c r="V66" i="22"/>
  <c r="V68" i="22"/>
  <c r="X68" i="22"/>
  <c r="Z68" i="22" s="1"/>
  <c r="X32" i="22"/>
  <c r="Z32" i="22" s="1"/>
  <c r="V32" i="22"/>
  <c r="V34" i="22"/>
  <c r="X34" i="22"/>
  <c r="Z34" i="22" s="1"/>
  <c r="V75" i="22"/>
  <c r="X67" i="22"/>
  <c r="Z67" i="22" s="1"/>
  <c r="V67" i="22"/>
  <c r="X69" i="22"/>
  <c r="Z69" i="22" s="1"/>
  <c r="V69" i="22"/>
  <c r="X65" i="22"/>
  <c r="Z65" i="22" s="1"/>
  <c r="V65" i="22"/>
  <c r="V71" i="22"/>
  <c r="X71" i="22"/>
  <c r="Z71" i="22" s="1"/>
  <c r="X73" i="22"/>
  <c r="Z73" i="22" s="1"/>
  <c r="V73" i="22"/>
  <c r="X35" i="22"/>
  <c r="Z35" i="22" s="1"/>
  <c r="V35" i="22"/>
  <c r="V45" i="22"/>
  <c r="X40" i="22"/>
  <c r="Z40" i="22" s="1"/>
  <c r="V40" i="22"/>
  <c r="V42" i="22"/>
  <c r="X42" i="22"/>
  <c r="Z42" i="22" s="1"/>
  <c r="V63" i="22"/>
  <c r="X63" i="22"/>
  <c r="Z63" i="22" s="1"/>
  <c r="X39" i="22"/>
  <c r="Z39" i="22" s="1"/>
  <c r="V39" i="22"/>
  <c r="V70" i="22"/>
  <c r="X70" i="22"/>
  <c r="Z70" i="22" s="1"/>
  <c r="V72" i="22"/>
  <c r="X72" i="22"/>
  <c r="Z72" i="22" s="1"/>
  <c r="V74" i="22"/>
  <c r="Z93" i="22"/>
  <c r="V93" i="22"/>
  <c r="I108" i="22"/>
  <c r="P46" i="22"/>
  <c r="E72" i="22"/>
  <c r="E103" i="22"/>
  <c r="E107" i="22"/>
  <c r="E76" i="22"/>
  <c r="E100" i="22"/>
  <c r="E69" i="22"/>
  <c r="P77" i="22"/>
  <c r="E63" i="22"/>
  <c r="E94" i="22"/>
  <c r="K77" i="22"/>
  <c r="E65" i="22"/>
  <c r="E96" i="22"/>
  <c r="E102" i="22"/>
  <c r="E71" i="22"/>
  <c r="O108" i="22"/>
  <c r="E101" i="22"/>
  <c r="E70" i="22"/>
  <c r="E66" i="22"/>
  <c r="E97" i="22"/>
  <c r="E105" i="22"/>
  <c r="E74" i="22"/>
  <c r="K46" i="22"/>
  <c r="E98" i="22"/>
  <c r="E67" i="22"/>
  <c r="E75" i="22"/>
  <c r="E106" i="22"/>
  <c r="J108" i="22"/>
  <c r="H108" i="22"/>
  <c r="E64" i="22"/>
  <c r="E95" i="22"/>
  <c r="E99" i="22"/>
  <c r="E68" i="22"/>
  <c r="E104" i="22"/>
  <c r="E73" i="22"/>
  <c r="S44" i="22"/>
  <c r="Y44" i="22" s="1"/>
  <c r="S74" i="22"/>
  <c r="Y74" i="22" s="1"/>
  <c r="X74" i="22" l="1"/>
  <c r="Z74" i="22" s="1"/>
  <c r="X44" i="22"/>
  <c r="Z44" i="22" s="1"/>
  <c r="Z104" i="22"/>
  <c r="Z103" i="22"/>
  <c r="Z98" i="22"/>
  <c r="V101" i="22"/>
  <c r="V107" i="22"/>
  <c r="Z100" i="22"/>
  <c r="V98" i="22"/>
  <c r="V97" i="22"/>
  <c r="V105" i="22"/>
  <c r="V106" i="22"/>
  <c r="V104" i="22"/>
  <c r="V100" i="22"/>
  <c r="Z94" i="22"/>
  <c r="V103" i="22"/>
  <c r="V95" i="22"/>
  <c r="Z101" i="22"/>
  <c r="V99" i="22"/>
  <c r="K108" i="22"/>
  <c r="V102" i="22"/>
  <c r="Z95" i="22"/>
  <c r="P108" i="22"/>
  <c r="V46" i="22"/>
  <c r="V94" i="22"/>
  <c r="V96" i="22"/>
  <c r="Z102" i="22"/>
  <c r="Z96" i="22"/>
  <c r="Z97" i="22"/>
  <c r="Z99" i="22"/>
  <c r="V77" i="22"/>
  <c r="S45" i="22"/>
  <c r="S75" i="22"/>
  <c r="Y75" i="22" l="1"/>
  <c r="X75" i="22"/>
  <c r="Y45" i="22"/>
  <c r="X45" i="22"/>
  <c r="V111" i="22"/>
  <c r="Z105" i="22"/>
  <c r="S76" i="22"/>
  <c r="Z45" i="22" l="1"/>
  <c r="Z75" i="22"/>
  <c r="Z106" i="22" s="1"/>
  <c r="Y76" i="22"/>
  <c r="X76" i="22"/>
  <c r="Z76" i="22" l="1"/>
  <c r="Z107" i="22" s="1"/>
  <c r="Z46" i="22" l="1"/>
  <c r="Z111" i="22"/>
  <c r="Z7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Keizer</author>
  </authors>
  <commentList>
    <comment ref="S19" authorId="0" shapeId="0" xr:uid="{00000000-0006-0000-0100-000001000000}">
      <text>
        <r>
          <rPr>
            <sz val="9"/>
            <color indexed="81"/>
            <rFont val="Tahoma"/>
            <family val="2"/>
          </rPr>
          <t xml:space="preserve">
Keuze SWV om materiële exploitatie ook onder de overdrachtsverplichting te laten vallen.</t>
        </r>
      </text>
    </comment>
    <comment ref="S50" authorId="0" shapeId="0" xr:uid="{00000000-0006-0000-0100-000002000000}">
      <text>
        <r>
          <rPr>
            <sz val="9"/>
            <color indexed="81"/>
            <rFont val="Tahoma"/>
            <family val="2"/>
          </rPr>
          <t xml:space="preserve">
Conform opgave bij 'geg ZO' rij 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 Keizer</author>
    <author>B. Keizer</author>
  </authors>
  <commentList>
    <comment ref="C7" authorId="0" shapeId="0" xr:uid="{9DA7444B-0B7A-47EC-8F4B-F89871893B3F}">
      <text>
        <r>
          <rPr>
            <sz val="9"/>
            <color indexed="81"/>
            <rFont val="Tahoma"/>
            <family val="2"/>
          </rPr>
          <t xml:space="preserve">
Def GPL 2020-2021, 6 juli 2021.</t>
        </r>
      </text>
    </comment>
    <comment ref="D7" authorId="0" shapeId="0" xr:uid="{6172128F-2B56-4427-A518-F82A64D0180D}">
      <text>
        <r>
          <rPr>
            <sz val="9"/>
            <color indexed="81"/>
            <rFont val="Tahoma"/>
            <family val="2"/>
          </rPr>
          <t xml:space="preserve">
2e Reg. GPL 2021-2022, 6 juli 2021.</t>
        </r>
      </text>
    </comment>
    <comment ref="C35" authorId="1" shapeId="0" xr:uid="{00000000-0006-0000-0200-000004000000}">
      <text>
        <r>
          <rPr>
            <sz val="9"/>
            <color indexed="81"/>
            <rFont val="Tahoma"/>
            <family val="2"/>
          </rPr>
          <t xml:space="preserve">
Bedragen voor 2018 zoals in okt. 2017 gepubliceerd.</t>
        </r>
      </text>
    </comment>
    <comment ref="C48" authorId="1" shapeId="0" xr:uid="{00000000-0006-0000-0200-000005000000}">
      <text>
        <r>
          <rPr>
            <sz val="9"/>
            <color indexed="81"/>
            <rFont val="Tahoma"/>
            <family val="2"/>
          </rPr>
          <t xml:space="preserve">
Bedragen voor 2021 zoals in okt. 2020 gepubliceerd.</t>
        </r>
      </text>
    </comment>
  </commentList>
</comments>
</file>

<file path=xl/sharedStrings.xml><?xml version="1.0" encoding="utf-8"?>
<sst xmlns="http://schemas.openxmlformats.org/spreadsheetml/2006/main" count="2986" uniqueCount="1472">
  <si>
    <t>Vast bedrag per school</t>
  </si>
  <si>
    <t>per leerling SO &lt;8</t>
  </si>
  <si>
    <t>per leerling SO &gt;=8</t>
  </si>
  <si>
    <t>per leerling VSO</t>
  </si>
  <si>
    <t xml:space="preserve">per leerling P&amp;A </t>
  </si>
  <si>
    <t>Vast bedrag SO</t>
  </si>
  <si>
    <t>Vast bedrag VSO</t>
  </si>
  <si>
    <t>in fte's</t>
  </si>
  <si>
    <t>basis bekostiging</t>
  </si>
  <si>
    <t>fte ondersteuning_op</t>
  </si>
  <si>
    <t>fte ondersteuning_oop</t>
  </si>
  <si>
    <t>p&amp;a ondersteuning</t>
  </si>
  <si>
    <t>fte's</t>
  </si>
  <si>
    <t>p&amp;a</t>
  </si>
  <si>
    <t>cat 1</t>
  </si>
  <si>
    <t>cat 2</t>
  </si>
  <si>
    <t>cat 3</t>
  </si>
  <si>
    <t>Vast per school</t>
  </si>
  <si>
    <t>basisbekostiging</t>
  </si>
  <si>
    <t>ondersteuningskosten P per leerling</t>
  </si>
  <si>
    <t>vast</t>
  </si>
  <si>
    <t>x GGL</t>
  </si>
  <si>
    <t>Vast per school exlusief directie</t>
  </si>
  <si>
    <t>vaste bedragen en basisbekostiging</t>
  </si>
  <si>
    <t>ondersteuningskosten MI per leerling</t>
  </si>
  <si>
    <t>cluster 4</t>
  </si>
  <si>
    <t>LG</t>
  </si>
  <si>
    <t>ZMLK</t>
  </si>
  <si>
    <t>schooljaar</t>
  </si>
  <si>
    <t>teldatum</t>
  </si>
  <si>
    <t>kalenderjaar</t>
  </si>
  <si>
    <t>OP (landelijk)</t>
  </si>
  <si>
    <t>OP leeftijdsgecorrigeerd : voet</t>
  </si>
  <si>
    <t>OP leeftijdsgecorrigeerd : bedrag * GGL</t>
  </si>
  <si>
    <t>Landelijke GGL =</t>
  </si>
  <si>
    <t>2020/21</t>
  </si>
  <si>
    <t>Brinnummer</t>
  </si>
  <si>
    <t>LZ</t>
  </si>
  <si>
    <t>Peildatum</t>
  </si>
  <si>
    <t>MG</t>
  </si>
  <si>
    <t>ja</t>
  </si>
  <si>
    <t>SO &lt; 8 jr</t>
  </si>
  <si>
    <t xml:space="preserve">Totaal </t>
  </si>
  <si>
    <t>naam</t>
  </si>
  <si>
    <t>nummer</t>
  </si>
  <si>
    <t>Tot</t>
  </si>
  <si>
    <t>SO 8 jr en ouder</t>
  </si>
  <si>
    <t>basis</t>
  </si>
  <si>
    <t>ondersteuning</t>
  </si>
  <si>
    <t>Vast bedrag SOVSO</t>
  </si>
  <si>
    <t>Totaal aantal leerlingen</t>
  </si>
  <si>
    <t>2021/22</t>
  </si>
  <si>
    <t>2022/23</t>
  </si>
  <si>
    <t xml:space="preserve">per cumi-leerling P&amp;A </t>
  </si>
  <si>
    <t>cumi-leerling</t>
  </si>
  <si>
    <t>Kalenderjaar</t>
  </si>
  <si>
    <t>Personeel</t>
  </si>
  <si>
    <t>Schooljaar</t>
  </si>
  <si>
    <t>Algemeen</t>
  </si>
  <si>
    <t>Desgewenst kunt u het model dus aanpassen, maar kennis van Excel is dan wel vereist.</t>
  </si>
  <si>
    <t>Werkblad Toelichting (toel)</t>
  </si>
  <si>
    <t>Die spreekt hopelijk voor zich.</t>
  </si>
  <si>
    <t>Nadere informatie</t>
  </si>
  <si>
    <t xml:space="preserve">Hebt u vragen of opmerkingen, adviezen enzovoorts over dit instrument, dan zijn we daar nieuwsgierig naar: </t>
  </si>
  <si>
    <t xml:space="preserve">Reinier Goedhart, e-mail: r.goedhart@poraad.nl </t>
  </si>
  <si>
    <t>overdracht</t>
  </si>
  <si>
    <t>van SWV</t>
  </si>
  <si>
    <r>
      <t xml:space="preserve">Het model is beveiligd met het wachtwoord: </t>
    </r>
    <r>
      <rPr>
        <b/>
        <sz val="11"/>
        <rFont val="Calibri"/>
        <family val="2"/>
      </rPr>
      <t>poraad</t>
    </r>
    <r>
      <rPr>
        <sz val="11"/>
        <rFont val="Calibri"/>
        <family val="2"/>
      </rPr>
      <t xml:space="preserve"> onder Start/Opmaak/Blad beveiligen.</t>
    </r>
  </si>
  <si>
    <t xml:space="preserve">Bé Keizer, e-mail: be.keizer@wxs.nl </t>
  </si>
  <si>
    <t>Werkblad Tabellen (tab)</t>
  </si>
  <si>
    <t>extra voor regulier MG afdeling</t>
  </si>
  <si>
    <t>De werking van de groeiregeling</t>
  </si>
  <si>
    <t>nieuwe TLV's</t>
  </si>
  <si>
    <t>uitschrijvingen</t>
  </si>
  <si>
    <t>SWV personele bekostiging</t>
  </si>
  <si>
    <t>pers groei budget</t>
  </si>
  <si>
    <t>Totaal groeibekostiging</t>
  </si>
  <si>
    <t>T.g.v. schooljaar</t>
  </si>
  <si>
    <t xml:space="preserve">resp. kalenderjaar </t>
  </si>
  <si>
    <t>personele bekostiging</t>
  </si>
  <si>
    <t>materiële bekostiging</t>
  </si>
  <si>
    <t>SWV materiële bekostiging</t>
  </si>
  <si>
    <t xml:space="preserve">OBP </t>
  </si>
  <si>
    <t>Naam SWV</t>
  </si>
  <si>
    <t xml:space="preserve">School </t>
  </si>
  <si>
    <t xml:space="preserve">Bovendien moet de groei verminderd worden met de leerlingen die in dezelfde periode uitgeschreven worden. Niet alleen uitgeschreven bij de betreffende school, maar uitgeschreven worden uit het SO cluster 3 en 4 als zodanig. Als een leerling overgaat van SO naar VSO is er ook sprake van uitschrijving. Leerlingen die uitgeschreven worden omdat ze overgaan naar een andere school voor SO van cluster 3 en 4 (doorstroom, geen uitstroom), blijven in dit kader dus buiten beschouwing. </t>
  </si>
  <si>
    <t>Kortheidshalve worden de ondersteuningscategorien laag, midden en hoog in de hierna volgende werkbladen aangeduid als cat 1, cat 2 resp. cat 3.</t>
  </si>
  <si>
    <t>mat groei budget</t>
  </si>
  <si>
    <t>mat. bek.</t>
  </si>
  <si>
    <t>Totaal pers</t>
  </si>
  <si>
    <t>Totaal mat</t>
  </si>
  <si>
    <t>groeibudget</t>
  </si>
  <si>
    <t xml:space="preserve">Schooljaar: </t>
  </si>
  <si>
    <t>Peildatum:</t>
  </si>
  <si>
    <t>Bijgewerkt tot:</t>
  </si>
  <si>
    <t>Aanmaakdatum:</t>
  </si>
  <si>
    <t>Instroom SWV-BRIN</t>
  </si>
  <si>
    <t>Uitstroom SWV-BRIN</t>
  </si>
  <si>
    <t>SWV</t>
  </si>
  <si>
    <t>CAT LAAG</t>
  </si>
  <si>
    <t>CAT HOOG</t>
  </si>
  <si>
    <t>TOTAAL</t>
  </si>
  <si>
    <t>PO0001</t>
  </si>
  <si>
    <t>00KM</t>
  </si>
  <si>
    <t>01AI</t>
  </si>
  <si>
    <t>01AJ</t>
  </si>
  <si>
    <t>01UC</t>
  </si>
  <si>
    <t>04AK</t>
  </si>
  <si>
    <t>04EY</t>
  </si>
  <si>
    <t>08PQ</t>
  </si>
  <si>
    <t>23XK</t>
  </si>
  <si>
    <t>26MN</t>
  </si>
  <si>
    <t>26MW</t>
  </si>
  <si>
    <t>26NC</t>
  </si>
  <si>
    <t>26NU</t>
  </si>
  <si>
    <t>PO2001</t>
  </si>
  <si>
    <t>02YR</t>
  </si>
  <si>
    <t>14WT</t>
  </si>
  <si>
    <t>19SO</t>
  </si>
  <si>
    <t>19TZ</t>
  </si>
  <si>
    <t>19VO</t>
  </si>
  <si>
    <t>19WD</t>
  </si>
  <si>
    <t>20BG</t>
  </si>
  <si>
    <t>26MU</t>
  </si>
  <si>
    <t>26NL</t>
  </si>
  <si>
    <t>PO2101</t>
  </si>
  <si>
    <t>00LD</t>
  </si>
  <si>
    <t>00MU</t>
  </si>
  <si>
    <t>02EP</t>
  </si>
  <si>
    <t>02XF</t>
  </si>
  <si>
    <t>02YN</t>
  </si>
  <si>
    <t>03PB</t>
  </si>
  <si>
    <t>06SV</t>
  </si>
  <si>
    <t>08ST</t>
  </si>
  <si>
    <t>16TF</t>
  </si>
  <si>
    <t>19TX</t>
  </si>
  <si>
    <t>23JT</t>
  </si>
  <si>
    <t>26LD</t>
  </si>
  <si>
    <t>26MC</t>
  </si>
  <si>
    <t>PO2201</t>
  </si>
  <si>
    <t>PO2202</t>
  </si>
  <si>
    <t>00SU</t>
  </si>
  <si>
    <t>PO2203</t>
  </si>
  <si>
    <t>19SK</t>
  </si>
  <si>
    <t>23HU</t>
  </si>
  <si>
    <t>PO2301</t>
  </si>
  <si>
    <t>01FX</t>
  </si>
  <si>
    <t>01RE</t>
  </si>
  <si>
    <t>02GD</t>
  </si>
  <si>
    <t>19QO</t>
  </si>
  <si>
    <t>PO2302</t>
  </si>
  <si>
    <t>00RL</t>
  </si>
  <si>
    <t>00ZN</t>
  </si>
  <si>
    <t>01CN</t>
  </si>
  <si>
    <t>01JH</t>
  </si>
  <si>
    <t>01WX</t>
  </si>
  <si>
    <t>18QP</t>
  </si>
  <si>
    <t>19LZ</t>
  </si>
  <si>
    <t>19VD</t>
  </si>
  <si>
    <t>PO2303</t>
  </si>
  <si>
    <t>02GM</t>
  </si>
  <si>
    <t>14XF</t>
  </si>
  <si>
    <t>19SY</t>
  </si>
  <si>
    <t>PO2304</t>
  </si>
  <si>
    <t>06RJ</t>
  </si>
  <si>
    <t>16QX</t>
  </si>
  <si>
    <t>PO2305</t>
  </si>
  <si>
    <t>02CP</t>
  </si>
  <si>
    <t>05PZ</t>
  </si>
  <si>
    <t>19QK</t>
  </si>
  <si>
    <t>26NR</t>
  </si>
  <si>
    <t>PO2401</t>
  </si>
  <si>
    <t>05LW</t>
  </si>
  <si>
    <t>23FA</t>
  </si>
  <si>
    <t>23GL</t>
  </si>
  <si>
    <t>30EF</t>
  </si>
  <si>
    <t>PO2402</t>
  </si>
  <si>
    <t>PO2403</t>
  </si>
  <si>
    <t>03RH</t>
  </si>
  <si>
    <t>14WS</t>
  </si>
  <si>
    <t>15MR</t>
  </si>
  <si>
    <t>23VR</t>
  </si>
  <si>
    <t>PO2501</t>
  </si>
  <si>
    <t>04EJ</t>
  </si>
  <si>
    <t>19TG</t>
  </si>
  <si>
    <t>PO2502</t>
  </si>
  <si>
    <t>00SO</t>
  </si>
  <si>
    <t>PO2503</t>
  </si>
  <si>
    <t>01GF</t>
  </si>
  <si>
    <t>05MF</t>
  </si>
  <si>
    <t>14OP</t>
  </si>
  <si>
    <t>22ML</t>
  </si>
  <si>
    <t>PO2504</t>
  </si>
  <si>
    <t>04AN</t>
  </si>
  <si>
    <t>14RB</t>
  </si>
  <si>
    <t>PO2505</t>
  </si>
  <si>
    <t>02VX</t>
  </si>
  <si>
    <t>16TL</t>
  </si>
  <si>
    <t>20OJ</t>
  </si>
  <si>
    <t>24HY</t>
  </si>
  <si>
    <t>PO2506</t>
  </si>
  <si>
    <t>00ON</t>
  </si>
  <si>
    <t>00TO</t>
  </si>
  <si>
    <t>01JE</t>
  </si>
  <si>
    <t>03IJ</t>
  </si>
  <si>
    <t>PO2507</t>
  </si>
  <si>
    <t>00OS</t>
  </si>
  <si>
    <t>02RO</t>
  </si>
  <si>
    <t>02RV</t>
  </si>
  <si>
    <t>04EP</t>
  </si>
  <si>
    <t>21IZ</t>
  </si>
  <si>
    <t>PO2508</t>
  </si>
  <si>
    <t>02RF</t>
  </si>
  <si>
    <t>02SK</t>
  </si>
  <si>
    <t>07IC</t>
  </si>
  <si>
    <t>PO2509</t>
  </si>
  <si>
    <t>16OJ</t>
  </si>
  <si>
    <t>18ZJ</t>
  </si>
  <si>
    <t>PO2510</t>
  </si>
  <si>
    <t>22NX</t>
  </si>
  <si>
    <t>PO2601</t>
  </si>
  <si>
    <t>00PQ</t>
  </si>
  <si>
    <t>00VV</t>
  </si>
  <si>
    <t>02YT</t>
  </si>
  <si>
    <t>03ND</t>
  </si>
  <si>
    <t>04BF</t>
  </si>
  <si>
    <t>26LF</t>
  </si>
  <si>
    <t>PO2602</t>
  </si>
  <si>
    <t>01TQ</t>
  </si>
  <si>
    <t>02AC</t>
  </si>
  <si>
    <t>02YP</t>
  </si>
  <si>
    <t>19SU</t>
  </si>
  <si>
    <t>19TJ</t>
  </si>
  <si>
    <t>PO2603</t>
  </si>
  <si>
    <t>00AW</t>
  </si>
  <si>
    <t>01OZ</t>
  </si>
  <si>
    <t>PO2604</t>
  </si>
  <si>
    <t>00NT</t>
  </si>
  <si>
    <t>05YX</t>
  </si>
  <si>
    <t>20YN</t>
  </si>
  <si>
    <t>PO2605</t>
  </si>
  <si>
    <t>05PE</t>
  </si>
  <si>
    <t>PO2701</t>
  </si>
  <si>
    <t>07IT</t>
  </si>
  <si>
    <t>PO2702</t>
  </si>
  <si>
    <t>04GJ</t>
  </si>
  <si>
    <t>15DZ</t>
  </si>
  <si>
    <t>PO2703</t>
  </si>
  <si>
    <t>01LB</t>
  </si>
  <si>
    <t>PO2704</t>
  </si>
  <si>
    <t>01MI</t>
  </si>
  <si>
    <t>02EJ</t>
  </si>
  <si>
    <t>05XA</t>
  </si>
  <si>
    <t>09QN</t>
  </si>
  <si>
    <t>18BV</t>
  </si>
  <si>
    <t>18EC</t>
  </si>
  <si>
    <t>18IS</t>
  </si>
  <si>
    <t>18LW</t>
  </si>
  <si>
    <t>20WW</t>
  </si>
  <si>
    <t>20YC</t>
  </si>
  <si>
    <t>PO2705</t>
  </si>
  <si>
    <t>01KX</t>
  </si>
  <si>
    <t>14UA</t>
  </si>
  <si>
    <t>16KI</t>
  </si>
  <si>
    <t>PO2706</t>
  </si>
  <si>
    <t>12QB</t>
  </si>
  <si>
    <t>20WU</t>
  </si>
  <si>
    <t>PO2707</t>
  </si>
  <si>
    <t>20WV</t>
  </si>
  <si>
    <t>20XV</t>
  </si>
  <si>
    <t>20YD</t>
  </si>
  <si>
    <t>23JU</t>
  </si>
  <si>
    <t>PO2708</t>
  </si>
  <si>
    <t>20WX</t>
  </si>
  <si>
    <t>PO2709</t>
  </si>
  <si>
    <t>00SL</t>
  </si>
  <si>
    <t>PO2710</t>
  </si>
  <si>
    <t>PO2711</t>
  </si>
  <si>
    <t>PO2801</t>
  </si>
  <si>
    <t>00OQ</t>
  </si>
  <si>
    <t>00SI</t>
  </si>
  <si>
    <t>14MY</t>
  </si>
  <si>
    <t>19OV</t>
  </si>
  <si>
    <t>PO2802</t>
  </si>
  <si>
    <t>00PZ</t>
  </si>
  <si>
    <t>01OY</t>
  </si>
  <si>
    <t>02YJ</t>
  </si>
  <si>
    <t>16VG</t>
  </si>
  <si>
    <t>17WK</t>
  </si>
  <si>
    <t>20KP</t>
  </si>
  <si>
    <t>20RX</t>
  </si>
  <si>
    <t>20VT</t>
  </si>
  <si>
    <t>PO2803</t>
  </si>
  <si>
    <t>PO2804</t>
  </si>
  <si>
    <t>01PE</t>
  </si>
  <si>
    <t>PO2805</t>
  </si>
  <si>
    <t>18KC</t>
  </si>
  <si>
    <t>20RL</t>
  </si>
  <si>
    <t>PO2806</t>
  </si>
  <si>
    <t>02XM</t>
  </si>
  <si>
    <t>04AD</t>
  </si>
  <si>
    <t>20RI</t>
  </si>
  <si>
    <t>20RJ</t>
  </si>
  <si>
    <t>20RK</t>
  </si>
  <si>
    <t>20RT</t>
  </si>
  <si>
    <t>PO2807</t>
  </si>
  <si>
    <t>19QU</t>
  </si>
  <si>
    <t>PO2808</t>
  </si>
  <si>
    <t>18BD</t>
  </si>
  <si>
    <t>PO2809</t>
  </si>
  <si>
    <t>00KK</t>
  </si>
  <si>
    <t>14OH</t>
  </si>
  <si>
    <t>PO2810</t>
  </si>
  <si>
    <t>21SG</t>
  </si>
  <si>
    <t>PO2811</t>
  </si>
  <si>
    <t>PO2812</t>
  </si>
  <si>
    <t>19UQ</t>
  </si>
  <si>
    <t>PO2813</t>
  </si>
  <si>
    <t>04EF</t>
  </si>
  <si>
    <t>PO2814</t>
  </si>
  <si>
    <t>15KH</t>
  </si>
  <si>
    <t>19XZ</t>
  </si>
  <si>
    <t>PO2815</t>
  </si>
  <si>
    <t>02DE</t>
  </si>
  <si>
    <t>02GA</t>
  </si>
  <si>
    <t>03HW</t>
  </si>
  <si>
    <t>20IX</t>
  </si>
  <si>
    <t>20JE</t>
  </si>
  <si>
    <t>20JG</t>
  </si>
  <si>
    <t>20JM</t>
  </si>
  <si>
    <t>PO2816</t>
  </si>
  <si>
    <t>23GY</t>
  </si>
  <si>
    <t>26MR</t>
  </si>
  <si>
    <t>PO2817</t>
  </si>
  <si>
    <t>PO2818</t>
  </si>
  <si>
    <t>16LO</t>
  </si>
  <si>
    <t>20KH</t>
  </si>
  <si>
    <t>00OJ</t>
  </si>
  <si>
    <t>02CK</t>
  </si>
  <si>
    <t>PO2902</t>
  </si>
  <si>
    <t>02RH</t>
  </si>
  <si>
    <t>07WD</t>
  </si>
  <si>
    <t>14PR</t>
  </si>
  <si>
    <t>26NN</t>
  </si>
  <si>
    <t>PO2903</t>
  </si>
  <si>
    <t>05HS</t>
  </si>
  <si>
    <t>PO3001</t>
  </si>
  <si>
    <t>PO3002</t>
  </si>
  <si>
    <t>02SZ</t>
  </si>
  <si>
    <t>21RO</t>
  </si>
  <si>
    <t>PO3003</t>
  </si>
  <si>
    <t>02RK</t>
  </si>
  <si>
    <t>02ZX</t>
  </si>
  <si>
    <t>16SN</t>
  </si>
  <si>
    <t>18CZ</t>
  </si>
  <si>
    <t>PO3004</t>
  </si>
  <si>
    <t>03XK</t>
  </si>
  <si>
    <t>PO3005</t>
  </si>
  <si>
    <t>01PD</t>
  </si>
  <si>
    <t>21GN</t>
  </si>
  <si>
    <t>PO3006</t>
  </si>
  <si>
    <t>00RT</t>
  </si>
  <si>
    <t>01PA</t>
  </si>
  <si>
    <t>02SW</t>
  </si>
  <si>
    <t>14NA</t>
  </si>
  <si>
    <t>14OT</t>
  </si>
  <si>
    <t>19ES</t>
  </si>
  <si>
    <t>PO3007</t>
  </si>
  <si>
    <t>10OL</t>
  </si>
  <si>
    <t>16SO</t>
  </si>
  <si>
    <t>19HT</t>
  </si>
  <si>
    <t>PO3008</t>
  </si>
  <si>
    <t>05HJ</t>
  </si>
  <si>
    <t>14VL</t>
  </si>
  <si>
    <t>17GQ</t>
  </si>
  <si>
    <t>PO3009</t>
  </si>
  <si>
    <t>00LH</t>
  </si>
  <si>
    <t>01PJ</t>
  </si>
  <si>
    <t>PO3010</t>
  </si>
  <si>
    <t>PO3101</t>
  </si>
  <si>
    <t>00UT</t>
  </si>
  <si>
    <t>01UQ</t>
  </si>
  <si>
    <t>02QV</t>
  </si>
  <si>
    <t>22OH</t>
  </si>
  <si>
    <t>PO3102</t>
  </si>
  <si>
    <t>01UO</t>
  </si>
  <si>
    <t>17IP</t>
  </si>
  <si>
    <t>PO3103</t>
  </si>
  <si>
    <t>PO3104</t>
  </si>
  <si>
    <t>01RB</t>
  </si>
  <si>
    <t>12QN</t>
  </si>
  <si>
    <t>PO3105</t>
  </si>
  <si>
    <t>00SH</t>
  </si>
  <si>
    <t>14VR</t>
  </si>
  <si>
    <t>17LV</t>
  </si>
  <si>
    <t>PO3106</t>
  </si>
  <si>
    <t>16PB</t>
  </si>
  <si>
    <t>20IF</t>
  </si>
  <si>
    <t>SWV_lrl</t>
  </si>
  <si>
    <t>Reformatorisch Samenwerkingsverband PO</t>
  </si>
  <si>
    <t>Stichting Samenwerkingsverband PO 20-01</t>
  </si>
  <si>
    <t>Stg. Samenwerkingsverband Passend Onderwijs PO Friesland 2101</t>
  </si>
  <si>
    <t>Samenwerkingsverband PO Noord-Drenthe.</t>
  </si>
  <si>
    <t>Stichting samenwerkingsverband 22-02</t>
  </si>
  <si>
    <t>SWV PO Hoogeveen, Meppel, Steenwijk e.o.</t>
  </si>
  <si>
    <t>Samenwerkingsverband Twente Noord PO</t>
  </si>
  <si>
    <t>Stichting Samenwerkingsverband 23-02</t>
  </si>
  <si>
    <t>Sine Limite, Cooperatie Passend Ond. Deventer</t>
  </si>
  <si>
    <t>Samenwerkingsverband PO Veld Vaart &amp; Vecht</t>
  </si>
  <si>
    <t>Stichting Leerlingzorg Primair Onderwijs Almere</t>
  </si>
  <si>
    <t>Samenwerkingsverband PO Noordoostpolder-Urk</t>
  </si>
  <si>
    <t>Stichting Samenwerkingsverband 24-03</t>
  </si>
  <si>
    <t>Samenwerkingsverband IJssel/Berkel</t>
  </si>
  <si>
    <t>SWV Oost Achterhoek</t>
  </si>
  <si>
    <t>SWV Primair Passend Onderwijs Doetinchem</t>
  </si>
  <si>
    <t>Samenwerkingsverband De Liemers PO</t>
  </si>
  <si>
    <t>St. Samenwerkingsverband Passend Onderwijs Apeldoorn</t>
  </si>
  <si>
    <t>Samenwerkingsverband 25-06 PO</t>
  </si>
  <si>
    <t>SWV Stromenland PO 2507</t>
  </si>
  <si>
    <t>Coöperatie Betuws Primair Passend Onderwijs U.A.</t>
  </si>
  <si>
    <t>SWV 25-09 PO</t>
  </si>
  <si>
    <t>Samenwerkingsverband Utrecht PO</t>
  </si>
  <si>
    <t>Samenwerkingsverband PO De Eem</t>
  </si>
  <si>
    <t>Samenwerkingsverband PO Zuidoost Utrecht</t>
  </si>
  <si>
    <t>Stichting Passenderwijs</t>
  </si>
  <si>
    <t>Profi Pendi</t>
  </si>
  <si>
    <t>Stichting Samenwerkingsverband Kop van Noord-Holland Passend PO</t>
  </si>
  <si>
    <t>Samenwerkingsverband De Westfriese Knoop</t>
  </si>
  <si>
    <t>Samenwerkingsverband Passend Onderwijs Zuid-Kennemerland</t>
  </si>
  <si>
    <t>Samenwerkingsverband PO 27-05 Zaanstreek</t>
  </si>
  <si>
    <t>Stg. Samenwerkingsverband Waterland Primair Onderwijs</t>
  </si>
  <si>
    <t>Samenwerkingsverband Passend Onderwijs Amsterdam/Diemen</t>
  </si>
  <si>
    <t>Amstelronde passend onderwijs</t>
  </si>
  <si>
    <t>Unita</t>
  </si>
  <si>
    <t>SWV Passend Onderwijs Haarlemmermeer</t>
  </si>
  <si>
    <t>Stichting SWV Passend Onderwijs IJmond</t>
  </si>
  <si>
    <t>Samenwerkingsverband Passend Primair Onderwijs regio Leiden</t>
  </si>
  <si>
    <t>Stichting Passend Primair Onderwijs Delft e.o.</t>
  </si>
  <si>
    <t>Stichting Samenwerkingsverband Primair Onderwijs Westland</t>
  </si>
  <si>
    <t>Samenwerkingsverband Passend Primair Onderwijs Hoeksche Waard</t>
  </si>
  <si>
    <t>RiBA</t>
  </si>
  <si>
    <t>Samenwerkingsverband Passend Primair Onderwijs Rotterdam</t>
  </si>
  <si>
    <t>Stg. SWV Schiedam, Vlaardingen, Maassluis onderwijs dat past</t>
  </si>
  <si>
    <t>Stg. Samenwerkingsverband Pas. Ond. Voorne-Putten/Rozenburg Prim. Ond</t>
  </si>
  <si>
    <t>Samenwerkingsverband Passend Onderwijs Drechtsteden</t>
  </si>
  <si>
    <t>Stichting Samenwerkingsverband Passend Primair Onderwijs Dordrecht</t>
  </si>
  <si>
    <t>Stichting SWV Passend Primair Onderwijs Goeree-Overflakkee</t>
  </si>
  <si>
    <t>Stichting Samenwerkingsverband PO Duin- en Bollenstreek</t>
  </si>
  <si>
    <t>Stichting SWV Passend Onderwijs Rijnstreek</t>
  </si>
  <si>
    <t>Stg. Passend Primair Onderwijs Haaglanden (SPPOH)</t>
  </si>
  <si>
    <t>Stichting Samenwerkingsverband Passend Onderwijs 28-17 Zoetermeer</t>
  </si>
  <si>
    <t>Samenwerkingsverband Passend Primair Onderwijs Oosterschelderegio</t>
  </si>
  <si>
    <t>Stichting Samenwerkingsverband Passend Primair Onderwijs Zeeuws-Vlaanderen</t>
  </si>
  <si>
    <t>Stichting Passend Onderwijs Brabantse Wal</t>
  </si>
  <si>
    <t>Samenwerkingsverband Passend Onderwijs Roosendaal-Moerdijk e.o.</t>
  </si>
  <si>
    <t>SWV PO 30-03 Optimale Onderwijs Kans</t>
  </si>
  <si>
    <t>Passend Onderwijs  PO 30-04</t>
  </si>
  <si>
    <t>Samenwerkingsverband Primair Onderwijs De Meierij</t>
  </si>
  <si>
    <t>Samenwerkingsverband PO 3006</t>
  </si>
  <si>
    <t>Samenwerkingsverband Passend Onderwijs Eindhoven e.o.</t>
  </si>
  <si>
    <t>Samenwerkingsverband Passend onderwijs PO Helmond-Peelland</t>
  </si>
  <si>
    <t>Stichting samenwerkingsverband Passend Onderwijs De Kempen</t>
  </si>
  <si>
    <t>Stichting SWV Primair passend Onderwijs Noord-Limburg</t>
  </si>
  <si>
    <t>SWV PO 31-02 Midden Limburg</t>
  </si>
  <si>
    <t>Stichting Samenwerkingsverband PO Weert-Nederweert</t>
  </si>
  <si>
    <t>Stichting Samenwerkingsverband Passend Onderwijs PO Westelijke Mijnstreek</t>
  </si>
  <si>
    <t>Sg. Passend Onderwijs Maastricht en Heuvelland PO</t>
  </si>
  <si>
    <t>Samenwerkingsverband Passend Onderwijs Heerlen e.o.</t>
  </si>
  <si>
    <t>BRIN</t>
  </si>
  <si>
    <t>adres</t>
  </si>
  <si>
    <t>postcode_vest</t>
  </si>
  <si>
    <t>naam_gemeente_vest</t>
  </si>
  <si>
    <t>nr_bevoegd_gezag</t>
  </si>
  <si>
    <t>00AO</t>
  </si>
  <si>
    <t>VSO ZMOK De Bolster</t>
  </si>
  <si>
    <t>Beelelaan 6</t>
  </si>
  <si>
    <t>7383BH</t>
  </si>
  <si>
    <t>Voorst</t>
  </si>
  <si>
    <t>Mozartlaan 150</t>
  </si>
  <si>
    <t>3055KM</t>
  </si>
  <si>
    <t>Rotterdam</t>
  </si>
  <si>
    <t>Dr. L.L. Zamenhoflaan 5</t>
  </si>
  <si>
    <t>3312AX</t>
  </si>
  <si>
    <t>Dordrecht</t>
  </si>
  <si>
    <t>Attendiz</t>
  </si>
  <si>
    <t>Welbergweg 20</t>
  </si>
  <si>
    <t>7556PE</t>
  </si>
  <si>
    <t>Hengelo</t>
  </si>
  <si>
    <t>00KX</t>
  </si>
  <si>
    <t>Herman Broerenschool</t>
  </si>
  <si>
    <t>Keulsebaan 508</t>
  </si>
  <si>
    <t>6045GL</t>
  </si>
  <si>
    <t>Roermond</t>
  </si>
  <si>
    <t>School Lyndensteyn</t>
  </si>
  <si>
    <t>Hoofdstraat 1</t>
  </si>
  <si>
    <t>9244CL</t>
  </si>
  <si>
    <t>Opsterland</t>
  </si>
  <si>
    <t>Blaarthemseweg 83</t>
  </si>
  <si>
    <t>5502JT</t>
  </si>
  <si>
    <t>Veldhoven</t>
  </si>
  <si>
    <t>Marderleane 3</t>
  </si>
  <si>
    <t>8572WG</t>
  </si>
  <si>
    <t>De Friese Meren</t>
  </si>
  <si>
    <t>Prof Dr Leo Kannerschool</t>
  </si>
  <si>
    <t>Endegeesterstraatweg 26</t>
  </si>
  <si>
    <t>2342AK</t>
  </si>
  <si>
    <t>Oegstgeest</t>
  </si>
  <si>
    <t>Klimopschool</t>
  </si>
  <si>
    <t>Grevelingenstraat 10</t>
  </si>
  <si>
    <t>4335XG</t>
  </si>
  <si>
    <t>Middelburg</t>
  </si>
  <si>
    <t>Hengstdal 2</t>
  </si>
  <si>
    <t>6522JV</t>
  </si>
  <si>
    <t>Nijmegen</t>
  </si>
  <si>
    <t>Korte Vlietsch voor ZMLK</t>
  </si>
  <si>
    <t>Schubertlaan 131</t>
  </si>
  <si>
    <t>2324CR</t>
  </si>
  <si>
    <t>Leiden</t>
  </si>
  <si>
    <t>Hengstdal 3</t>
  </si>
  <si>
    <t>6574NA</t>
  </si>
  <si>
    <t>Ubbergen</t>
  </si>
  <si>
    <t>De Pels</t>
  </si>
  <si>
    <t>Noordse Parklaan 2</t>
  </si>
  <si>
    <t>3513GV</t>
  </si>
  <si>
    <t>Utrecht</t>
  </si>
  <si>
    <t>Clara van Sparwoudestr 1</t>
  </si>
  <si>
    <t>2612SP</t>
  </si>
  <si>
    <t>Delft</t>
  </si>
  <si>
    <t>00RK</t>
  </si>
  <si>
    <t>De Stroom</t>
  </si>
  <si>
    <t>Reeweg Zuid 22</t>
  </si>
  <si>
    <t>3317NH</t>
  </si>
  <si>
    <t>Heereweg 100</t>
  </si>
  <si>
    <t>1901ME</t>
  </si>
  <si>
    <t>Castricum</t>
  </si>
  <si>
    <t>00RS</t>
  </si>
  <si>
    <t>Talryk</t>
  </si>
  <si>
    <t>Harddraversdijk 26</t>
  </si>
  <si>
    <t>9201HJ</t>
  </si>
  <si>
    <t>Smallingerland</t>
  </si>
  <si>
    <t>De Sonnewijser</t>
  </si>
  <si>
    <t>Gerrit van der Veenstr 24</t>
  </si>
  <si>
    <t>5348RD</t>
  </si>
  <si>
    <t>Oss</t>
  </si>
  <si>
    <t>Severenstraat 18</t>
  </si>
  <si>
    <t>6225AR</t>
  </si>
  <si>
    <t>Maastricht</t>
  </si>
  <si>
    <t>OZC Orion</t>
  </si>
  <si>
    <t>Simon Smitweg 7</t>
  </si>
  <si>
    <t>2353GA</t>
  </si>
  <si>
    <t>Leiderdorp</t>
  </si>
  <si>
    <t>Stichting Mozarthof</t>
  </si>
  <si>
    <t>Mozartlaan 29</t>
  </si>
  <si>
    <t>1217CM</t>
  </si>
  <si>
    <t>Hilversum</t>
  </si>
  <si>
    <t>Hamalandschool</t>
  </si>
  <si>
    <t>van Ostadestraat 17</t>
  </si>
  <si>
    <t>7131VB</t>
  </si>
  <si>
    <t>Oost Gelre</t>
  </si>
  <si>
    <t>Zuidlaarderbrink 4</t>
  </si>
  <si>
    <t>7812GE</t>
  </si>
  <si>
    <t>Emmen</t>
  </si>
  <si>
    <t>00TD</t>
  </si>
  <si>
    <t>De Zevensprong</t>
  </si>
  <si>
    <t>Grote Houtweg 180</t>
  </si>
  <si>
    <t>1944HJ</t>
  </si>
  <si>
    <t>Beverwijk</t>
  </si>
  <si>
    <t>Talita Koemi School</t>
  </si>
  <si>
    <t>Burgemeester Daleslaan 1</t>
  </si>
  <si>
    <t>6532CL</t>
  </si>
  <si>
    <t>BLO School Lataste</t>
  </si>
  <si>
    <t>Bergerweg 37</t>
  </si>
  <si>
    <t>6085AT</t>
  </si>
  <si>
    <t>Leudal</t>
  </si>
  <si>
    <t>Prof Fritz Redlschool</t>
  </si>
  <si>
    <t>Heidelberglaan 100</t>
  </si>
  <si>
    <t>3584CX</t>
  </si>
  <si>
    <t>00WP</t>
  </si>
  <si>
    <t>Generaal Smutslaan 9</t>
  </si>
  <si>
    <t>5021XA</t>
  </si>
  <si>
    <t>Tilburg</t>
  </si>
  <si>
    <t>00ZF</t>
  </si>
  <si>
    <t>De Atlas</t>
  </si>
  <si>
    <t>Vivaldilaan 46</t>
  </si>
  <si>
    <t>9402VE</t>
  </si>
  <si>
    <t>Assen</t>
  </si>
  <si>
    <t>Floraparkstraat 390</t>
  </si>
  <si>
    <t>7531HX</t>
  </si>
  <si>
    <t>Enschede</t>
  </si>
  <si>
    <t>Noordweg 14</t>
  </si>
  <si>
    <t>3233AV</t>
  </si>
  <si>
    <t>Westvoorne</t>
  </si>
  <si>
    <t>Dr A Verschoor School</t>
  </si>
  <si>
    <t>Groenelaantje 40</t>
  </si>
  <si>
    <t>8072DD</t>
  </si>
  <si>
    <t>Nunspeet</t>
  </si>
  <si>
    <t>01BS</t>
  </si>
  <si>
    <t>Schreuder College</t>
  </si>
  <si>
    <t>De Villeneuvestraat 24</t>
  </si>
  <si>
    <t>3053ZV</t>
  </si>
  <si>
    <t>'t Iemenschoer</t>
  </si>
  <si>
    <t>Ruijsdaelstraat 49</t>
  </si>
  <si>
    <t>7556WS</t>
  </si>
  <si>
    <t>ZML De Bodde</t>
  </si>
  <si>
    <t>Karel Boddenweg 1</t>
  </si>
  <si>
    <t>5044EL</t>
  </si>
  <si>
    <t>SO4 De Windroos</t>
  </si>
  <si>
    <t>de Gildekamp 6012</t>
  </si>
  <si>
    <t>6545LX</t>
  </si>
  <si>
    <t>De Ommezwaai</t>
  </si>
  <si>
    <t>Doorwerthlaan 2</t>
  </si>
  <si>
    <t>6825EX</t>
  </si>
  <si>
    <t>Arnhem</t>
  </si>
  <si>
    <t>01JR</t>
  </si>
  <si>
    <t>VSO School Werkenrode</t>
  </si>
  <si>
    <t>Nijmeegsebaan 9</t>
  </si>
  <si>
    <t>6561KE</t>
  </si>
  <si>
    <t>Groesbeek</t>
  </si>
  <si>
    <t>01KI</t>
  </si>
  <si>
    <t>SSVO School De Sprong</t>
  </si>
  <si>
    <t>Valkenheide 41</t>
  </si>
  <si>
    <t>3953MC</t>
  </si>
  <si>
    <t>Utrechtse Heuvelrug</t>
  </si>
  <si>
    <t>Bets Frijlingschool</t>
  </si>
  <si>
    <t>Sportlaan 153</t>
  </si>
  <si>
    <t>1442EC</t>
  </si>
  <si>
    <t>Purmerend</t>
  </si>
  <si>
    <t>De Ruimte</t>
  </si>
  <si>
    <t>Oudtburghweg 3</t>
  </si>
  <si>
    <t>1862PX</t>
  </si>
  <si>
    <t>Bergen (NH.)</t>
  </si>
  <si>
    <t>Heliomare Onderwijs</t>
  </si>
  <si>
    <t>Relweg 51</t>
  </si>
  <si>
    <t>1949EC</t>
  </si>
  <si>
    <t>Kraaienest</t>
  </si>
  <si>
    <t>Brasserskade 4</t>
  </si>
  <si>
    <t>2631NC</t>
  </si>
  <si>
    <t>Pijnacker-Nootdorp</t>
  </si>
  <si>
    <t>Hondsberg 5</t>
  </si>
  <si>
    <t>5062JT</t>
  </si>
  <si>
    <t>Oisterwijk</t>
  </si>
  <si>
    <t>Emiliusschool</t>
  </si>
  <si>
    <t>Nieuwstraat 72</t>
  </si>
  <si>
    <t>5691AE</t>
  </si>
  <si>
    <t>Son en Breugel</t>
  </si>
  <si>
    <t>Baden-Powelllaan 1</t>
  </si>
  <si>
    <t>3312AA</t>
  </si>
  <si>
    <t>Mortel 1</t>
  </si>
  <si>
    <t>5521TP</t>
  </si>
  <si>
    <t>Eersel</t>
  </si>
  <si>
    <t>01QH</t>
  </si>
  <si>
    <t>Sgm Klein Borculo</t>
  </si>
  <si>
    <t>Schoollaan 3</t>
  </si>
  <si>
    <t>7271NS</t>
  </si>
  <si>
    <t>Berkelland</t>
  </si>
  <si>
    <t>ZMLK De Maaskei</t>
  </si>
  <si>
    <t>Wessemerweg 3</t>
  </si>
  <si>
    <t>6097NA</t>
  </si>
  <si>
    <t>Maasgouw</t>
  </si>
  <si>
    <t>Wekeromseweg 6</t>
  </si>
  <si>
    <t>6816VC</t>
  </si>
  <si>
    <t>ZMLK School Klimop</t>
  </si>
  <si>
    <t>Hoflaan 10</t>
  </si>
  <si>
    <t>1217EA</t>
  </si>
  <si>
    <t>01UB</t>
  </si>
  <si>
    <t>VSO Parcours</t>
  </si>
  <si>
    <t>Yulius Onderwijs</t>
  </si>
  <si>
    <t>Boerhaavelaan 2</t>
  </si>
  <si>
    <t>2992KZ</t>
  </si>
  <si>
    <t>Barendrecht</t>
  </si>
  <si>
    <t>ZMOK School De Buitenhof</t>
  </si>
  <si>
    <t>Kloosterkensweg 6</t>
  </si>
  <si>
    <t>6419PJ</t>
  </si>
  <si>
    <t>Heerlen</t>
  </si>
  <si>
    <t>De Wijnberg</t>
  </si>
  <si>
    <t>Postweg 88</t>
  </si>
  <si>
    <t>5915HB</t>
  </si>
  <si>
    <t>Venlo</t>
  </si>
  <si>
    <t>De Alk</t>
  </si>
  <si>
    <t>Van Harenlaan 23</t>
  </si>
  <si>
    <t>1813KE</t>
  </si>
  <si>
    <t>Alkmaar</t>
  </si>
  <si>
    <t>Heiligenbergerweg 185</t>
  </si>
  <si>
    <t>3816AJ</t>
  </si>
  <si>
    <t>Amersfoort</t>
  </si>
  <si>
    <t>Mytylschool De Sprienke</t>
  </si>
  <si>
    <t>Vivaldipad 1</t>
  </si>
  <si>
    <t>4462JA</t>
  </si>
  <si>
    <t>Goes</t>
  </si>
  <si>
    <t>De Wingerd</t>
  </si>
  <si>
    <t>Oosterlaan 147</t>
  </si>
  <si>
    <t>8072BW</t>
  </si>
  <si>
    <t>Bernardusschool</t>
  </si>
  <si>
    <t>Ruychrocklaan 340</t>
  </si>
  <si>
    <t>2597EE</t>
  </si>
  <si>
    <t>'s-Gravenhage</t>
  </si>
  <si>
    <t>Leidse Buitenschool</t>
  </si>
  <si>
    <t>Duinoordweg 2</t>
  </si>
  <si>
    <t>2224CD</t>
  </si>
  <si>
    <t>Katwijk</t>
  </si>
  <si>
    <t>Caleidoscoop</t>
  </si>
  <si>
    <t>Wilaarderburen 2</t>
  </si>
  <si>
    <t>8924JK</t>
  </si>
  <si>
    <t>Leeuwarden</t>
  </si>
  <si>
    <t>02EY</t>
  </si>
  <si>
    <t>Kampheuvellaan 60</t>
  </si>
  <si>
    <t>7351DA</t>
  </si>
  <si>
    <t>Apeldoorn</t>
  </si>
  <si>
    <t>Koetsveldschool</t>
  </si>
  <si>
    <t>Zwaardvegersgaarde 25</t>
  </si>
  <si>
    <t>2542TC</t>
  </si>
  <si>
    <t>OCR Het Roessingh</t>
  </si>
  <si>
    <t>Roessinghsbleekweg 35</t>
  </si>
  <si>
    <t>7522AH</t>
  </si>
  <si>
    <t>Daniel De Brouwerschool</t>
  </si>
  <si>
    <t>Lathmerweg 4</t>
  </si>
  <si>
    <t>7384AN</t>
  </si>
  <si>
    <t>02KX</t>
  </si>
  <si>
    <t>Zmok Jozef</t>
  </si>
  <si>
    <t>Pater Kustersweg 3</t>
  </si>
  <si>
    <t>6267NL</t>
  </si>
  <si>
    <t>Eijsden-Margraten</t>
  </si>
  <si>
    <t>Mytylschool Ulingshof</t>
  </si>
  <si>
    <t>Ulingshofweg 26</t>
  </si>
  <si>
    <t>5915PM</t>
  </si>
  <si>
    <t>Professor Bronkhorstlaan 22</t>
  </si>
  <si>
    <t>3723MB</t>
  </si>
  <si>
    <t>De Bilt</t>
  </si>
  <si>
    <t>Galderseweg 87</t>
  </si>
  <si>
    <t>4836AD</t>
  </si>
  <si>
    <t>Breda</t>
  </si>
  <si>
    <t>02RM</t>
  </si>
  <si>
    <t>Beukenrode Onderwijs</t>
  </si>
  <si>
    <t>Beukenrodelaan 2</t>
  </si>
  <si>
    <t>3941ZP</t>
  </si>
  <si>
    <t>Pa Hoeklaan 2</t>
  </si>
  <si>
    <t>6651TG</t>
  </si>
  <si>
    <t>Druten</t>
  </si>
  <si>
    <t>Stiemensweg 175</t>
  </si>
  <si>
    <t>6591MD</t>
  </si>
  <si>
    <t>Gennep</t>
  </si>
  <si>
    <t>Mytylschool Gabriel</t>
  </si>
  <si>
    <t>Klokkenlaan 2</t>
  </si>
  <si>
    <t>5231BA</t>
  </si>
  <si>
    <t>'s-Hertogenbosch</t>
  </si>
  <si>
    <t>02SP</t>
  </si>
  <si>
    <t>Marienwaard 51</t>
  </si>
  <si>
    <t>6222AM</t>
  </si>
  <si>
    <t>Gezellelaan 13</t>
  </si>
  <si>
    <t>4707CC</t>
  </si>
  <si>
    <t>Roosendaal</t>
  </si>
  <si>
    <t>Citroenvlinder 77</t>
  </si>
  <si>
    <t>7323RC</t>
  </si>
  <si>
    <t>De Klimmer 21</t>
  </si>
  <si>
    <t>9104JT</t>
  </si>
  <si>
    <t>Dantumadiel</t>
  </si>
  <si>
    <t>A J Schreuderschool</t>
  </si>
  <si>
    <t>Guido Gezelleweg 24</t>
  </si>
  <si>
    <t>3076EB</t>
  </si>
  <si>
    <t>Buitenhofdreef 10</t>
  </si>
  <si>
    <t>2625XR</t>
  </si>
  <si>
    <t>02YL</t>
  </si>
  <si>
    <t>Portalis</t>
  </si>
  <si>
    <t>Hoogeweg 9</t>
  </si>
  <si>
    <t>9746TN</t>
  </si>
  <si>
    <t>Groningen</t>
  </si>
  <si>
    <t>Crailoseweg 116</t>
  </si>
  <si>
    <t>1272EX</t>
  </si>
  <si>
    <t>Huizen</t>
  </si>
  <si>
    <t>Prof W J Bladergroenschool</t>
  </si>
  <si>
    <t>Donderslaan 157</t>
  </si>
  <si>
    <t>9728KX</t>
  </si>
  <si>
    <t>Ariane De Ranitz</t>
  </si>
  <si>
    <t>Blauwe-Vogelweg 11</t>
  </si>
  <si>
    <t>3585LK</t>
  </si>
  <si>
    <t>02YU</t>
  </si>
  <si>
    <t>VSO ZMOK School De Sprengen</t>
  </si>
  <si>
    <t>Groteweg 5</t>
  </si>
  <si>
    <t>8191JS</t>
  </si>
  <si>
    <t>Heerde</t>
  </si>
  <si>
    <t>Professor Stoltehof 1</t>
  </si>
  <si>
    <t>5022KE</t>
  </si>
  <si>
    <t>03AE</t>
  </si>
  <si>
    <t>Het Prisma</t>
  </si>
  <si>
    <t>Heijenoordseweg 5A</t>
  </si>
  <si>
    <t>6813GG</t>
  </si>
  <si>
    <t>Tyltylcentrum De Witte Vogel</t>
  </si>
  <si>
    <t>Willem Dreespark 307</t>
  </si>
  <si>
    <t>2531SX</t>
  </si>
  <si>
    <t>De Vaart / Vierbeek College</t>
  </si>
  <si>
    <t>Wijnand van Arnhemweg 1</t>
  </si>
  <si>
    <t>6862XM</t>
  </si>
  <si>
    <t>Renkum</t>
  </si>
  <si>
    <t>Orinocodreef 15</t>
  </si>
  <si>
    <t>3563ST</t>
  </si>
  <si>
    <t>De Lanen 96</t>
  </si>
  <si>
    <t>9204WC</t>
  </si>
  <si>
    <t>St Tarcisiusschool</t>
  </si>
  <si>
    <t>Pater Eijmardweg 19</t>
  </si>
  <si>
    <t>6525RL</t>
  </si>
  <si>
    <t>03RM</t>
  </si>
  <si>
    <t>Het Prisma  (VSO-MG)</t>
  </si>
  <si>
    <t>Heijenoordseweg 5 A</t>
  </si>
  <si>
    <t>03TV</t>
  </si>
  <si>
    <t>De Korenaer</t>
  </si>
  <si>
    <t>Strausslaan 1</t>
  </si>
  <si>
    <t>5653AJ</t>
  </si>
  <si>
    <t>Eindhoven</t>
  </si>
  <si>
    <t>Michaëlschool</t>
  </si>
  <si>
    <t>Schijndelseweg 3</t>
  </si>
  <si>
    <t>5283AB</t>
  </si>
  <si>
    <t>Boxtel</t>
  </si>
  <si>
    <t>Instituut Mr Schats</t>
  </si>
  <si>
    <t>Van Enckevoirtlaan 129</t>
  </si>
  <si>
    <t>3052KR</t>
  </si>
  <si>
    <t>Verlengde Slotlaan 113</t>
  </si>
  <si>
    <t>3707CE</t>
  </si>
  <si>
    <t>Zeist</t>
  </si>
  <si>
    <t>Polstraat 33</t>
  </si>
  <si>
    <t>6942VK</t>
  </si>
  <si>
    <t>Montferland</t>
  </si>
  <si>
    <t>Attleeplantsoen 39</t>
  </si>
  <si>
    <t>3527BA</t>
  </si>
  <si>
    <t>Prisma</t>
  </si>
  <si>
    <t>Boterbloemweg 21B</t>
  </si>
  <si>
    <t>2403TR</t>
  </si>
  <si>
    <t>Alphen aan den Rijn</t>
  </si>
  <si>
    <t>Schoollaan 1</t>
  </si>
  <si>
    <t>Valkstraat 2A</t>
  </si>
  <si>
    <t>6135GC</t>
  </si>
  <si>
    <t>Sittard-Geleen</t>
  </si>
  <si>
    <t>Korczakstraat 1</t>
  </si>
  <si>
    <t>4335ER</t>
  </si>
  <si>
    <t>De Eenhoorn zmlk</t>
  </si>
  <si>
    <t>Eikstraat 36</t>
  </si>
  <si>
    <t>1623LT</t>
  </si>
  <si>
    <t>Hoorn</t>
  </si>
  <si>
    <t>04YK</t>
  </si>
  <si>
    <t>Kerkstraat 53</t>
  </si>
  <si>
    <t>7135JJ</t>
  </si>
  <si>
    <t>De Berkenschutse</t>
  </si>
  <si>
    <t>Sterkselseweg 65</t>
  </si>
  <si>
    <t>5591VE</t>
  </si>
  <si>
    <t>Heeze-Leende</t>
  </si>
  <si>
    <t>De Regenboog</t>
  </si>
  <si>
    <t>Madame Curiestraat 25</t>
  </si>
  <si>
    <t>4532LJ</t>
  </si>
  <si>
    <t>Terneuzen</t>
  </si>
  <si>
    <t>SGM Lichtenbeek (SO - ZML)</t>
  </si>
  <si>
    <t>Magnoliaplein 11</t>
  </si>
  <si>
    <t>7121AM</t>
  </si>
  <si>
    <t>Aalten</t>
  </si>
  <si>
    <t>Spieringweg 801</t>
  </si>
  <si>
    <t>2142ED</t>
  </si>
  <si>
    <t>Haarlemmermeer</t>
  </si>
  <si>
    <t>Hoefblad 9</t>
  </si>
  <si>
    <t>8265GM</t>
  </si>
  <si>
    <t>Kampen</t>
  </si>
  <si>
    <t>Kopjachtplein 19</t>
  </si>
  <si>
    <t>1034JG</t>
  </si>
  <si>
    <t>Amsterdam</t>
  </si>
  <si>
    <t>Parkschool voor ZMOK</t>
  </si>
  <si>
    <t>Ds. Meijerlaan 14</t>
  </si>
  <si>
    <t>2406JD</t>
  </si>
  <si>
    <t>Boslust School voor ZMLK</t>
  </si>
  <si>
    <t>Jhr. Repelaerlaan 2</t>
  </si>
  <si>
    <t>7731AN</t>
  </si>
  <si>
    <t>Ommen</t>
  </si>
  <si>
    <t>De Aventurijn</t>
  </si>
  <si>
    <t>Elzenlaan 10</t>
  </si>
  <si>
    <t>9422ES</t>
  </si>
  <si>
    <t>Midden-Drenthe</t>
  </si>
  <si>
    <t>07IQ</t>
  </si>
  <si>
    <t>Altra College</t>
  </si>
  <si>
    <t>Konijnenstraat 7</t>
  </si>
  <si>
    <t>1016SL</t>
  </si>
  <si>
    <t>De Meerpaal ZMLK/Linie College</t>
  </si>
  <si>
    <t>Cederhout 1</t>
  </si>
  <si>
    <t>1787RC</t>
  </si>
  <si>
    <t>Den Helder</t>
  </si>
  <si>
    <t>De Koperakker</t>
  </si>
  <si>
    <t>Montenslaan 2A</t>
  </si>
  <si>
    <t>4891SN</t>
  </si>
  <si>
    <t>Zundert</t>
  </si>
  <si>
    <t>Elimschool</t>
  </si>
  <si>
    <t>Luttenbergerweg 11</t>
  </si>
  <si>
    <t>7447PB</t>
  </si>
  <si>
    <t>Hellendoorn</t>
  </si>
  <si>
    <t>Piet Bakkerschool</t>
  </si>
  <si>
    <t>Plevierenpad 3</t>
  </si>
  <si>
    <t>8601XC</t>
  </si>
  <si>
    <t>Sudwest Fryslan</t>
  </si>
  <si>
    <t>De Schelp</t>
  </si>
  <si>
    <t>Nieuwe Landstraat 12</t>
  </si>
  <si>
    <t>2021DE</t>
  </si>
  <si>
    <t>Haarlem</t>
  </si>
  <si>
    <t>Vlokhovenseweg 41A</t>
  </si>
  <si>
    <t>5625WT</t>
  </si>
  <si>
    <t>De Parkschool</t>
  </si>
  <si>
    <t>Onderste Sittarderweg 4</t>
  </si>
  <si>
    <t>6141AZ</t>
  </si>
  <si>
    <t>De Duinpieper</t>
  </si>
  <si>
    <t>Stakman Bossestraat 79</t>
  </si>
  <si>
    <t>2203GH</t>
  </si>
  <si>
    <t>Noordwijk</t>
  </si>
  <si>
    <t>School Bleyburgh</t>
  </si>
  <si>
    <t>Maaslaan 6</t>
  </si>
  <si>
    <t>3363CJ</t>
  </si>
  <si>
    <t>Sliedrecht</t>
  </si>
  <si>
    <t>Hengstdal 4</t>
  </si>
  <si>
    <t>14OR</t>
  </si>
  <si>
    <t>Metaallaan 255</t>
  </si>
  <si>
    <t>9743BV</t>
  </si>
  <si>
    <t>14PG</t>
  </si>
  <si>
    <t>Heijenoordseweg 9</t>
  </si>
  <si>
    <t>Deltaschool</t>
  </si>
  <si>
    <t>Naereboutstraat 24</t>
  </si>
  <si>
    <t>4461GT</t>
  </si>
  <si>
    <t>Jan Hein Donnerschool</t>
  </si>
  <si>
    <t>Rudolphlaan 5</t>
  </si>
  <si>
    <t>3794MZ</t>
  </si>
  <si>
    <t>Barneveld</t>
  </si>
  <si>
    <t>14RZ</t>
  </si>
  <si>
    <t>Europalaan 89</t>
  </si>
  <si>
    <t>3526KP</t>
  </si>
  <si>
    <t>Adelante Onderwijs</t>
  </si>
  <si>
    <t>Onderstestraat 29</t>
  </si>
  <si>
    <t>6301KA</t>
  </si>
  <si>
    <t>Valkenburg aan de Geul</t>
  </si>
  <si>
    <t>Zonnebloemschool</t>
  </si>
  <si>
    <t>Geneveplein 1</t>
  </si>
  <si>
    <t>8303JZ</t>
  </si>
  <si>
    <t>Noordoostpolder</t>
  </si>
  <si>
    <t>De Verbetering 5</t>
  </si>
  <si>
    <t>9744DZ</t>
  </si>
  <si>
    <t>14YY</t>
  </si>
  <si>
    <t>Bemelergrubbe 5</t>
  </si>
  <si>
    <t>6226NK</t>
  </si>
  <si>
    <t>Aletta Jacobslaan 7</t>
  </si>
  <si>
    <t>1442AG</t>
  </si>
  <si>
    <t>De Keerkring</t>
  </si>
  <si>
    <t>Chaplinstrook 2- 6</t>
  </si>
  <si>
    <t>2726SK</t>
  </si>
  <si>
    <t>Zoetermeer</t>
  </si>
  <si>
    <t>De Zevenster</t>
  </si>
  <si>
    <t>de Doelen 1011</t>
  </si>
  <si>
    <t>8233GP</t>
  </si>
  <si>
    <t>Lelystad</t>
  </si>
  <si>
    <t>Dynamica Onderwijs</t>
  </si>
  <si>
    <t>Molenwerf 1C</t>
  </si>
  <si>
    <t>1541WR</t>
  </si>
  <si>
    <t>Zaanstad</t>
  </si>
  <si>
    <t>De Kameleon</t>
  </si>
  <si>
    <t>Gerard ter Borchstraat 51</t>
  </si>
  <si>
    <t>4703NL</t>
  </si>
  <si>
    <t>Lageweg 4</t>
  </si>
  <si>
    <t>3815VG</t>
  </si>
  <si>
    <t>Heistraat 78</t>
  </si>
  <si>
    <t>6467LR</t>
  </si>
  <si>
    <t>Kerkrade</t>
  </si>
  <si>
    <t>16QF</t>
  </si>
  <si>
    <t>De Toekomst</t>
  </si>
  <si>
    <t>Asakkerweg 5</t>
  </si>
  <si>
    <t>6718ZE</t>
  </si>
  <si>
    <t>Ede</t>
  </si>
  <si>
    <t>16QL</t>
  </si>
  <si>
    <t>Kristallis</t>
  </si>
  <si>
    <t>Hatertseweg 400</t>
  </si>
  <si>
    <t>6533GV</t>
  </si>
  <si>
    <t>van Goghlaan 3</t>
  </si>
  <si>
    <t>7901GK</t>
  </si>
  <si>
    <t>Hoogeveen</t>
  </si>
  <si>
    <t>Mytylschool</t>
  </si>
  <si>
    <t>Toledolaan 4</t>
  </si>
  <si>
    <t>5629CC</t>
  </si>
  <si>
    <t>De Rank</t>
  </si>
  <si>
    <t>Klokhuislaan 4</t>
  </si>
  <si>
    <t>9201JE</t>
  </si>
  <si>
    <t>Thorbeckelaan 49</t>
  </si>
  <si>
    <t>3842DP</t>
  </si>
  <si>
    <t>Harderwijk</t>
  </si>
  <si>
    <t>De Opperd</t>
  </si>
  <si>
    <t>Van Vredenburchweg 168A</t>
  </si>
  <si>
    <t>2285SE</t>
  </si>
  <si>
    <t>Rijswijk</t>
  </si>
  <si>
    <t>Vijverhofschool</t>
  </si>
  <si>
    <t>Simon Stevinstraat 4</t>
  </si>
  <si>
    <t>5916PZ</t>
  </si>
  <si>
    <t>Sloet van de Beelestraat 4</t>
  </si>
  <si>
    <t>6045HD</t>
  </si>
  <si>
    <t>17JJ</t>
  </si>
  <si>
    <t>Het Emaus College</t>
  </si>
  <si>
    <t>Groene Allee 46</t>
  </si>
  <si>
    <t>3853JW</t>
  </si>
  <si>
    <t>Ermelo</t>
  </si>
  <si>
    <t>Jan Baptist</t>
  </si>
  <si>
    <t>Porseleinstraat 14</t>
  </si>
  <si>
    <t>6216BP</t>
  </si>
  <si>
    <t>Larikslaan 190</t>
  </si>
  <si>
    <t>3053LG</t>
  </si>
  <si>
    <t>Kromme Zandweg 65</t>
  </si>
  <si>
    <t>3084NE</t>
  </si>
  <si>
    <t>Alb Schweitzerschool</t>
  </si>
  <si>
    <t>Planetenlaan 168</t>
  </si>
  <si>
    <t>2024EW</t>
  </si>
  <si>
    <t>Meijelseweg 2B</t>
  </si>
  <si>
    <t>6089ND</t>
  </si>
  <si>
    <t>Prof Dr Gunningschool</t>
  </si>
  <si>
    <t>Korte Verspronckweg 7-9</t>
  </si>
  <si>
    <t>2023BS</t>
  </si>
  <si>
    <t>Dr A V Voorthuysenschool</t>
  </si>
  <si>
    <t>Professor Eijkmanlaan 1</t>
  </si>
  <si>
    <t>2035XA</t>
  </si>
  <si>
    <t>Frederik Hendriklaan 73</t>
  </si>
  <si>
    <t>2012SG</t>
  </si>
  <si>
    <t>De Leeuwerik</t>
  </si>
  <si>
    <t>Bleekenweg 1b</t>
  </si>
  <si>
    <t>7161AB</t>
  </si>
  <si>
    <t>18XY</t>
  </si>
  <si>
    <t>Het Molenduin</t>
  </si>
  <si>
    <t>Dinkgrevelaan 32</t>
  </si>
  <si>
    <t>2071BP</t>
  </si>
  <si>
    <t>Velsen</t>
  </si>
  <si>
    <t>Opb sch zmok De Spinaker</t>
  </si>
  <si>
    <t>Kees Boekestraat 1</t>
  </si>
  <si>
    <t>1817EZ</t>
  </si>
  <si>
    <t>Azalealaan 38</t>
  </si>
  <si>
    <t>5701CM</t>
  </si>
  <si>
    <t>Helmond</t>
  </si>
  <si>
    <t>Jacob Oppenheimstraat 1</t>
  </si>
  <si>
    <t>5652HG</t>
  </si>
  <si>
    <t>Keppelerdijk 2</t>
  </si>
  <si>
    <t>7535PE</t>
  </si>
  <si>
    <t>De Brug</t>
  </si>
  <si>
    <t>Wassenaarseweg 499</t>
  </si>
  <si>
    <t>2333AL</t>
  </si>
  <si>
    <t>De Twijn/Dr Itardschool</t>
  </si>
  <si>
    <t>Dokter Hengeveldweg 2</t>
  </si>
  <si>
    <t>8025AK</t>
  </si>
  <si>
    <t>Zwolle</t>
  </si>
  <si>
    <t>Dr Herderscheeschool</t>
  </si>
  <si>
    <t>Schapendijk 3</t>
  </si>
  <si>
    <t>7608LV</t>
  </si>
  <si>
    <t>Almelo</t>
  </si>
  <si>
    <t>Ericaschool</t>
  </si>
  <si>
    <t>Delftseveerweg 28</t>
  </si>
  <si>
    <t>3134JJ</t>
  </si>
  <si>
    <t>Vlaardingen</t>
  </si>
  <si>
    <t>Openbare Mackayschool voor ZML</t>
  </si>
  <si>
    <t>Colijnstraat 4</t>
  </si>
  <si>
    <t>7942BH</t>
  </si>
  <si>
    <t>Meppel</t>
  </si>
  <si>
    <t>W A V Liefland School</t>
  </si>
  <si>
    <t>Paterswoldseweg 131</t>
  </si>
  <si>
    <t>9727BE</t>
  </si>
  <si>
    <t>Splithofstraat 1</t>
  </si>
  <si>
    <t>7415CD</t>
  </si>
  <si>
    <t>Deventer</t>
  </si>
  <si>
    <t>Emmalaan 2</t>
  </si>
  <si>
    <t>7204AS</t>
  </si>
  <si>
    <t>Zutphen</t>
  </si>
  <si>
    <t>Domela Nieuwenhuisweg 5</t>
  </si>
  <si>
    <t>8448GK</t>
  </si>
  <si>
    <t>Heerenveen</t>
  </si>
  <si>
    <t>P.C. Hooftlaan 99</t>
  </si>
  <si>
    <t>9673GV</t>
  </si>
  <si>
    <t>Oldambt</t>
  </si>
  <si>
    <t>Mytylschool De Thermiek</t>
  </si>
  <si>
    <t>Blauwe Vogelweg 1</t>
  </si>
  <si>
    <t>2333VK</t>
  </si>
  <si>
    <t>De Twijn/De Driemaster</t>
  </si>
  <si>
    <t>Boterdiep 5</t>
  </si>
  <si>
    <t>8032XW</t>
  </si>
  <si>
    <t>Prins Johan Friso</t>
  </si>
  <si>
    <t>Dilgtplein 1</t>
  </si>
  <si>
    <t>9751NJ</t>
  </si>
  <si>
    <t>Haren</t>
  </si>
  <si>
    <t>19WF</t>
  </si>
  <si>
    <t>Erasmusschool</t>
  </si>
  <si>
    <t>Van Heemskerckstraat 56</t>
  </si>
  <si>
    <t>9726GM</t>
  </si>
  <si>
    <t>De Ark</t>
  </si>
  <si>
    <t>Jan Luykenstraat 1</t>
  </si>
  <si>
    <t>2806PD</t>
  </si>
  <si>
    <t>Gouda</t>
  </si>
  <si>
    <t>Witterhoofdweg 1g</t>
  </si>
  <si>
    <t>9405HX</t>
  </si>
  <si>
    <t>Smidserweg 4</t>
  </si>
  <si>
    <t>6419CP</t>
  </si>
  <si>
    <t>Insp W P Blokpoelschool</t>
  </si>
  <si>
    <t>Haardstede 1</t>
  </si>
  <si>
    <t>2543VS</t>
  </si>
  <si>
    <t>Doorniksestraat 28</t>
  </si>
  <si>
    <t>2587XM</t>
  </si>
  <si>
    <t>Insp S De Vriesschool</t>
  </si>
  <si>
    <t>Heliotrooplaan 35</t>
  </si>
  <si>
    <t>2555MA</t>
  </si>
  <si>
    <t>De Piramide</t>
  </si>
  <si>
    <t>Melis Stokelaan 1185</t>
  </si>
  <si>
    <t>2541GA</t>
  </si>
  <si>
    <t>Kelloggplaats 340</t>
  </si>
  <si>
    <t>3068XA</t>
  </si>
  <si>
    <t>De Strandwacht</t>
  </si>
  <si>
    <t>Paddepad 8</t>
  </si>
  <si>
    <t>2554HZ</t>
  </si>
  <si>
    <t>Van Voorthuysenschool</t>
  </si>
  <si>
    <t>Heuvellaan 1</t>
  </si>
  <si>
    <t>7314BN</t>
  </si>
  <si>
    <t>Rollostraat 85B</t>
  </si>
  <si>
    <t>3084PM</t>
  </si>
  <si>
    <t>A Willeboerschool</t>
  </si>
  <si>
    <t>Meindert Hobbemalaan 2</t>
  </si>
  <si>
    <t>3062SK</t>
  </si>
  <si>
    <t>Openluchtschool R'dam</t>
  </si>
  <si>
    <t>Olijflaan 4-6</t>
  </si>
  <si>
    <t>3053WK</t>
  </si>
  <si>
    <t>De Archipel</t>
  </si>
  <si>
    <t>Jan Ligthartstraat 10</t>
  </si>
  <si>
    <t>3083AM</t>
  </si>
  <si>
    <t>Mytylschool De Brug</t>
  </si>
  <si>
    <t>Ringdijk 84</t>
  </si>
  <si>
    <t>3054KV</t>
  </si>
  <si>
    <t>de Piloot</t>
  </si>
  <si>
    <t>Brongras 7</t>
  </si>
  <si>
    <t>3068PA</t>
  </si>
  <si>
    <t>Drostenburg 1</t>
  </si>
  <si>
    <t>1102AM</t>
  </si>
  <si>
    <t>Drostenburg 1-4</t>
  </si>
  <si>
    <t>Jan Sluijtersstraat 3</t>
  </si>
  <si>
    <t>1062CJ</t>
  </si>
  <si>
    <t>WB Noteboomschool</t>
  </si>
  <si>
    <t>Drostenburg 1B</t>
  </si>
  <si>
    <t>Van Koetsveldschool</t>
  </si>
  <si>
    <t>Archimedesplantsoen 98</t>
  </si>
  <si>
    <t>1098KB</t>
  </si>
  <si>
    <t>Gerhardschool</t>
  </si>
  <si>
    <t>Valentijnkade 61-62</t>
  </si>
  <si>
    <t>1095JL</t>
  </si>
  <si>
    <t>Mr de Jonghschool</t>
  </si>
  <si>
    <t>Terpstraat 36</t>
  </si>
  <si>
    <t>1069TV</t>
  </si>
  <si>
    <t>Van Detschool</t>
  </si>
  <si>
    <t>IJsbaanpad 7</t>
  </si>
  <si>
    <t>1076CV</t>
  </si>
  <si>
    <t>21EJ</t>
  </si>
  <si>
    <t>Gaasterlandstraat 7</t>
  </si>
  <si>
    <t>1079RH</t>
  </si>
  <si>
    <t>Jan Olieslagersstraat 3</t>
  </si>
  <si>
    <t>5224BD</t>
  </si>
  <si>
    <t>Monseigneur Suijsstraat 10</t>
  </si>
  <si>
    <t>5375AG</t>
  </si>
  <si>
    <t>Landerd</t>
  </si>
  <si>
    <t>Heldevierlaan 4</t>
  </si>
  <si>
    <t>6415SB</t>
  </si>
  <si>
    <t>de Lans</t>
  </si>
  <si>
    <t>Zutphensestraat 175</t>
  </si>
  <si>
    <t>6971JR</t>
  </si>
  <si>
    <t>Brummen</t>
  </si>
  <si>
    <t>Bunschoterweg 2 A</t>
  </si>
  <si>
    <t>6711CJ</t>
  </si>
  <si>
    <t>22OB</t>
  </si>
  <si>
    <t>VSO De Ortolaan</t>
  </si>
  <si>
    <t>Graaf van Loonlaan 2</t>
  </si>
  <si>
    <t>6093BV</t>
  </si>
  <si>
    <t>22OG</t>
  </si>
  <si>
    <t>VSO De Velddijk</t>
  </si>
  <si>
    <t>Bergstraat 58</t>
  </si>
  <si>
    <t>5931CE</t>
  </si>
  <si>
    <t>Rijksstraatweg 145</t>
  </si>
  <si>
    <t>1115AP</t>
  </si>
  <si>
    <t>Ouder-Amstel</t>
  </si>
  <si>
    <t>23GH</t>
  </si>
  <si>
    <t>De Lasenberg</t>
  </si>
  <si>
    <t>Hellingweg 1</t>
  </si>
  <si>
    <t>3762CP</t>
  </si>
  <si>
    <t>Soest</t>
  </si>
  <si>
    <t>23GJ</t>
  </si>
  <si>
    <t>Pleysier College</t>
  </si>
  <si>
    <t>Dr. van Welylaan 4-6</t>
  </si>
  <si>
    <t>2566ER</t>
  </si>
  <si>
    <t>23GK</t>
  </si>
  <si>
    <t>Briant College</t>
  </si>
  <si>
    <t>Bethanienstraat 250</t>
  </si>
  <si>
    <t>6826TJ</t>
  </si>
  <si>
    <t>Het Warandecollege</t>
  </si>
  <si>
    <t>Bredaseweg 140</t>
  </si>
  <si>
    <t>4904SC</t>
  </si>
  <si>
    <t>Oosterhout</t>
  </si>
  <si>
    <t>Eduvierschool De Anger</t>
  </si>
  <si>
    <t>Schoener 1109</t>
  </si>
  <si>
    <t>8243TC</t>
  </si>
  <si>
    <t>Zuigerplasdreef 202</t>
  </si>
  <si>
    <t>8223EX</t>
  </si>
  <si>
    <t>De Zwengel</t>
  </si>
  <si>
    <t>Carillonlaan 3</t>
  </si>
  <si>
    <t>5261LT</t>
  </si>
  <si>
    <t>Vught</t>
  </si>
  <si>
    <t>ZML-School It Twaluk</t>
  </si>
  <si>
    <t>Haydnstraat 2</t>
  </si>
  <si>
    <t>8915BH</t>
  </si>
  <si>
    <t>Herderscheeschool</t>
  </si>
  <si>
    <t>Weerdsingel W.Z. 22</t>
  </si>
  <si>
    <t>3513BB</t>
  </si>
  <si>
    <t>26LY</t>
  </si>
  <si>
    <t>Graaf van Egmondstraat 79</t>
  </si>
  <si>
    <t>3261AK</t>
  </si>
  <si>
    <t>Oud-Beijerland</t>
  </si>
  <si>
    <t>Sinne</t>
  </si>
  <si>
    <t>Simmerdyk 5</t>
  </si>
  <si>
    <t>8601ZP</t>
  </si>
  <si>
    <t>26MK</t>
  </si>
  <si>
    <t>De Steiger</t>
  </si>
  <si>
    <t>Koperstraat 4</t>
  </si>
  <si>
    <t>9743RW</t>
  </si>
  <si>
    <t>Dorpsstraat-Oost 3a</t>
  </si>
  <si>
    <t>2991CR</t>
  </si>
  <si>
    <t>De Cirkel</t>
  </si>
  <si>
    <t>Kennelweg 8</t>
  </si>
  <si>
    <t>4205ZR</t>
  </si>
  <si>
    <t>Gorinchem</t>
  </si>
  <si>
    <t>De Meidoornschool</t>
  </si>
  <si>
    <t>Vlaanderenlaan 7</t>
  </si>
  <si>
    <t>9501TJ</t>
  </si>
  <si>
    <t>Stadskanaal</t>
  </si>
  <si>
    <t>Verlengde Parkweg 47 b</t>
  </si>
  <si>
    <t>6717GL</t>
  </si>
  <si>
    <t>Willem Barentszstraat 72</t>
  </si>
  <si>
    <t>8023WS</t>
  </si>
  <si>
    <t>26NE</t>
  </si>
  <si>
    <t>Coxstraat 9</t>
  </si>
  <si>
    <t>4421DC</t>
  </si>
  <si>
    <t>Kapelle</t>
  </si>
  <si>
    <t>Beatrixschool</t>
  </si>
  <si>
    <t>Mulockstraat 42</t>
  </si>
  <si>
    <t>4301KW</t>
  </si>
  <si>
    <t>Schouwen-Duiveland</t>
  </si>
  <si>
    <t>Samuelschool</t>
  </si>
  <si>
    <t>Han Hollanderweg 194</t>
  </si>
  <si>
    <t>2807AL</t>
  </si>
  <si>
    <t>Marathonlaan 7</t>
  </si>
  <si>
    <t>1318ED</t>
  </si>
  <si>
    <t>Almere</t>
  </si>
  <si>
    <t>De Brouwerij</t>
  </si>
  <si>
    <t>Vluchtheuvellaan 4</t>
  </si>
  <si>
    <t>6671DN</t>
  </si>
  <si>
    <t>Zetten</t>
  </si>
  <si>
    <t>Waterleidingstraat 4</t>
  </si>
  <si>
    <t>5244PE</t>
  </si>
  <si>
    <t>02PQ</t>
  </si>
  <si>
    <t>Intermetzo Onderwijs</t>
  </si>
  <si>
    <t>Mettrayweg 53</t>
  </si>
  <si>
    <t>7211LC</t>
  </si>
  <si>
    <t>Lochem</t>
  </si>
  <si>
    <t>Brabantlaan 3</t>
  </si>
  <si>
    <t>4817JW</t>
  </si>
  <si>
    <t>02SJ</t>
  </si>
  <si>
    <t>Heerendonklaan 4</t>
  </si>
  <si>
    <t>5223XB</t>
  </si>
  <si>
    <t>Ruwaardstraat 15</t>
  </si>
  <si>
    <t>5342AH</t>
  </si>
  <si>
    <t>02YM</t>
  </si>
  <si>
    <t>Diamant College</t>
  </si>
  <si>
    <t>Star Numanstraat 52</t>
  </si>
  <si>
    <t>9714JS</t>
  </si>
  <si>
    <t>de Ambelt</t>
  </si>
  <si>
    <t>Herfterlaan 39</t>
  </si>
  <si>
    <t>8026RC</t>
  </si>
  <si>
    <t>Burg Schullstraat 2</t>
  </si>
  <si>
    <t>4001VV</t>
  </si>
  <si>
    <t>Tiel</t>
  </si>
  <si>
    <t>V S O  De Heldring</t>
  </si>
  <si>
    <t>Burgemeester Eliasstraat 20</t>
  </si>
  <si>
    <t>1063EW</t>
  </si>
  <si>
    <t>De Blink</t>
  </si>
  <si>
    <t>David Tenierslaan 8</t>
  </si>
  <si>
    <t>3904ZA</t>
  </si>
  <si>
    <t>Veenendaal</t>
  </si>
  <si>
    <t>Sweelinckstraat 4</t>
  </si>
  <si>
    <t>5462CR</t>
  </si>
  <si>
    <t>Veghel</t>
  </si>
  <si>
    <t>Meer en Vaart 9</t>
  </si>
  <si>
    <t>1068KV</t>
  </si>
  <si>
    <t>Deurneseweg 15</t>
  </si>
  <si>
    <t>5709AH</t>
  </si>
  <si>
    <t>Dokter Hengeveldweg 9</t>
  </si>
  <si>
    <t>SO Openluchtschool</t>
  </si>
  <si>
    <t>Rijnauwenstraat 201</t>
  </si>
  <si>
    <t>4834LD</t>
  </si>
  <si>
    <t>Burg H van Sleenstraat 6</t>
  </si>
  <si>
    <t>3231XB</t>
  </si>
  <si>
    <t>Brielle</t>
  </si>
  <si>
    <t>WereldKidz Meerklank</t>
  </si>
  <si>
    <t>Slotlaan 330</t>
  </si>
  <si>
    <t>3701GX</t>
  </si>
  <si>
    <t>Zuidlaarderweg 30</t>
  </si>
  <si>
    <t>9756TM</t>
  </si>
  <si>
    <t>De Recon</t>
  </si>
  <si>
    <t>Dordtsestraatweg 472</t>
  </si>
  <si>
    <t>3075BN</t>
  </si>
  <si>
    <t>21EN</t>
  </si>
  <si>
    <t>Beijerlandstraat 2</t>
  </si>
  <si>
    <t>1025NN</t>
  </si>
  <si>
    <t>Landheining 6</t>
  </si>
  <si>
    <t>4817DM</t>
  </si>
  <si>
    <t>Utrechtseweg 69</t>
  </si>
  <si>
    <t>3704HB</t>
  </si>
  <si>
    <t>De Monoliet</t>
  </si>
  <si>
    <t>Melkemastate 29</t>
  </si>
  <si>
    <t>8925AX</t>
  </si>
  <si>
    <t>De Keyzer</t>
  </si>
  <si>
    <t>Dr. Keyzerlaan 23</t>
  </si>
  <si>
    <t>5051PB</t>
  </si>
  <si>
    <t>Goirle</t>
  </si>
  <si>
    <t>23KF</t>
  </si>
  <si>
    <t>Groot Bruninkstraat 9</t>
  </si>
  <si>
    <t>7544RN</t>
  </si>
  <si>
    <t>Schoolstraat 11</t>
  </si>
  <si>
    <t>9641JW</t>
  </si>
  <si>
    <t>Veendam</t>
  </si>
  <si>
    <t>SO de Zonnehof / VSO Hofplein</t>
  </si>
  <si>
    <t>Hartkampweg 6</t>
  </si>
  <si>
    <t>8101ZW</t>
  </si>
  <si>
    <t>Raalte</t>
  </si>
  <si>
    <t>SL</t>
  </si>
  <si>
    <t>volgnr SWV</t>
  </si>
  <si>
    <t>vn</t>
  </si>
  <si>
    <t>groei</t>
  </si>
  <si>
    <t>GEGEVENS GROEI I.V.M. OVERDRACHTSBEKOSTIGING PEILDATUM</t>
  </si>
  <si>
    <t>SO totaal per school</t>
  </si>
  <si>
    <t>Werkblad kijkglas 3</t>
  </si>
  <si>
    <t>Werkblad SWV gegevens</t>
  </si>
  <si>
    <t>In dit werkblad zijn gegevens van samenwerkingsverbanden PO en van de SO-scholen opgenomen.</t>
  </si>
  <si>
    <t>De overige gegevens zijn bijgewerkt.</t>
  </si>
  <si>
    <t>In-uitstroom in het (V)SO, jonger dan 8 jaar</t>
  </si>
  <si>
    <t>In-uitstroom in het (V)SO, 8 jaar en ouder</t>
  </si>
  <si>
    <t xml:space="preserve">De groeiregeling op basis van de peildatum 1 februari geldt niet voor iedere leerling die er meer is dan op 1 oktober daaraan voorafgaand. Voor de bepaling van groei tellen alleen de leerlingen mee die in de periode 2 oktober T-1 tot en met 1 februari T met een nieuwe TLV worden ingeschreven. Leerlingen die op 1 oktober al op een vestiging van een SO-school zijn ingeschreven en daarna overgaan naar een andere school binnen hetzelfde of een ander samenwerkingsverband tellen dus niet mee voor de bepaling van het aantal nieuwe TLV's. Ook moeten de leerlingen van vestigingen van eenzelfde (V)SO-school in een samenwerkingsverband bij elkaar gevoegd worden. </t>
  </si>
  <si>
    <t>In dit werkblad zijn per samenwerkingsverband PO en per school SO de gegevens van DUO opgenomen over de groei en uitstroom op 1 februari t.o.v. 1 oktober daaraan voorafgaand.</t>
  </si>
  <si>
    <t>GPL bedragen (V)SO</t>
  </si>
  <si>
    <t>Overzicht groei (voortgezet) speciaal onderwijs</t>
  </si>
  <si>
    <t>MI 2019 bekostiging, kalenderjaar</t>
  </si>
  <si>
    <t>Vereniging van samenwerkingsverband Passend onderwijs Rijn &amp; Gelderse Vallei PO</t>
  </si>
  <si>
    <t>Stichting Samenwerkingsverband Noord-Kennemerland PO</t>
  </si>
  <si>
    <t>Samenwerkingsverband Primair Onderwijs Midden-Holland</t>
  </si>
  <si>
    <t>Samenwerkingsverband Driegang</t>
  </si>
  <si>
    <t>Samenwerkingsverband passend primair onderwijs Aan den IJssel</t>
  </si>
  <si>
    <t>Samenwerkingsverband PO Langstraat Heusden Altena</t>
  </si>
  <si>
    <t>Het Kasteel</t>
  </si>
  <si>
    <t>Onderwijscentrum Leijpark</t>
  </si>
  <si>
    <t>Het Bariet</t>
  </si>
  <si>
    <t>Entrea Onderwijs Tiel</t>
  </si>
  <si>
    <t>VSO De Zwaai</t>
  </si>
  <si>
    <t>Gentiaan College</t>
  </si>
  <si>
    <t>Drostenburg</t>
  </si>
  <si>
    <t>Breda College</t>
  </si>
  <si>
    <t>De Wegwijzer</t>
  </si>
  <si>
    <t>Alphons Laudy</t>
  </si>
  <si>
    <t>De Huifkar</t>
  </si>
  <si>
    <t>Groninger Buitenschool</t>
  </si>
  <si>
    <t>SOVSO Catharina</t>
  </si>
  <si>
    <t>Orion College Zuid</t>
  </si>
  <si>
    <t>Lichtenbeek (SO - MG)</t>
  </si>
  <si>
    <t>Eben-Haezer</t>
  </si>
  <si>
    <t>Bergse Veld School voor SO</t>
  </si>
  <si>
    <t>Mytylschool  Kiem</t>
  </si>
  <si>
    <t>Prins Willem Alexanderschool</t>
  </si>
  <si>
    <t>SO De Zwaai</t>
  </si>
  <si>
    <t>Paedologisch Instituutschool</t>
  </si>
  <si>
    <t>Sint Maartenschool</t>
  </si>
  <si>
    <t>St. Antonius</t>
  </si>
  <si>
    <t>Instituut voor Orthopedagogisch Onderwijs</t>
  </si>
  <si>
    <t>Opb School v ZMLK Emmen</t>
  </si>
  <si>
    <t>De Klimmer</t>
  </si>
  <si>
    <t>Het Sloepje - Het Reliëf</t>
  </si>
  <si>
    <t>Mw Dr CP Gelinckschool</t>
  </si>
  <si>
    <t>P.I.-school Hondsberg</t>
  </si>
  <si>
    <t>Hub Nrd-Brabant vestiging Rosmalen</t>
  </si>
  <si>
    <t>De Dortse Buitenschool</t>
  </si>
  <si>
    <t>De Groote Aard SO-VSO</t>
  </si>
  <si>
    <t>Lichtenbeek (SO - LG)</t>
  </si>
  <si>
    <t>ZMLK School Koningin Emma</t>
  </si>
  <si>
    <t>Hoenderloo College voor VSO-ZMOK</t>
  </si>
  <si>
    <t>Berg en Bosch Onderwijs</t>
  </si>
  <si>
    <t>Het Berkenhofcollege VSO</t>
  </si>
  <si>
    <t>De Kom School voor SOVSO</t>
  </si>
  <si>
    <t xml:space="preserve">Mikado </t>
  </si>
  <si>
    <t>Hub Nrd-Br vest Stedelijk VSO te Rosmalen</t>
  </si>
  <si>
    <t>Don Boscoschool ZMOK/SO/ VSO</t>
  </si>
  <si>
    <t>Hub Nrd-Br vestiging Oss</t>
  </si>
  <si>
    <t>RK Mytylsch v BLO aan Lich Gebr Kinderen</t>
  </si>
  <si>
    <t xml:space="preserve">Chr School De Zonnehoek </t>
  </si>
  <si>
    <t>Maurice Maeterlinckschool</t>
  </si>
  <si>
    <t>Mytylschool De Trappenberg</t>
  </si>
  <si>
    <t>Utrechtse Buitenschool De Schans</t>
  </si>
  <si>
    <t>SO Kleurrijk</t>
  </si>
  <si>
    <t>Dokter CP van Leersumschool</t>
  </si>
  <si>
    <t xml:space="preserve">St Christoffelschool </t>
  </si>
  <si>
    <t>Rafael, school voor zml</t>
  </si>
  <si>
    <t>Klein Borculo School voor Speciaal Onderwijs</t>
  </si>
  <si>
    <t>ZMOK School Xaverius</t>
  </si>
  <si>
    <t>SO/VSO Respont (Asteria College)</t>
  </si>
  <si>
    <t xml:space="preserve">SGM Harreveld </t>
  </si>
  <si>
    <t xml:space="preserve">De Waterlelie </t>
  </si>
  <si>
    <t>School voor ZMLK de Spanker</t>
  </si>
  <si>
    <t>Professor Waterink school</t>
  </si>
  <si>
    <t>Bredezorgschool De Cambier</t>
  </si>
  <si>
    <t xml:space="preserve">De Rungraaf </t>
  </si>
  <si>
    <t>Hub Noord-Brabant vestiging Veghel</t>
  </si>
  <si>
    <t>Mariëndael</t>
  </si>
  <si>
    <t>STIP VSO Utrecht</t>
  </si>
  <si>
    <t>Expertisecentrum A v Dijkschool</t>
  </si>
  <si>
    <t>Tytylschool de Maasgouw Maastricht</t>
  </si>
  <si>
    <t>O.S.V.O. Martin Luther Kingschool</t>
  </si>
  <si>
    <t>ZMOK School Dr Dqr Mulock Houwer</t>
  </si>
  <si>
    <t>ZMLK School St Jan Baptist</t>
  </si>
  <si>
    <t>G.J. van der Ploegschool</t>
  </si>
  <si>
    <t>ZMLK School De Lelie</t>
  </si>
  <si>
    <t>Speciaal Onderwijs De Spoorzoeker</t>
  </si>
  <si>
    <t>St Mattheusschool SO-VSO-ZMLK/MG</t>
  </si>
  <si>
    <t>School voor Meervoudige Gebrekkige Kinderen</t>
  </si>
  <si>
    <t>School voor ZMOK De Widdonck</t>
  </si>
  <si>
    <t>Speciaal Onderwijs Brielle</t>
  </si>
  <si>
    <t>De Parel voor speciaal onderwijs, revalidatie en zorg</t>
  </si>
  <si>
    <t>De Hilt Orthopedagogisch onderwijsinstituut voor SO en VSO</t>
  </si>
  <si>
    <t>Mgr Bekkerschool</t>
  </si>
  <si>
    <t>Dr. A. v. Voorthuysenschool</t>
  </si>
  <si>
    <t>De Linde SO en VSO</t>
  </si>
  <si>
    <t>Anne Flokstraschool</t>
  </si>
  <si>
    <t>Meester Duisterhoutschool</t>
  </si>
  <si>
    <t>Meentsch Openb Sch v ZML</t>
  </si>
  <si>
    <t>W A van`` Lieflandschool</t>
  </si>
  <si>
    <t>Eerste Nederlandse Buitenschool</t>
  </si>
  <si>
    <t>Mytylschool Orion College Zuidoost</t>
  </si>
  <si>
    <t>Orion College Drostenburg</t>
  </si>
  <si>
    <t>Orion College Noord</t>
  </si>
  <si>
    <t>RK School De Rietlanden</t>
  </si>
  <si>
    <t xml:space="preserve">De Vlinder </t>
  </si>
  <si>
    <t>SO VSO De Pyler</t>
  </si>
  <si>
    <t>Talentencampus Venlo Speciaal Onderwijs</t>
  </si>
  <si>
    <t>PI-school De Pionier</t>
  </si>
  <si>
    <t>Intermetzo Zonnehuizen Onderwijs</t>
  </si>
  <si>
    <t>Het Corylus College</t>
  </si>
  <si>
    <t>Eduvierschool Dokter Herman Bekiusschool</t>
  </si>
  <si>
    <t>ZMLK School De Rank</t>
  </si>
  <si>
    <t>Rehoboth (v)so</t>
  </si>
  <si>
    <t>School voor SO/VSO</t>
  </si>
  <si>
    <t>M H School voor ZMLK</t>
  </si>
  <si>
    <t>Stichting Almere Speciaal</t>
  </si>
  <si>
    <t>Een uitvoeriger toelichting over de groeiregeling is beschikbaar in het document Groeiregeling (V)SO - passend onderwijs die op de websites van de PO-Raad resp. Steunpunt passend onderwijs van de VO-raad te vinden is.</t>
  </si>
  <si>
    <t>per leerling SO ≥8</t>
  </si>
  <si>
    <t>BRIN (V)SO</t>
  </si>
  <si>
    <t>CAT MIDDEN</t>
  </si>
  <si>
    <t>GROEI</t>
  </si>
  <si>
    <t>Stichting SWV 2305PO, Ruiterlaan 14 8019 BS Zwolle</t>
  </si>
  <si>
    <t>naam school _kort</t>
  </si>
  <si>
    <t>Dit instrument is een door de PO-Raad en VO-Raad, met hulp van OCW, opgesteld hulpmiddel om een goed beeld te krijgen van de bekostiging van de groei op basis van de peildatum 1 februari 2021.</t>
  </si>
  <si>
    <t xml:space="preserve">De groeiregeling voor 2021-2022 is gebaseerd op de peildatum 1 februari 2021. Op basis van de 1 oktober T-1 teldatum berekent DUO hoeveel basis- en ondersteuningsbekostiging de school krijgt van het Rijk. Daarnaast moet het SWV zelf berekenen hoeveel basis- en ondersteuningsbekostiging er overgedragen moet worden aan de (V)SO-school door het SWV waarvan die leerlingen afkomstig zijn op basis van de telling op de peildatum 1 februari volgend op 1 okt. T-1. </t>
  </si>
  <si>
    <t>DUO verzorgt Kijkglas 3 waarin opgave wordt gedaan van de aantallen leerlingen per categorie, naar leeftijdsgroep en onderverdeeld naar SO resp. VSO.  Daarbij wordt de weergave gegeven van de groei en de uitschrijving zoals hier aangegeven. Die aantallen worden automatisch in dit instrument overgenomen en vervolgens vinden de berekeningen plaats. Gegevens van de telling 1 februari 2021 zijn beschikbaar gekomen op 13 april 2021 waarbij het bestand per 12 april 2021 is bevroren als het bestand dat van toepassing is.</t>
  </si>
  <si>
    <t>in geld (prijspeil 2021-2022 voorlopig)</t>
  </si>
  <si>
    <t>MI 2021 bekostiging, kalenderjaar</t>
  </si>
  <si>
    <t>2021-2022</t>
  </si>
  <si>
    <t>Kortheidshalve worden de categorien laag, midden en hoog aangeduid als cat 1, cat 2 resp. cat 3.</t>
  </si>
  <si>
    <r>
      <t xml:space="preserve">De witte cellen in het werkblad 1 februari (H10 en S21) binnen het lichtgrijze kader dienen ingevuld te worden met de juiste gegevens. Na het downloaden van de gewenste Kijkdoos (SWV PO, SWV VO of (V)SO-school) dient ‘Bewerken inschakelen’ (bovenaan in het scherm) geactiveerd te worden. Vervolgens kan het eigen Brinnummer van het SWV of van de (V)SO-school worden ingevoerd en komt, </t>
    </r>
    <r>
      <rPr>
        <b/>
        <sz val="11"/>
        <rFont val="Calibri"/>
        <family val="2"/>
      </rPr>
      <t>nadat het bestand is opgeslagen,</t>
    </r>
    <r>
      <rPr>
        <sz val="11"/>
        <rFont val="Calibri"/>
        <family val="2"/>
      </rPr>
      <t xml:space="preserve"> die betreffende instelling tevoorschijn met de daarbij behorende gegevens en berekeningen. Alle cellen met een gele achtergrond bevatten formules. </t>
    </r>
  </si>
  <si>
    <t xml:space="preserve"> 1 februari 2021</t>
  </si>
  <si>
    <t>Deze versie werkt met de nieuwe bekostigingsbedragen 2021-2022 in de publicatie van 6 juli 2021.</t>
  </si>
  <si>
    <r>
      <t>In deze applicatie zijn de bedragen opgenomen van de voorlopig vastgestelde GPL's voor 2021-2022 van 6 juli 2021</t>
    </r>
    <r>
      <rPr>
        <b/>
        <sz val="11"/>
        <rFont val="Calibri"/>
        <family val="2"/>
      </rPr>
      <t>.</t>
    </r>
  </si>
  <si>
    <t>De uitkomst van de op deze wijze bepaalde groei moet positief zijn, anders wordt de overdrachtsverplichting op 0 gesteld. Voor de bepaling of deze groei op de SO-vestigingen positief is, wordt het netto-resultaat van de som van de aantallen leerlingen jonger dan 8 jaar en van de leerlingen van 8 jaar en ouder bij elkaar geteld.</t>
  </si>
  <si>
    <r>
      <t xml:space="preserve">Is aan deze condities voldaan dan wordt </t>
    </r>
    <r>
      <rPr>
        <u/>
        <sz val="11"/>
        <rFont val="Calibri"/>
        <family val="2"/>
      </rPr>
      <t>per samenwerkingsverband</t>
    </r>
    <r>
      <rPr>
        <sz val="11"/>
        <rFont val="Calibri"/>
        <family val="2"/>
      </rPr>
      <t xml:space="preserve"> berekend hoe groot de overdrachtsverplichting is die aan de school moet worden betaald voor de groei van het aantal leerlingen die aan dat samenwerkingsverband toegerekend moet worden. Daarvoor wordt de overdrachtsverplichting berekend voor elke leerling die tot de groei gerekend moet worden </t>
    </r>
    <r>
      <rPr>
        <b/>
        <sz val="11"/>
        <rFont val="Calibri"/>
        <family val="2"/>
      </rPr>
      <t>met het van toepassing zijnde bedrag per categorie</t>
    </r>
    <r>
      <rPr>
        <sz val="11"/>
        <rFont val="Calibri"/>
        <family val="2"/>
      </rPr>
      <t>. Er wordt voor dat bedrag onderscheid gemaakt tussen leerlingen jonger dan 8 jaar en leerlingen van 8 jaar en ouder. Daarbij geldt dat de leeftijd van een leerling niet wijzigt t.o.v. die leeftijd op 1 okt. daaraanvoorafgaand. De leeftijd van 1 oktober 2020 wordt in het (V)SO bepaald door de leeftijd vast te stellen op basis van de leeftijd op 31 december 2020. De berekening vindt voor de personele en voor de materiële bekostiging afzonderlijk plaats. De uitkomst wordt op 0 gesteld als die uitkomst kleiner dan 0 wordt.</t>
    </r>
  </si>
  <si>
    <r>
      <t xml:space="preserve">Wettelijk is geregeld dat het samenwerkingsverband verplicht is de basis- en ondersteuningsbekostiging personeel per leerling over te dragen. Voor de basisbekostiging personeel geldt dit sinds 2018 omdat de wet op dit punt is gewijzigd. De PO-Raad en de VO-Raad adviseren om ook de materiële basis- en ondersteuningsbekostiging over te dragen zodat voor iedere groeileerling de volle bekostiging aan de (V)SO-school beschikbaar komt. Dat is immers ook het geval bij de reguliere bekostiging. Omdat het geen in de wet vastgelegde verplichting is, is er sprake van een </t>
    </r>
    <r>
      <rPr>
        <b/>
        <sz val="11"/>
        <rFont val="Calibri"/>
        <family val="2"/>
      </rPr>
      <t>keuze</t>
    </r>
    <r>
      <rPr>
        <sz val="11"/>
        <rFont val="Calibri"/>
        <family val="2"/>
      </rPr>
      <t xml:space="preserve"> van het samenwerkingsverband die expliciet gedaan moet worden (zie kolom S) en die keuze wordt dan ook vastgelegd in dit instrument.</t>
    </r>
  </si>
  <si>
    <r>
      <t xml:space="preserve">In de tabellen zijn de gegevens opgenomen die betrekking hebben op de onderliggende normeringen voor de bekostiging. De bedragen betreffen de bedragen tweede regeling personele bekostiging PO zoals die voor het schooljaar </t>
    </r>
    <r>
      <rPr>
        <b/>
        <sz val="11"/>
        <rFont val="Calibri"/>
        <family val="2"/>
      </rPr>
      <t>2021-2022</t>
    </r>
    <r>
      <rPr>
        <sz val="11"/>
        <rFont val="Calibri"/>
        <family val="2"/>
      </rPr>
      <t xml:space="preserve"> per 6 juli 2021 zijn vastgesteld; voor MI is dit het het kalenderjaar </t>
    </r>
    <r>
      <rPr>
        <b/>
        <sz val="11"/>
        <rFont val="Calibri"/>
        <family val="2"/>
      </rPr>
      <t>2021.</t>
    </r>
    <r>
      <rPr>
        <sz val="11"/>
        <rFont val="Calibri"/>
        <family val="2"/>
      </rPr>
      <t xml:space="preserve"> Andere bedragen die met de bekostigingssystematiek te maken hebben zoals die voor het (V)SO zijn de voorlopige berekende bedragen met het nu bekende prijspeil 2021-2022. De bedragen worden t.z.t. (naar verwachting medio 2022) weer bijgesteld als gevolg van met name indexering en zullen dan in de tabellen worden aangepast. U kunt dit ook zelf doen door de bedragen in de lichtgroene cellen aan te passen.</t>
    </r>
  </si>
  <si>
    <t>Toelichting Groeiregeling SWV PO - SO op basis van 1 februari 2021                                                                                                 vs 14juli2021</t>
  </si>
  <si>
    <t xml:space="preserve"> - de verwijzing naar het basisbedrag van de GPL was niet naar het juiste jaar; nu wel.</t>
  </si>
  <si>
    <t>Aanpassing versie 7juli2021: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</si>
</sst>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d/mmm/yyyy"/>
    <numFmt numFmtId="165" formatCode="_(&quot;€&quot;* #,##0.00_);_(&quot;€&quot;* \(#,##0.00\);_(&quot;€&quot;* &quot;-&quot;??_);_(@_)"/>
    <numFmt numFmtId="166" formatCode="&quot;€&quot;\ #,##0.00_-"/>
    <numFmt numFmtId="167" formatCode="[$-413]d/mmm/yy;@"/>
    <numFmt numFmtId="168" formatCode="[$-413]d/mmm;@"/>
    <numFmt numFmtId="169" formatCode="_(&quot;€&quot;* #,##0_);_(&quot;€&quot;* \(#,##0\);_(&quot;€&quot;* &quot;-&quot;_);_(@_)"/>
    <numFmt numFmtId="170" formatCode="#,##0.00_ ;\-#,##0.00\ "/>
    <numFmt numFmtId="171" formatCode="0.0000"/>
  </numFmts>
  <fonts count="55" x14ac:knownFonts="1">
    <font>
      <sz val="10"/>
      <color theme="1"/>
      <name val="Arial"/>
      <family val="2"/>
    </font>
    <font>
      <sz val="10"/>
      <color theme="1"/>
      <name val="Arial"/>
      <family val="2"/>
    </font>
    <font>
      <sz val="10"/>
      <name val="Calibri"/>
      <family val="2"/>
      <scheme val="minor"/>
    </font>
    <font>
      <sz val="10"/>
      <name val="Calibri"/>
      <family val="2"/>
    </font>
    <font>
      <b/>
      <sz val="10"/>
      <color rgb="FFC00000"/>
      <name val="Calibri"/>
      <family val="2"/>
      <scheme val="minor"/>
    </font>
    <font>
      <b/>
      <sz val="10"/>
      <name val="Calibri"/>
      <family val="2"/>
    </font>
    <font>
      <sz val="9"/>
      <color indexed="81"/>
      <name val="Tahoma"/>
      <family val="2"/>
    </font>
    <font>
      <sz val="10"/>
      <color indexed="10"/>
      <name val="Calibri"/>
      <family val="2"/>
    </font>
    <font>
      <b/>
      <sz val="10"/>
      <color indexed="10"/>
      <name val="Calibri"/>
      <family val="2"/>
    </font>
    <font>
      <b/>
      <sz val="10"/>
      <color rgb="FFC00000"/>
      <name val="Calibri"/>
      <family val="2"/>
    </font>
    <font>
      <sz val="10"/>
      <color theme="1"/>
      <name val="Calibri"/>
      <family val="2"/>
      <scheme val="minor"/>
    </font>
    <font>
      <b/>
      <i/>
      <sz val="10"/>
      <name val="Calibri"/>
      <family val="2"/>
    </font>
    <font>
      <sz val="12"/>
      <name val="Calibri"/>
      <family val="2"/>
    </font>
    <font>
      <sz val="11"/>
      <name val="Calibri"/>
      <family val="2"/>
    </font>
    <font>
      <b/>
      <sz val="11"/>
      <name val="Calibri"/>
      <family val="2"/>
    </font>
    <font>
      <i/>
      <sz val="10"/>
      <name val="Calibri"/>
      <family val="2"/>
    </font>
    <font>
      <b/>
      <i/>
      <sz val="10"/>
      <color indexed="10"/>
      <name val="Calibri"/>
      <family val="2"/>
    </font>
    <font>
      <i/>
      <sz val="10"/>
      <color theme="0"/>
      <name val="Calibri"/>
      <family val="2"/>
    </font>
    <font>
      <b/>
      <sz val="11"/>
      <color rgb="FFC00000"/>
      <name val="Calibri"/>
      <family val="2"/>
    </font>
    <font>
      <sz val="11"/>
      <color indexed="10"/>
      <name val="Calibri"/>
      <family val="2"/>
    </font>
    <font>
      <b/>
      <sz val="11"/>
      <color indexed="10"/>
      <name val="Calibri"/>
      <family val="2"/>
    </font>
    <font>
      <u/>
      <sz val="11"/>
      <name val="Calibri"/>
      <family val="2"/>
    </font>
    <font>
      <u/>
      <sz val="10"/>
      <color indexed="12"/>
      <name val="Arial"/>
      <family val="2"/>
    </font>
    <font>
      <u/>
      <sz val="11"/>
      <color indexed="12"/>
      <name val="Calibri"/>
      <family val="2"/>
      <scheme val="minor"/>
    </font>
    <font>
      <b/>
      <i/>
      <sz val="11"/>
      <color rgb="FF00B050"/>
      <name val="Calibri"/>
      <family val="2"/>
    </font>
    <font>
      <b/>
      <i/>
      <sz val="10"/>
      <color theme="1"/>
      <name val="Calibri"/>
      <family val="2"/>
      <scheme val="minor"/>
    </font>
    <font>
      <sz val="10"/>
      <color theme="0" tint="-0.14999847407452621"/>
      <name val="Calibri"/>
      <family val="2"/>
      <scheme val="minor"/>
    </font>
    <font>
      <sz val="14"/>
      <color rgb="FFC00000"/>
      <name val="Calibri"/>
      <family val="2"/>
    </font>
    <font>
      <b/>
      <sz val="10"/>
      <name val="Calibri"/>
      <family val="2"/>
      <scheme val="minor"/>
    </font>
    <font>
      <b/>
      <sz val="10"/>
      <color indexed="10"/>
      <name val="Calibri"/>
      <family val="2"/>
      <scheme val="minor"/>
    </font>
    <font>
      <b/>
      <sz val="10"/>
      <color indexed="9"/>
      <name val="Calibri"/>
      <family val="2"/>
    </font>
    <font>
      <sz val="12"/>
      <color indexed="10"/>
      <name val="Calibri"/>
      <family val="2"/>
    </font>
    <font>
      <sz val="14"/>
      <color indexed="10"/>
      <name val="Calibri"/>
      <family val="2"/>
    </font>
    <font>
      <b/>
      <i/>
      <sz val="10"/>
      <name val="Calibri"/>
      <family val="2"/>
      <scheme val="minor"/>
    </font>
    <font>
      <b/>
      <i/>
      <sz val="10"/>
      <color theme="0"/>
      <name val="Calibri"/>
      <family val="2"/>
      <scheme val="minor"/>
    </font>
    <font>
      <b/>
      <i/>
      <sz val="10"/>
      <color theme="1" tint="0.34998626667073579"/>
      <name val="Calibri"/>
      <family val="2"/>
    </font>
    <font>
      <b/>
      <i/>
      <sz val="10"/>
      <color theme="1" tint="0.34998626667073579"/>
      <name val="Calibri"/>
      <family val="2"/>
      <scheme val="minor"/>
    </font>
    <font>
      <i/>
      <sz val="10"/>
      <color theme="1" tint="0.34998626667073579"/>
      <name val="Calibri"/>
      <family val="2"/>
    </font>
    <font>
      <b/>
      <sz val="10"/>
      <color theme="0"/>
      <name val="Calibri"/>
      <family val="2"/>
      <scheme val="minor"/>
    </font>
    <font>
      <b/>
      <sz val="10"/>
      <color theme="1" tint="0.34998626667073579"/>
      <name val="Calibri"/>
      <family val="2"/>
      <scheme val="minor"/>
    </font>
    <font>
      <sz val="10"/>
      <color indexed="10"/>
      <name val="Calibri"/>
      <family val="2"/>
      <scheme val="minor"/>
    </font>
    <font>
      <sz val="10"/>
      <color theme="1" tint="0.34998626667073579"/>
      <name val="Calibri"/>
      <family val="2"/>
      <scheme val="minor"/>
    </font>
    <font>
      <b/>
      <u/>
      <sz val="10"/>
      <color rgb="FF000000"/>
      <name val="Arial Unicode MS"/>
      <family val="2"/>
    </font>
    <font>
      <sz val="10"/>
      <color rgb="FF000000"/>
      <name val="Arial Unicode MS"/>
      <family val="2"/>
    </font>
    <font>
      <sz val="10"/>
      <color rgb="FF000000"/>
      <name val="Arial"/>
      <family val="2"/>
    </font>
    <font>
      <b/>
      <i/>
      <sz val="11"/>
      <name val="Calibri"/>
      <family val="2"/>
    </font>
    <font>
      <sz val="10"/>
      <color theme="1"/>
      <name val="Arial Unicode MS"/>
      <family val="2"/>
    </font>
    <font>
      <b/>
      <sz val="11"/>
      <color rgb="FFFF0000"/>
      <name val="Calibri"/>
      <family val="2"/>
    </font>
    <font>
      <sz val="10"/>
      <color theme="0" tint="-0.14999847407452621"/>
      <name val="Calibri"/>
      <family val="2"/>
    </font>
    <font>
      <sz val="10"/>
      <color theme="0" tint="-0.249977111117893"/>
      <name val="Arial"/>
      <family val="2"/>
    </font>
    <font>
      <sz val="8.5"/>
      <color theme="0" tint="-0.14999847407452621"/>
      <name val="Verdana"/>
      <family val="2"/>
    </font>
    <font>
      <sz val="9"/>
      <color theme="1"/>
      <name val="Arial"/>
      <family val="2"/>
    </font>
    <font>
      <i/>
      <sz val="11"/>
      <name val="Calibri"/>
      <family val="2"/>
    </font>
    <font>
      <b/>
      <sz val="10"/>
      <color rgb="FF000000"/>
      <name val="Arial Unicode MS"/>
      <family val="2"/>
    </font>
    <font>
      <b/>
      <sz val="10"/>
      <name val="Arial Unicode MS"/>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FF"/>
        <bgColor rgb="FF000000"/>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0"/>
      </bottom>
      <diagonal/>
    </border>
    <border>
      <left/>
      <right/>
      <top style="thin">
        <color theme="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alignment vertical="top"/>
      <protection locked="0"/>
    </xf>
  </cellStyleXfs>
  <cellXfs count="302">
    <xf numFmtId="0" fontId="0" fillId="0" borderId="0" xfId="0"/>
    <xf numFmtId="0" fontId="2" fillId="0" borderId="0" xfId="0" applyFont="1" applyFill="1" applyBorder="1" applyAlignment="1" applyProtection="1">
      <alignment horizontal="left" vertical="center"/>
    </xf>
    <xf numFmtId="0" fontId="3" fillId="3" borderId="0" xfId="0" applyFont="1" applyFill="1" applyProtection="1"/>
    <xf numFmtId="0" fontId="3" fillId="2" borderId="2" xfId="0" applyFont="1" applyFill="1" applyBorder="1" applyProtection="1"/>
    <xf numFmtId="0" fontId="3" fillId="2" borderId="3" xfId="0" applyFont="1" applyFill="1" applyBorder="1" applyProtection="1"/>
    <xf numFmtId="0" fontId="7" fillId="3" borderId="0" xfId="0" applyFont="1" applyFill="1" applyProtection="1"/>
    <xf numFmtId="0" fontId="7" fillId="2" borderId="4" xfId="0" applyFont="1" applyFill="1" applyBorder="1" applyProtection="1"/>
    <xf numFmtId="0" fontId="7" fillId="2" borderId="0" xfId="0" applyFont="1" applyFill="1" applyBorder="1" applyProtection="1"/>
    <xf numFmtId="0" fontId="7" fillId="2" borderId="5" xfId="0" applyFont="1" applyFill="1" applyBorder="1" applyProtection="1"/>
    <xf numFmtId="0" fontId="3" fillId="2" borderId="4" xfId="0" applyFont="1" applyFill="1" applyBorder="1" applyProtection="1"/>
    <xf numFmtId="0" fontId="3" fillId="2" borderId="0" xfId="0" applyFont="1" applyFill="1" applyBorder="1" applyProtection="1"/>
    <xf numFmtId="0" fontId="3" fillId="2" borderId="5" xfId="0" applyFont="1" applyFill="1" applyBorder="1" applyProtection="1"/>
    <xf numFmtId="0" fontId="9" fillId="3" borderId="0" xfId="0" applyFont="1" applyFill="1" applyProtection="1"/>
    <xf numFmtId="0" fontId="9" fillId="2" borderId="4" xfId="0" applyFont="1" applyFill="1" applyBorder="1" applyProtection="1"/>
    <xf numFmtId="0" fontId="8" fillId="3" borderId="0" xfId="0" applyFont="1" applyFill="1" applyProtection="1"/>
    <xf numFmtId="0" fontId="8" fillId="2" borderId="5" xfId="0" applyFont="1" applyFill="1" applyBorder="1" applyProtection="1"/>
    <xf numFmtId="0" fontId="3" fillId="3" borderId="0" xfId="0" applyFont="1" applyFill="1" applyBorder="1" applyProtection="1"/>
    <xf numFmtId="0" fontId="10" fillId="0" borderId="4" xfId="0" applyFont="1" applyBorder="1" applyAlignment="1" applyProtection="1">
      <alignment horizontal="left"/>
    </xf>
    <xf numFmtId="0" fontId="3" fillId="3" borderId="0" xfId="0" applyFont="1" applyFill="1" applyAlignment="1" applyProtection="1">
      <alignment horizontal="left"/>
    </xf>
    <xf numFmtId="0" fontId="3"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3" fillId="2" borderId="0" xfId="0" applyFont="1" applyFill="1" applyBorder="1" applyAlignment="1" applyProtection="1">
      <alignment horizontal="left"/>
    </xf>
    <xf numFmtId="0" fontId="5" fillId="2" borderId="0" xfId="0" applyFont="1" applyFill="1" applyBorder="1" applyProtection="1"/>
    <xf numFmtId="0" fontId="12" fillId="2" borderId="0" xfId="0" applyFont="1" applyFill="1" applyBorder="1" applyAlignment="1" applyProtection="1">
      <alignment horizontal="left"/>
    </xf>
    <xf numFmtId="0" fontId="16" fillId="2" borderId="4" xfId="0" applyFont="1" applyFill="1" applyBorder="1" applyProtection="1"/>
    <xf numFmtId="0" fontId="5" fillId="2" borderId="4" xfId="0" applyFont="1" applyFill="1" applyBorder="1" applyProtection="1"/>
    <xf numFmtId="0" fontId="15" fillId="2" borderId="4" xfId="0" applyFont="1" applyFill="1" applyBorder="1" applyProtection="1"/>
    <xf numFmtId="0" fontId="2" fillId="3" borderId="0" xfId="0" applyFont="1" applyFill="1" applyProtection="1"/>
    <xf numFmtId="0" fontId="18" fillId="2" borderId="0" xfId="0" applyFont="1" applyFill="1" applyAlignment="1">
      <alignment horizontal="left" wrapText="1"/>
    </xf>
    <xf numFmtId="0" fontId="19" fillId="2" borderId="0" xfId="0" applyFont="1" applyFill="1"/>
    <xf numFmtId="0" fontId="20" fillId="2" borderId="0" xfId="0" applyFont="1" applyFill="1" applyAlignment="1">
      <alignment horizontal="left"/>
    </xf>
    <xf numFmtId="0" fontId="13" fillId="2" borderId="0" xfId="0" applyFont="1" applyFill="1"/>
    <xf numFmtId="0" fontId="13" fillId="2" borderId="0" xfId="0" applyFont="1" applyFill="1" applyAlignment="1">
      <alignment wrapText="1"/>
    </xf>
    <xf numFmtId="0" fontId="14" fillId="2" borderId="0" xfId="0" applyFont="1" applyFill="1" applyAlignment="1">
      <alignment wrapText="1"/>
    </xf>
    <xf numFmtId="0" fontId="23" fillId="2" borderId="0" xfId="2" applyFont="1" applyFill="1" applyAlignment="1" applyProtection="1">
      <alignment wrapText="1"/>
    </xf>
    <xf numFmtId="0" fontId="15" fillId="3" borderId="0" xfId="0" applyFont="1" applyFill="1" applyProtection="1"/>
    <xf numFmtId="0" fontId="16" fillId="3" borderId="0" xfId="0" applyFont="1" applyFill="1" applyProtection="1"/>
    <xf numFmtId="49" fontId="2" fillId="0" borderId="0" xfId="0" applyNumberFormat="1" applyFont="1" applyFill="1" applyBorder="1" applyAlignment="1" applyProtection="1">
      <alignment horizontal="left" vertical="center"/>
    </xf>
    <xf numFmtId="14" fontId="2" fillId="0" borderId="0" xfId="0" applyNumberFormat="1" applyFont="1" applyFill="1" applyBorder="1" applyAlignment="1" applyProtection="1">
      <alignment horizontal="left" vertical="center"/>
    </xf>
    <xf numFmtId="0" fontId="4" fillId="0" borderId="0" xfId="0" applyFont="1" applyAlignment="1" applyProtection="1">
      <alignment horizontal="left"/>
    </xf>
    <xf numFmtId="0" fontId="2" fillId="0" borderId="0" xfId="0" applyFont="1" applyAlignment="1" applyProtection="1">
      <alignment horizontal="left"/>
    </xf>
    <xf numFmtId="0" fontId="4" fillId="0" borderId="0" xfId="0" quotePrefix="1" applyFont="1" applyAlignment="1" applyProtection="1">
      <alignment horizontal="left"/>
    </xf>
    <xf numFmtId="0" fontId="10" fillId="0" borderId="0" xfId="0" applyFont="1" applyProtection="1"/>
    <xf numFmtId="0" fontId="10" fillId="0" borderId="1" xfId="0" applyFont="1" applyBorder="1" applyProtection="1"/>
    <xf numFmtId="0" fontId="10" fillId="0" borderId="2" xfId="0" applyFont="1" applyBorder="1" applyProtection="1"/>
    <xf numFmtId="0" fontId="10" fillId="0" borderId="3" xfId="0" applyFont="1" applyBorder="1" applyProtection="1"/>
    <xf numFmtId="0" fontId="10" fillId="0" borderId="2" xfId="0" quotePrefix="1" applyFont="1" applyBorder="1" applyAlignment="1" applyProtection="1">
      <alignment horizontal="left"/>
    </xf>
    <xf numFmtId="0" fontId="10" fillId="0" borderId="9" xfId="0" quotePrefix="1" applyFont="1" applyBorder="1" applyAlignment="1" applyProtection="1">
      <alignment horizontal="left"/>
    </xf>
    <xf numFmtId="0" fontId="10" fillId="0" borderId="10" xfId="0" applyFont="1" applyBorder="1" applyProtection="1"/>
    <xf numFmtId="0" fontId="10" fillId="0" borderId="11" xfId="0" applyFont="1" applyBorder="1" applyProtection="1"/>
    <xf numFmtId="0" fontId="10" fillId="0" borderId="4" xfId="0" applyFont="1" applyBorder="1" applyProtection="1"/>
    <xf numFmtId="0" fontId="10" fillId="0" borderId="5" xfId="0" applyFont="1" applyBorder="1" applyProtection="1"/>
    <xf numFmtId="0" fontId="10" fillId="0" borderId="0" xfId="0" applyFont="1" applyBorder="1" applyProtection="1"/>
    <xf numFmtId="44" fontId="10" fillId="0" borderId="5" xfId="0" applyNumberFormat="1" applyFont="1" applyBorder="1" applyProtection="1"/>
    <xf numFmtId="0" fontId="10" fillId="0" borderId="6" xfId="0" applyFont="1" applyBorder="1" applyProtection="1"/>
    <xf numFmtId="0" fontId="10" fillId="0" borderId="8" xfId="0" applyFont="1" applyBorder="1" applyProtection="1"/>
    <xf numFmtId="44" fontId="10" fillId="0" borderId="8" xfId="0" applyNumberFormat="1" applyFont="1" applyBorder="1" applyProtection="1"/>
    <xf numFmtId="0" fontId="10" fillId="0" borderId="7" xfId="0" applyFont="1" applyBorder="1" applyProtection="1"/>
    <xf numFmtId="0" fontId="4" fillId="0" borderId="11" xfId="0" quotePrefix="1" applyFont="1" applyFill="1" applyBorder="1" applyAlignment="1" applyProtection="1">
      <alignment horizontal="left"/>
    </xf>
    <xf numFmtId="0" fontId="10" fillId="0" borderId="1" xfId="0" quotePrefix="1" applyFont="1" applyBorder="1" applyAlignment="1" applyProtection="1">
      <alignment horizontal="left"/>
    </xf>
    <xf numFmtId="0" fontId="10" fillId="0" borderId="2" xfId="0" applyFont="1" applyBorder="1" applyAlignment="1" applyProtection="1"/>
    <xf numFmtId="0" fontId="10" fillId="0" borderId="3" xfId="0" applyFont="1" applyBorder="1" applyAlignment="1" applyProtection="1"/>
    <xf numFmtId="0" fontId="10" fillId="0" borderId="6" xfId="0" quotePrefix="1" applyFont="1" applyBorder="1" applyAlignment="1" applyProtection="1">
      <alignment horizontal="left"/>
    </xf>
    <xf numFmtId="0" fontId="10" fillId="0" borderId="12" xfId="0" applyFont="1" applyBorder="1" applyAlignment="1" applyProtection="1">
      <alignment horizontal="center"/>
    </xf>
    <xf numFmtId="0" fontId="10" fillId="0" borderId="13" xfId="0" quotePrefix="1" applyFont="1" applyBorder="1" applyAlignment="1" applyProtection="1">
      <alignment horizontal="center"/>
    </xf>
    <xf numFmtId="0" fontId="10" fillId="0" borderId="11" xfId="0" applyFont="1" applyFill="1" applyBorder="1" applyAlignment="1" applyProtection="1">
      <alignment horizontal="left"/>
    </xf>
    <xf numFmtId="0" fontId="10" fillId="0" borderId="10" xfId="0" applyFont="1" applyFill="1" applyBorder="1" applyAlignment="1" applyProtection="1">
      <alignment horizontal="left"/>
    </xf>
    <xf numFmtId="0" fontId="10" fillId="0" borderId="14" xfId="0" quotePrefix="1" applyFont="1" applyBorder="1" applyAlignment="1" applyProtection="1">
      <alignment horizontal="left"/>
    </xf>
    <xf numFmtId="0" fontId="10" fillId="0" borderId="15" xfId="0" quotePrefix="1" applyFont="1" applyBorder="1" applyAlignment="1" applyProtection="1">
      <alignment horizontal="left"/>
    </xf>
    <xf numFmtId="0" fontId="10" fillId="0" borderId="12" xfId="0" quotePrefix="1" applyFont="1" applyBorder="1" applyAlignment="1" applyProtection="1">
      <alignment horizontal="left"/>
    </xf>
    <xf numFmtId="166" fontId="10" fillId="0" borderId="0" xfId="0" applyNumberFormat="1" applyFont="1" applyProtection="1"/>
    <xf numFmtId="166" fontId="10" fillId="0" borderId="0" xfId="0" applyNumberFormat="1" applyFont="1" applyBorder="1" applyProtection="1"/>
    <xf numFmtId="0" fontId="10" fillId="0" borderId="0" xfId="0" quotePrefix="1" applyFont="1" applyBorder="1" applyAlignment="1" applyProtection="1">
      <alignment horizontal="left"/>
    </xf>
    <xf numFmtId="0" fontId="4" fillId="0" borderId="0" xfId="0" quotePrefix="1" applyFont="1" applyBorder="1" applyAlignment="1" applyProtection="1">
      <alignment horizontal="left"/>
    </xf>
    <xf numFmtId="0" fontId="10" fillId="0" borderId="10" xfId="0" quotePrefix="1" applyFont="1" applyBorder="1" applyAlignment="1" applyProtection="1">
      <alignment horizontal="center"/>
    </xf>
    <xf numFmtId="0" fontId="10" fillId="0" borderId="9" xfId="0" applyFont="1" applyBorder="1" applyProtection="1"/>
    <xf numFmtId="0" fontId="10" fillId="0" borderId="7" xfId="0" applyFont="1" applyFill="1" applyBorder="1" applyAlignment="1" applyProtection="1">
      <alignment horizontal="left"/>
    </xf>
    <xf numFmtId="0" fontId="10" fillId="0" borderId="8" xfId="0" applyFont="1" applyFill="1" applyBorder="1" applyAlignment="1" applyProtection="1">
      <alignment horizontal="left"/>
    </xf>
    <xf numFmtId="0" fontId="10" fillId="0" borderId="4" xfId="0" applyFont="1" applyFill="1" applyBorder="1" applyProtection="1"/>
    <xf numFmtId="0" fontId="0" fillId="0" borderId="0" xfId="0" applyProtection="1"/>
    <xf numFmtId="0" fontId="10" fillId="0" borderId="4" xfId="0" quotePrefix="1" applyFont="1" applyBorder="1" applyAlignment="1" applyProtection="1">
      <alignment horizontal="left"/>
    </xf>
    <xf numFmtId="44" fontId="10" fillId="0" borderId="0" xfId="0" applyNumberFormat="1" applyFont="1" applyBorder="1" applyProtection="1"/>
    <xf numFmtId="44" fontId="10" fillId="0" borderId="3" xfId="0" applyNumberFormat="1" applyFont="1" applyBorder="1" applyProtection="1"/>
    <xf numFmtId="44" fontId="10" fillId="0" borderId="7" xfId="0" applyNumberFormat="1" applyFont="1" applyBorder="1" applyProtection="1"/>
    <xf numFmtId="44" fontId="10" fillId="0" borderId="4" xfId="0" applyNumberFormat="1" applyFont="1" applyBorder="1" applyProtection="1"/>
    <xf numFmtId="44" fontId="10" fillId="0" borderId="6" xfId="0" applyNumberFormat="1" applyFont="1" applyBorder="1" applyProtection="1"/>
    <xf numFmtId="0" fontId="24" fillId="2" borderId="0" xfId="0" applyFont="1" applyFill="1" applyAlignment="1">
      <alignment wrapText="1"/>
    </xf>
    <xf numFmtId="0" fontId="5" fillId="3" borderId="0" xfId="0" applyFont="1" applyFill="1" applyProtection="1"/>
    <xf numFmtId="44" fontId="10" fillId="0" borderId="2" xfId="0" applyNumberFormat="1" applyFont="1" applyBorder="1" applyProtection="1"/>
    <xf numFmtId="44" fontId="10" fillId="0" borderId="1" xfId="0" applyNumberFormat="1" applyFont="1" applyBorder="1" applyProtection="1"/>
    <xf numFmtId="44" fontId="10" fillId="0" borderId="15" xfId="0" applyNumberFormat="1" applyFont="1" applyBorder="1" applyProtection="1"/>
    <xf numFmtId="44" fontId="10" fillId="0" borderId="12" xfId="0" applyNumberFormat="1" applyFont="1" applyBorder="1" applyProtection="1"/>
    <xf numFmtId="0" fontId="10" fillId="0" borderId="11" xfId="0" applyFont="1" applyBorder="1" applyAlignment="1" applyProtection="1">
      <alignment horizontal="right"/>
    </xf>
    <xf numFmtId="0" fontId="2" fillId="3" borderId="0" xfId="0" applyFont="1" applyFill="1" applyBorder="1" applyAlignment="1" applyProtection="1">
      <alignment horizontal="center"/>
    </xf>
    <xf numFmtId="0" fontId="2" fillId="3" borderId="0" xfId="0" applyFont="1" applyFill="1" applyBorder="1" applyProtection="1"/>
    <xf numFmtId="0" fontId="16" fillId="3" borderId="0" xfId="0" applyFont="1" applyFill="1" applyBorder="1" applyProtection="1"/>
    <xf numFmtId="0" fontId="15" fillId="3" borderId="0" xfId="0" applyFont="1" applyFill="1" applyBorder="1" applyProtection="1"/>
    <xf numFmtId="44" fontId="26" fillId="0" borderId="5" xfId="0" applyNumberFormat="1" applyFont="1" applyBorder="1" applyProtection="1"/>
    <xf numFmtId="44" fontId="10" fillId="5" borderId="5" xfId="0" applyNumberFormat="1" applyFont="1" applyFill="1" applyBorder="1" applyProtection="1">
      <protection locked="0"/>
    </xf>
    <xf numFmtId="44" fontId="10" fillId="5" borderId="8" xfId="0" applyNumberFormat="1" applyFont="1" applyFill="1" applyBorder="1" applyProtection="1">
      <protection locked="0"/>
    </xf>
    <xf numFmtId="0" fontId="2" fillId="2" borderId="0" xfId="0" applyFont="1" applyFill="1" applyBorder="1" applyAlignment="1" applyProtection="1">
      <alignment horizontal="center"/>
      <protection locked="0"/>
    </xf>
    <xf numFmtId="0" fontId="13" fillId="0" borderId="16" xfId="0" applyNumberFormat="1" applyFont="1" applyFill="1" applyBorder="1" applyAlignment="1">
      <alignment wrapText="1"/>
    </xf>
    <xf numFmtId="0" fontId="13" fillId="0" borderId="17" xfId="0" applyFont="1" applyFill="1" applyBorder="1" applyAlignment="1">
      <alignment wrapText="1"/>
    </xf>
    <xf numFmtId="0" fontId="2" fillId="2" borderId="0" xfId="0" applyFont="1" applyFill="1" applyBorder="1" applyProtection="1"/>
    <xf numFmtId="0" fontId="2" fillId="2" borderId="0" xfId="0" applyFont="1" applyFill="1" applyBorder="1" applyAlignment="1" applyProtection="1">
      <alignment horizontal="center"/>
    </xf>
    <xf numFmtId="0" fontId="29" fillId="2" borderId="0" xfId="0" applyFont="1" applyFill="1" applyBorder="1" applyAlignment="1" applyProtection="1">
      <alignment horizontal="center"/>
    </xf>
    <xf numFmtId="164" fontId="29" fillId="2" borderId="0" xfId="0" applyNumberFormat="1" applyFont="1" applyFill="1" applyBorder="1" applyAlignment="1" applyProtection="1">
      <alignment horizontal="center"/>
    </xf>
    <xf numFmtId="0" fontId="28" fillId="2" borderId="0" xfId="0" applyFont="1" applyFill="1" applyBorder="1" applyAlignment="1" applyProtection="1">
      <alignment horizontal="center"/>
    </xf>
    <xf numFmtId="0" fontId="5" fillId="2" borderId="0" xfId="0" applyFont="1" applyFill="1" applyBorder="1" applyAlignment="1" applyProtection="1">
      <alignment horizontal="left"/>
    </xf>
    <xf numFmtId="0" fontId="31" fillId="3" borderId="0" xfId="0" applyFont="1" applyFill="1" applyProtection="1"/>
    <xf numFmtId="0" fontId="31" fillId="2" borderId="4" xfId="0" applyFont="1" applyFill="1" applyBorder="1" applyProtection="1"/>
    <xf numFmtId="0" fontId="31" fillId="2" borderId="0" xfId="0" applyFont="1" applyFill="1" applyBorder="1" applyProtection="1"/>
    <xf numFmtId="0" fontId="31" fillId="2" borderId="5" xfId="0" applyFont="1" applyFill="1" applyBorder="1" applyProtection="1"/>
    <xf numFmtId="0" fontId="32" fillId="3" borderId="0" xfId="0" applyFont="1" applyFill="1" applyProtection="1"/>
    <xf numFmtId="0" fontId="32" fillId="2" borderId="4" xfId="0" applyFont="1" applyFill="1" applyBorder="1" applyProtection="1"/>
    <xf numFmtId="0" fontId="32" fillId="2" borderId="0" xfId="0" applyFont="1" applyFill="1" applyBorder="1" applyProtection="1"/>
    <xf numFmtId="0" fontId="32" fillId="2" borderId="5" xfId="0" applyFont="1" applyFill="1" applyBorder="1" applyProtection="1"/>
    <xf numFmtId="0" fontId="9" fillId="3" borderId="0" xfId="0" applyFont="1" applyFill="1" applyBorder="1" applyProtection="1"/>
    <xf numFmtId="0" fontId="39" fillId="2" borderId="0" xfId="0" applyFont="1" applyFill="1" applyBorder="1" applyAlignment="1" applyProtection="1">
      <alignment horizontal="left"/>
    </xf>
    <xf numFmtId="0" fontId="39" fillId="2" borderId="0" xfId="0" applyFont="1" applyFill="1" applyBorder="1" applyProtection="1"/>
    <xf numFmtId="0" fontId="39" fillId="2" borderId="0" xfId="0" applyFont="1" applyFill="1" applyBorder="1" applyAlignment="1" applyProtection="1">
      <alignment horizontal="center"/>
    </xf>
    <xf numFmtId="164" fontId="39" fillId="2" borderId="0" xfId="0" applyNumberFormat="1" applyFont="1" applyFill="1" applyBorder="1" applyAlignment="1" applyProtection="1">
      <alignment horizontal="center"/>
    </xf>
    <xf numFmtId="49" fontId="39" fillId="2" borderId="0" xfId="0" applyNumberFormat="1" applyFont="1" applyFill="1" applyBorder="1" applyProtection="1"/>
    <xf numFmtId="0" fontId="2" fillId="2" borderId="2" xfId="0" applyFont="1" applyFill="1" applyBorder="1" applyProtection="1"/>
    <xf numFmtId="0" fontId="2" fillId="2" borderId="2" xfId="0" applyFont="1" applyFill="1" applyBorder="1" applyAlignment="1" applyProtection="1">
      <alignment horizontal="center"/>
    </xf>
    <xf numFmtId="0" fontId="40" fillId="2" borderId="0" xfId="0" applyFont="1" applyFill="1" applyBorder="1" applyProtection="1"/>
    <xf numFmtId="0" fontId="40" fillId="2" borderId="0" xfId="0" applyFont="1" applyFill="1" applyBorder="1" applyAlignment="1" applyProtection="1">
      <alignment horizontal="center"/>
    </xf>
    <xf numFmtId="164" fontId="28" fillId="2" borderId="0" xfId="0" applyNumberFormat="1" applyFont="1" applyFill="1" applyBorder="1" applyAlignment="1" applyProtection="1">
      <alignment horizontal="center"/>
    </xf>
    <xf numFmtId="44" fontId="2" fillId="2" borderId="0" xfId="0" applyNumberFormat="1" applyFont="1" applyFill="1" applyBorder="1" applyAlignment="1" applyProtection="1">
      <alignment horizontal="center"/>
    </xf>
    <xf numFmtId="0" fontId="40" fillId="3" borderId="0" xfId="0" applyFont="1" applyFill="1" applyBorder="1" applyAlignment="1" applyProtection="1">
      <alignment horizontal="center"/>
    </xf>
    <xf numFmtId="0" fontId="28" fillId="3" borderId="0" xfId="0" applyFont="1" applyFill="1" applyBorder="1" applyProtection="1"/>
    <xf numFmtId="0" fontId="36" fillId="3" borderId="0" xfId="0" applyFont="1" applyFill="1" applyBorder="1" applyAlignment="1" applyProtection="1">
      <alignment horizontal="center"/>
    </xf>
    <xf numFmtId="0" fontId="39" fillId="3" borderId="0" xfId="0" applyFont="1" applyFill="1" applyBorder="1" applyAlignment="1" applyProtection="1">
      <alignment horizontal="left"/>
    </xf>
    <xf numFmtId="44" fontId="2" fillId="2" borderId="2" xfId="0" applyNumberFormat="1" applyFont="1" applyFill="1" applyBorder="1" applyAlignment="1" applyProtection="1">
      <alignment horizontal="center"/>
    </xf>
    <xf numFmtId="44" fontId="40" fillId="2" borderId="0" xfId="0" applyNumberFormat="1" applyFont="1" applyFill="1" applyBorder="1" applyAlignment="1" applyProtection="1">
      <alignment horizontal="center"/>
    </xf>
    <xf numFmtId="44" fontId="28" fillId="2" borderId="0" xfId="0" applyNumberFormat="1" applyFont="1" applyFill="1" applyBorder="1" applyAlignment="1" applyProtection="1">
      <alignment horizontal="center"/>
    </xf>
    <xf numFmtId="44" fontId="29" fillId="2" borderId="0" xfId="0" applyNumberFormat="1" applyFont="1" applyFill="1" applyBorder="1" applyAlignment="1" applyProtection="1">
      <alignment horizontal="center"/>
    </xf>
    <xf numFmtId="44" fontId="2" fillId="3" borderId="0" xfId="0" applyNumberFormat="1" applyFont="1" applyFill="1" applyBorder="1" applyAlignment="1" applyProtection="1">
      <alignment horizontal="center"/>
    </xf>
    <xf numFmtId="44" fontId="38" fillId="3" borderId="0" xfId="0" applyNumberFormat="1" applyFont="1" applyFill="1" applyBorder="1" applyAlignment="1" applyProtection="1">
      <alignment horizontal="center"/>
    </xf>
    <xf numFmtId="44" fontId="28" fillId="6" borderId="0" xfId="0" applyNumberFormat="1" applyFont="1" applyFill="1" applyBorder="1" applyAlignment="1" applyProtection="1">
      <alignment horizontal="center"/>
    </xf>
    <xf numFmtId="44" fontId="2" fillId="3" borderId="0" xfId="0" applyNumberFormat="1" applyFont="1" applyFill="1" applyProtection="1"/>
    <xf numFmtId="0" fontId="0" fillId="0" borderId="0" xfId="0" applyBorder="1"/>
    <xf numFmtId="0" fontId="0" fillId="0" borderId="0" xfId="0" applyFill="1"/>
    <xf numFmtId="0" fontId="44" fillId="7" borderId="13" xfId="0" applyFont="1" applyFill="1" applyBorder="1" applyAlignment="1">
      <alignment vertical="top" wrapText="1"/>
    </xf>
    <xf numFmtId="0" fontId="27" fillId="2" borderId="0" xfId="0" quotePrefix="1" applyFont="1" applyFill="1" applyBorder="1" applyAlignment="1" applyProtection="1">
      <alignment horizontal="left"/>
    </xf>
    <xf numFmtId="0" fontId="9" fillId="3" borderId="0" xfId="0" applyFont="1" applyFill="1" applyBorder="1" applyAlignment="1" applyProtection="1">
      <alignment horizontal="left"/>
    </xf>
    <xf numFmtId="0" fontId="4" fillId="3" borderId="0" xfId="0" applyFont="1" applyFill="1" applyBorder="1" applyProtection="1"/>
    <xf numFmtId="167" fontId="4" fillId="3" borderId="0" xfId="0" applyNumberFormat="1" applyFont="1" applyFill="1" applyBorder="1" applyAlignment="1" applyProtection="1">
      <alignment horizontal="center"/>
    </xf>
    <xf numFmtId="0" fontId="4" fillId="3" borderId="0" xfId="0" applyFont="1" applyFill="1" applyBorder="1" applyAlignment="1" applyProtection="1">
      <alignment horizontal="center"/>
    </xf>
    <xf numFmtId="49" fontId="4" fillId="3" borderId="0" xfId="0" applyNumberFormat="1" applyFont="1" applyFill="1" applyBorder="1" applyAlignment="1" applyProtection="1">
      <alignment horizontal="left"/>
    </xf>
    <xf numFmtId="168" fontId="4" fillId="3" borderId="0" xfId="0" applyNumberFormat="1" applyFont="1" applyFill="1" applyBorder="1" applyAlignment="1" applyProtection="1">
      <alignment horizontal="center"/>
    </xf>
    <xf numFmtId="0" fontId="4" fillId="3" borderId="0" xfId="0" applyFont="1" applyFill="1" applyBorder="1" applyAlignment="1" applyProtection="1">
      <alignment horizontal="left"/>
    </xf>
    <xf numFmtId="44" fontId="4" fillId="3" borderId="0" xfId="0" applyNumberFormat="1" applyFont="1" applyFill="1" applyBorder="1" applyAlignment="1" applyProtection="1">
      <alignment horizontal="center"/>
    </xf>
    <xf numFmtId="0" fontId="16" fillId="3" borderId="0" xfId="0" applyFont="1" applyFill="1" applyBorder="1" applyAlignment="1" applyProtection="1">
      <alignment horizontal="left"/>
    </xf>
    <xf numFmtId="0" fontId="39" fillId="3" borderId="0" xfId="0" applyFont="1" applyFill="1" applyBorder="1" applyProtection="1"/>
    <xf numFmtId="49" fontId="39" fillId="3" borderId="0" xfId="0" applyNumberFormat="1" applyFont="1" applyFill="1" applyBorder="1" applyAlignment="1" applyProtection="1">
      <alignment horizontal="left"/>
    </xf>
    <xf numFmtId="167" fontId="39" fillId="3" borderId="0" xfId="0" applyNumberFormat="1" applyFont="1" applyFill="1" applyBorder="1" applyAlignment="1" applyProtection="1">
      <alignment horizontal="center"/>
    </xf>
    <xf numFmtId="167" fontId="36" fillId="3" borderId="0" xfId="0" applyNumberFormat="1" applyFont="1" applyFill="1" applyBorder="1" applyAlignment="1" applyProtection="1">
      <alignment horizontal="center"/>
    </xf>
    <xf numFmtId="49" fontId="36" fillId="3" borderId="0" xfId="0" applyNumberFormat="1" applyFont="1" applyFill="1" applyBorder="1" applyAlignment="1" applyProtection="1">
      <alignment horizontal="left"/>
    </xf>
    <xf numFmtId="168" fontId="36" fillId="3" borderId="0" xfId="0" applyNumberFormat="1" applyFont="1" applyFill="1" applyBorder="1" applyAlignment="1" applyProtection="1">
      <alignment horizontal="center"/>
    </xf>
    <xf numFmtId="0" fontId="36" fillId="3" borderId="0" xfId="0" applyFont="1" applyFill="1" applyBorder="1" applyAlignment="1" applyProtection="1">
      <alignment horizontal="right"/>
    </xf>
    <xf numFmtId="44" fontId="36" fillId="3" borderId="0" xfId="0" applyNumberFormat="1" applyFont="1" applyFill="1" applyBorder="1" applyProtection="1"/>
    <xf numFmtId="44" fontId="36" fillId="3" borderId="0" xfId="0" applyNumberFormat="1" applyFont="1" applyFill="1" applyBorder="1" applyAlignment="1" applyProtection="1">
      <alignment horizontal="center"/>
    </xf>
    <xf numFmtId="44" fontId="39" fillId="3" borderId="0" xfId="0" applyNumberFormat="1" applyFont="1" applyFill="1" applyBorder="1" applyAlignment="1" applyProtection="1">
      <alignment horizontal="center"/>
    </xf>
    <xf numFmtId="0" fontId="35" fillId="3" borderId="0" xfId="0" applyFont="1" applyFill="1" applyBorder="1" applyProtection="1"/>
    <xf numFmtId="49" fontId="35" fillId="3" borderId="0" xfId="0" applyNumberFormat="1" applyFont="1" applyFill="1" applyBorder="1" applyAlignment="1" applyProtection="1">
      <alignment horizontal="left"/>
    </xf>
    <xf numFmtId="0" fontId="35" fillId="3" borderId="0" xfId="0" applyFont="1" applyFill="1" applyBorder="1" applyAlignment="1" applyProtection="1">
      <alignment horizontal="left"/>
    </xf>
    <xf numFmtId="0" fontId="35" fillId="3" borderId="0" xfId="0" applyFont="1" applyFill="1" applyBorder="1" applyAlignment="1" applyProtection="1">
      <alignment horizontal="center"/>
    </xf>
    <xf numFmtId="0" fontId="35" fillId="3" borderId="0" xfId="0" applyFont="1" applyFill="1" applyBorder="1" applyAlignment="1" applyProtection="1">
      <alignment horizontal="right"/>
    </xf>
    <xf numFmtId="44" fontId="35" fillId="3" borderId="0" xfId="0" applyNumberFormat="1" applyFont="1" applyFill="1" applyBorder="1" applyAlignment="1" applyProtection="1">
      <alignment horizontal="left"/>
    </xf>
    <xf numFmtId="44" fontId="35" fillId="3" borderId="0" xfId="0" applyNumberFormat="1" applyFont="1" applyFill="1" applyBorder="1" applyAlignment="1" applyProtection="1">
      <alignment horizontal="center"/>
    </xf>
    <xf numFmtId="0" fontId="15" fillId="3" borderId="0" xfId="0" applyFont="1" applyFill="1" applyBorder="1" applyAlignment="1" applyProtection="1">
      <alignment horizontal="left"/>
    </xf>
    <xf numFmtId="0" fontId="37" fillId="3" borderId="0" xfId="0" applyFont="1" applyFill="1" applyBorder="1" applyProtection="1"/>
    <xf numFmtId="0" fontId="37" fillId="3" borderId="0" xfId="0" applyFont="1" applyFill="1" applyBorder="1" applyAlignment="1" applyProtection="1">
      <alignment horizontal="left"/>
    </xf>
    <xf numFmtId="0" fontId="37" fillId="3" borderId="0" xfId="0" applyFont="1" applyFill="1" applyBorder="1" applyAlignment="1" applyProtection="1">
      <alignment horizontal="center"/>
    </xf>
    <xf numFmtId="0" fontId="17" fillId="3" borderId="0" xfId="0" applyFont="1" applyFill="1" applyBorder="1" applyAlignment="1" applyProtection="1">
      <alignment horizontal="center"/>
    </xf>
    <xf numFmtId="44" fontId="37" fillId="3" borderId="0" xfId="0" applyNumberFormat="1" applyFont="1" applyFill="1" applyBorder="1" applyAlignment="1" applyProtection="1">
      <alignment horizontal="center"/>
    </xf>
    <xf numFmtId="0" fontId="3" fillId="3" borderId="0" xfId="0" applyFont="1" applyFill="1" applyBorder="1" applyAlignment="1" applyProtection="1">
      <alignment horizontal="left"/>
    </xf>
    <xf numFmtId="2" fontId="2" fillId="3" borderId="0" xfId="0" applyNumberFormat="1" applyFont="1" applyFill="1" applyBorder="1" applyProtection="1"/>
    <xf numFmtId="0" fontId="2" fillId="4" borderId="0" xfId="0" applyFont="1" applyFill="1" applyBorder="1" applyAlignment="1" applyProtection="1">
      <alignment horizontal="center"/>
    </xf>
    <xf numFmtId="44" fontId="2" fillId="0" borderId="0" xfId="0" applyNumberFormat="1" applyFont="1" applyFill="1" applyBorder="1" applyAlignment="1" applyProtection="1">
      <alignment horizontal="center"/>
      <protection locked="0"/>
    </xf>
    <xf numFmtId="44" fontId="2" fillId="4" borderId="0" xfId="0" applyNumberFormat="1" applyFont="1" applyFill="1" applyBorder="1" applyAlignment="1" applyProtection="1">
      <alignment horizontal="center"/>
    </xf>
    <xf numFmtId="0" fontId="33" fillId="3" borderId="0" xfId="0" applyFont="1" applyFill="1" applyBorder="1" applyProtection="1"/>
    <xf numFmtId="165" fontId="33" fillId="3" borderId="0" xfId="0" applyNumberFormat="1" applyFont="1" applyFill="1" applyBorder="1" applyProtection="1"/>
    <xf numFmtId="3" fontId="33" fillId="6" borderId="0" xfId="0" applyNumberFormat="1" applyFont="1" applyFill="1" applyBorder="1" applyAlignment="1" applyProtection="1">
      <alignment horizontal="center"/>
    </xf>
    <xf numFmtId="169" fontId="34" fillId="3" borderId="0" xfId="0" applyNumberFormat="1" applyFont="1" applyFill="1" applyBorder="1" applyAlignment="1" applyProtection="1">
      <alignment horizontal="center"/>
    </xf>
    <xf numFmtId="44" fontId="34" fillId="3" borderId="0" xfId="0" applyNumberFormat="1" applyFont="1" applyFill="1" applyBorder="1" applyAlignment="1" applyProtection="1">
      <alignment horizontal="center"/>
    </xf>
    <xf numFmtId="44" fontId="33" fillId="6" borderId="0" xfId="0" applyNumberFormat="1" applyFont="1" applyFill="1" applyBorder="1" applyAlignment="1" applyProtection="1">
      <alignment horizontal="center"/>
    </xf>
    <xf numFmtId="0" fontId="7" fillId="3" borderId="0" xfId="0" applyFont="1" applyFill="1" applyBorder="1" applyAlignment="1" applyProtection="1">
      <alignment horizontal="left"/>
    </xf>
    <xf numFmtId="44" fontId="40" fillId="3" borderId="0" xfId="0" applyNumberFormat="1" applyFont="1" applyFill="1" applyBorder="1" applyAlignment="1" applyProtection="1">
      <alignment horizontal="center"/>
    </xf>
    <xf numFmtId="0" fontId="39" fillId="3" borderId="0" xfId="0" applyFont="1" applyFill="1" applyBorder="1" applyAlignment="1" applyProtection="1">
      <alignment horizontal="center"/>
    </xf>
    <xf numFmtId="168" fontId="39" fillId="3" borderId="0" xfId="0" applyNumberFormat="1" applyFont="1" applyFill="1" applyBorder="1" applyAlignment="1" applyProtection="1">
      <alignment horizontal="center"/>
    </xf>
    <xf numFmtId="0" fontId="41" fillId="3" borderId="0" xfId="0" applyFont="1" applyFill="1" applyBorder="1" applyAlignment="1" applyProtection="1">
      <alignment horizontal="center"/>
    </xf>
    <xf numFmtId="165" fontId="28" fillId="3" borderId="0" xfId="0" applyNumberFormat="1" applyFont="1" applyFill="1" applyBorder="1" applyProtection="1"/>
    <xf numFmtId="3" fontId="38" fillId="3" borderId="0" xfId="0" applyNumberFormat="1" applyFont="1" applyFill="1" applyBorder="1" applyAlignment="1" applyProtection="1">
      <alignment horizontal="center"/>
    </xf>
    <xf numFmtId="169" fontId="38" fillId="3" borderId="0" xfId="0" applyNumberFormat="1" applyFont="1" applyFill="1" applyBorder="1" applyAlignment="1" applyProtection="1">
      <alignment horizontal="center"/>
    </xf>
    <xf numFmtId="44" fontId="5" fillId="3" borderId="0" xfId="0" applyNumberFormat="1" applyFont="1" applyFill="1" applyBorder="1" applyAlignment="1" applyProtection="1">
      <alignment horizontal="center"/>
    </xf>
    <xf numFmtId="44" fontId="2" fillId="3" borderId="0" xfId="0" applyNumberFormat="1" applyFont="1" applyFill="1" applyBorder="1" applyProtection="1"/>
    <xf numFmtId="169" fontId="28" fillId="3" borderId="0" xfId="0" applyNumberFormat="1" applyFont="1" applyFill="1" applyBorder="1" applyAlignment="1" applyProtection="1">
      <alignment horizontal="center"/>
    </xf>
    <xf numFmtId="44" fontId="11" fillId="3" borderId="0" xfId="0" applyNumberFormat="1" applyFont="1" applyFill="1" applyBorder="1" applyAlignment="1" applyProtection="1">
      <alignment horizontal="left"/>
    </xf>
    <xf numFmtId="44" fontId="28" fillId="4" borderId="0" xfId="0" applyNumberFormat="1" applyFont="1" applyFill="1" applyBorder="1" applyAlignment="1" applyProtection="1">
      <alignment horizontal="center"/>
    </xf>
    <xf numFmtId="3" fontId="28" fillId="6" borderId="0" xfId="0" applyNumberFormat="1" applyFont="1" applyFill="1" applyBorder="1" applyAlignment="1" applyProtection="1">
      <alignment horizontal="center"/>
    </xf>
    <xf numFmtId="44" fontId="25" fillId="3" borderId="0" xfId="0" applyNumberFormat="1" applyFont="1" applyFill="1" applyBorder="1" applyProtection="1"/>
    <xf numFmtId="44" fontId="16" fillId="3" borderId="0" xfId="0" applyNumberFormat="1" applyFont="1" applyFill="1" applyBorder="1" applyAlignment="1" applyProtection="1">
      <alignment horizontal="center"/>
    </xf>
    <xf numFmtId="44" fontId="11" fillId="3" borderId="0" xfId="0" applyNumberFormat="1" applyFont="1" applyFill="1" applyBorder="1" applyAlignment="1" applyProtection="1">
      <alignment horizontal="center"/>
    </xf>
    <xf numFmtId="44" fontId="8" fillId="3" borderId="0" xfId="0" applyNumberFormat="1" applyFont="1" applyFill="1" applyBorder="1" applyAlignment="1" applyProtection="1">
      <alignment horizontal="center"/>
    </xf>
    <xf numFmtId="44" fontId="15" fillId="3" borderId="0" xfId="0" applyNumberFormat="1" applyFont="1" applyFill="1" applyBorder="1" applyAlignment="1" applyProtection="1">
      <alignment horizontal="center"/>
    </xf>
    <xf numFmtId="44" fontId="3" fillId="3" borderId="0" xfId="0" applyNumberFormat="1" applyFont="1" applyFill="1" applyBorder="1" applyAlignment="1" applyProtection="1">
      <alignment horizontal="center"/>
    </xf>
    <xf numFmtId="0" fontId="9" fillId="3" borderId="5" xfId="0" applyFont="1" applyFill="1" applyBorder="1" applyProtection="1"/>
    <xf numFmtId="0" fontId="8" fillId="3" borderId="5" xfId="0" applyFont="1" applyFill="1" applyBorder="1" applyProtection="1"/>
    <xf numFmtId="0" fontId="7" fillId="3" borderId="5" xfId="0" applyFont="1" applyFill="1" applyBorder="1" applyProtection="1"/>
    <xf numFmtId="0" fontId="3" fillId="3" borderId="5" xfId="0" applyFont="1" applyFill="1" applyBorder="1" applyProtection="1"/>
    <xf numFmtId="0" fontId="3" fillId="3" borderId="4" xfId="0" applyFont="1" applyFill="1" applyBorder="1" applyProtection="1"/>
    <xf numFmtId="0" fontId="3" fillId="3" borderId="6" xfId="0" applyFont="1" applyFill="1" applyBorder="1" applyProtection="1"/>
    <xf numFmtId="0" fontId="3" fillId="3" borderId="7" xfId="0" applyFont="1" applyFill="1" applyBorder="1" applyProtection="1"/>
    <xf numFmtId="0" fontId="3" fillId="3" borderId="7" xfId="0" applyFont="1" applyFill="1" applyBorder="1" applyAlignment="1" applyProtection="1">
      <alignment horizontal="left"/>
    </xf>
    <xf numFmtId="0" fontId="28" fillId="3" borderId="7" xfId="0" applyFont="1" applyFill="1" applyBorder="1" applyProtection="1"/>
    <xf numFmtId="165" fontId="28" fillId="3" borderId="7" xfId="0" applyNumberFormat="1" applyFont="1" applyFill="1" applyBorder="1" applyProtection="1"/>
    <xf numFmtId="3" fontId="38" fillId="3" borderId="7" xfId="0" applyNumberFormat="1" applyFont="1" applyFill="1" applyBorder="1" applyAlignment="1" applyProtection="1">
      <alignment horizontal="center"/>
    </xf>
    <xf numFmtId="169" fontId="38" fillId="3" borderId="7" xfId="0" applyNumberFormat="1" applyFont="1" applyFill="1" applyBorder="1" applyAlignment="1" applyProtection="1">
      <alignment horizontal="center"/>
    </xf>
    <xf numFmtId="169" fontId="28" fillId="3" borderId="7" xfId="0" applyNumberFormat="1" applyFont="1" applyFill="1" applyBorder="1" applyAlignment="1" applyProtection="1">
      <alignment horizontal="center"/>
    </xf>
    <xf numFmtId="44" fontId="38" fillId="3" borderId="7" xfId="0" applyNumberFormat="1" applyFont="1" applyFill="1" applyBorder="1" applyAlignment="1" applyProtection="1">
      <alignment horizontal="center"/>
    </xf>
    <xf numFmtId="44" fontId="28" fillId="6" borderId="7" xfId="0" applyNumberFormat="1" applyFont="1" applyFill="1" applyBorder="1" applyAlignment="1" applyProtection="1">
      <alignment horizontal="center"/>
    </xf>
    <xf numFmtId="0" fontId="3" fillId="3" borderId="8" xfId="0" applyFont="1" applyFill="1" applyBorder="1" applyProtection="1"/>
    <xf numFmtId="0" fontId="2" fillId="4" borderId="0" xfId="0" applyFont="1" applyFill="1" applyBorder="1" applyProtection="1"/>
    <xf numFmtId="0" fontId="10" fillId="4" borderId="0" xfId="0" applyFont="1" applyFill="1" applyBorder="1" applyAlignment="1" applyProtection="1">
      <alignment horizontal="center"/>
    </xf>
    <xf numFmtId="0" fontId="28" fillId="4" borderId="0" xfId="0" applyFont="1" applyFill="1" applyBorder="1" applyAlignment="1" applyProtection="1">
      <protection locked="0"/>
    </xf>
    <xf numFmtId="0" fontId="2" fillId="4" borderId="0" xfId="0" applyFont="1" applyFill="1" applyBorder="1" applyAlignment="1" applyProtection="1">
      <alignment horizontal="center"/>
      <protection locked="0"/>
    </xf>
    <xf numFmtId="0" fontId="2" fillId="3" borderId="0" xfId="0" applyFont="1" applyFill="1" applyBorder="1" applyProtection="1">
      <protection locked="0"/>
    </xf>
    <xf numFmtId="0" fontId="2" fillId="3" borderId="0" xfId="0" applyFont="1" applyFill="1" applyBorder="1" applyAlignment="1" applyProtection="1">
      <alignment horizontal="center"/>
      <protection locked="0"/>
    </xf>
    <xf numFmtId="0" fontId="45" fillId="2" borderId="0" xfId="0" applyFont="1" applyFill="1" applyAlignment="1">
      <alignment wrapText="1"/>
    </xf>
    <xf numFmtId="49" fontId="3" fillId="2" borderId="1" xfId="0" applyNumberFormat="1" applyFont="1" applyFill="1" applyBorder="1" applyProtection="1"/>
    <xf numFmtId="0" fontId="0" fillId="0" borderId="13" xfId="0" applyBorder="1"/>
    <xf numFmtId="0" fontId="0" fillId="7" borderId="13" xfId="0" applyFill="1" applyBorder="1"/>
    <xf numFmtId="10" fontId="10" fillId="0" borderId="0" xfId="0" applyNumberFormat="1" applyFont="1" applyFill="1" applyProtection="1">
      <protection locked="0"/>
    </xf>
    <xf numFmtId="0" fontId="47" fillId="2" borderId="0" xfId="0" applyFont="1" applyFill="1" applyAlignment="1">
      <alignment wrapText="1"/>
    </xf>
    <xf numFmtId="44" fontId="10" fillId="5" borderId="4" xfId="0" applyNumberFormat="1" applyFont="1" applyFill="1" applyBorder="1" applyProtection="1">
      <protection locked="0"/>
    </xf>
    <xf numFmtId="44" fontId="10" fillId="5" borderId="0" xfId="0" applyNumberFormat="1" applyFont="1" applyFill="1" applyBorder="1" applyProtection="1">
      <protection locked="0"/>
    </xf>
    <xf numFmtId="2" fontId="10" fillId="0" borderId="0" xfId="0" applyNumberFormat="1" applyFont="1" applyFill="1" applyBorder="1" applyProtection="1"/>
    <xf numFmtId="2" fontId="10" fillId="0" borderId="5" xfId="0" applyNumberFormat="1" applyFont="1" applyFill="1" applyBorder="1" applyProtection="1"/>
    <xf numFmtId="44" fontId="26" fillId="0" borderId="0" xfId="0" applyNumberFormat="1" applyFont="1" applyProtection="1"/>
    <xf numFmtId="0" fontId="48" fillId="3" borderId="0" xfId="0" applyFont="1" applyFill="1" applyProtection="1">
      <protection locked="0"/>
    </xf>
    <xf numFmtId="0" fontId="49" fillId="0" borderId="0" xfId="0" applyFont="1"/>
    <xf numFmtId="0" fontId="30" fillId="3" borderId="5" xfId="0" applyFont="1" applyFill="1" applyBorder="1" applyAlignment="1" applyProtection="1">
      <alignment horizontal="right"/>
    </xf>
    <xf numFmtId="49" fontId="28" fillId="0" borderId="0" xfId="0" applyNumberFormat="1" applyFont="1" applyFill="1" applyBorder="1" applyAlignment="1" applyProtection="1">
      <alignment horizontal="left" vertical="center"/>
    </xf>
    <xf numFmtId="14" fontId="28" fillId="0" borderId="0" xfId="0" applyNumberFormat="1"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3" fontId="28" fillId="3" borderId="0" xfId="0" applyNumberFormat="1" applyFont="1" applyFill="1" applyBorder="1" applyAlignment="1" applyProtection="1">
      <alignment horizontal="center"/>
    </xf>
    <xf numFmtId="0" fontId="39" fillId="2" borderId="0" xfId="0" applyNumberFormat="1" applyFont="1" applyFill="1" applyBorder="1" applyAlignment="1" applyProtection="1">
      <alignment horizontal="center"/>
    </xf>
    <xf numFmtId="0" fontId="15" fillId="3" borderId="0" xfId="0" applyFont="1" applyFill="1" applyBorder="1" applyAlignment="1" applyProtection="1">
      <alignment horizontal="center"/>
    </xf>
    <xf numFmtId="0" fontId="46" fillId="7" borderId="0" xfId="0" applyFont="1" applyFill="1"/>
    <xf numFmtId="0" fontId="0" fillId="7" borderId="0" xfId="0" applyFill="1"/>
    <xf numFmtId="0" fontId="50" fillId="7" borderId="0" xfId="0" applyFont="1" applyFill="1"/>
    <xf numFmtId="0" fontId="0" fillId="2" borderId="0" xfId="0" applyFill="1" applyBorder="1"/>
    <xf numFmtId="0" fontId="49" fillId="2" borderId="0" xfId="0" applyFont="1" applyFill="1" applyBorder="1"/>
    <xf numFmtId="0" fontId="51" fillId="0" borderId="0" xfId="0" applyNumberFormat="1" applyFont="1" applyAlignment="1" applyProtection="1">
      <alignment horizontal="left"/>
      <protection locked="0"/>
    </xf>
    <xf numFmtId="0" fontId="51" fillId="0" borderId="0" xfId="0" applyNumberFormat="1" applyFont="1" applyBorder="1" applyAlignment="1" applyProtection="1">
      <alignment horizontal="left"/>
      <protection locked="0"/>
    </xf>
    <xf numFmtId="44" fontId="2" fillId="3" borderId="0" xfId="0" applyNumberFormat="1" applyFont="1" applyFill="1" applyBorder="1" applyAlignment="1" applyProtection="1">
      <alignment horizontal="center"/>
      <protection locked="0"/>
    </xf>
    <xf numFmtId="2" fontId="10" fillId="0" borderId="0" xfId="0" applyNumberFormat="1" applyFont="1" applyBorder="1" applyProtection="1"/>
    <xf numFmtId="171" fontId="10" fillId="0" borderId="0" xfId="0" applyNumberFormat="1" applyFont="1" applyBorder="1" applyProtection="1"/>
    <xf numFmtId="0" fontId="52" fillId="2" borderId="0" xfId="0" applyFont="1" applyFill="1" applyAlignment="1">
      <alignment wrapText="1"/>
    </xf>
    <xf numFmtId="44" fontId="28" fillId="5" borderId="0" xfId="1" applyFont="1" applyFill="1" applyAlignment="1" applyProtection="1">
      <alignment horizontal="left"/>
      <protection locked="0"/>
    </xf>
    <xf numFmtId="170" fontId="28" fillId="5" borderId="0" xfId="1" applyNumberFormat="1" applyFont="1" applyFill="1" applyAlignment="1" applyProtection="1">
      <alignment horizontal="center"/>
      <protection locked="0"/>
    </xf>
    <xf numFmtId="0" fontId="28" fillId="0" borderId="0" xfId="0" applyFont="1" applyAlignment="1" applyProtection="1">
      <alignment horizontal="left"/>
    </xf>
    <xf numFmtId="0" fontId="42" fillId="8" borderId="0" xfId="0" applyFont="1" applyFill="1"/>
    <xf numFmtId="0" fontId="0" fillId="8" borderId="0" xfId="0" applyFill="1"/>
    <xf numFmtId="0" fontId="43" fillId="8" borderId="0" xfId="0" applyFont="1" applyFill="1"/>
    <xf numFmtId="0" fontId="43" fillId="8" borderId="0" xfId="0" applyFont="1" applyFill="1" applyAlignment="1">
      <alignment horizontal="left" vertical="top" wrapText="1"/>
    </xf>
    <xf numFmtId="0" fontId="53" fillId="8" borderId="0" xfId="0" applyFont="1" applyFill="1" applyAlignment="1">
      <alignment horizontal="right" vertical="top" wrapText="1"/>
    </xf>
    <xf numFmtId="0" fontId="53" fillId="8" borderId="0" xfId="0" applyFont="1" applyFill="1" applyAlignment="1">
      <alignment horizontal="left" vertical="top" wrapText="1"/>
    </xf>
    <xf numFmtId="14" fontId="53" fillId="8" borderId="0" xfId="0" applyNumberFormat="1" applyFont="1" applyFill="1" applyAlignment="1">
      <alignment horizontal="right" vertical="top" wrapText="1"/>
    </xf>
    <xf numFmtId="0" fontId="43" fillId="8" borderId="25" xfId="0" applyFont="1" applyFill="1" applyBorder="1" applyAlignment="1">
      <alignment horizontal="left" vertical="top" wrapText="1"/>
    </xf>
    <xf numFmtId="0" fontId="43" fillId="8" borderId="5" xfId="0" applyFont="1" applyFill="1" applyBorder="1" applyAlignment="1">
      <alignment horizontal="left" vertical="top" wrapText="1"/>
    </xf>
    <xf numFmtId="0" fontId="28" fillId="4" borderId="0" xfId="0" applyFont="1" applyFill="1" applyBorder="1" applyAlignment="1" applyProtection="1"/>
    <xf numFmtId="14" fontId="54" fillId="8" borderId="0" xfId="0" applyNumberFormat="1" applyFont="1" applyFill="1" applyAlignment="1">
      <alignment horizontal="right" vertical="top" wrapText="1"/>
    </xf>
    <xf numFmtId="0" fontId="53" fillId="8" borderId="24" xfId="0" applyFont="1" applyFill="1" applyBorder="1" applyAlignment="1">
      <alignment horizontal="left" vertical="top" wrapText="1"/>
    </xf>
    <xf numFmtId="0" fontId="53" fillId="8" borderId="25" xfId="0" applyFont="1" applyFill="1" applyBorder="1" applyAlignment="1">
      <alignment horizontal="left" vertical="top" wrapText="1"/>
    </xf>
    <xf numFmtId="0" fontId="43" fillId="8" borderId="13" xfId="0" applyFont="1" applyFill="1" applyBorder="1" applyAlignment="1">
      <alignment horizontal="left" vertical="center" wrapText="1"/>
    </xf>
    <xf numFmtId="0" fontId="43" fillId="8" borderId="10" xfId="0" applyFont="1" applyFill="1" applyBorder="1" applyAlignment="1">
      <alignment horizontal="left" vertical="center" wrapText="1"/>
    </xf>
    <xf numFmtId="0" fontId="43" fillId="8" borderId="12" xfId="0" applyFont="1" applyFill="1" applyBorder="1" applyAlignment="1">
      <alignment horizontal="left" vertical="center" wrapText="1"/>
    </xf>
    <xf numFmtId="0" fontId="43" fillId="8" borderId="8" xfId="0" applyFont="1" applyFill="1" applyBorder="1" applyAlignment="1">
      <alignment horizontal="left" vertical="center" wrapText="1"/>
    </xf>
    <xf numFmtId="0" fontId="0" fillId="8" borderId="12" xfId="0" applyFill="1" applyBorder="1" applyAlignment="1">
      <alignment horizontal="left" vertical="center"/>
    </xf>
    <xf numFmtId="0" fontId="0" fillId="8" borderId="8" xfId="0" applyFill="1" applyBorder="1" applyAlignment="1">
      <alignment horizontal="left" vertical="center"/>
    </xf>
    <xf numFmtId="0" fontId="0" fillId="8" borderId="13" xfId="0" applyFill="1" applyBorder="1" applyAlignment="1">
      <alignment horizontal="left" vertical="center"/>
    </xf>
    <xf numFmtId="0" fontId="28" fillId="0" borderId="0" xfId="0" applyFont="1" applyAlignment="1">
      <alignment horizontal="left"/>
    </xf>
    <xf numFmtId="44" fontId="28" fillId="0" borderId="0" xfId="1" applyFont="1" applyFill="1" applyAlignment="1" applyProtection="1">
      <alignment horizontal="left"/>
    </xf>
    <xf numFmtId="170" fontId="28" fillId="0" borderId="0" xfId="1" applyNumberFormat="1" applyFont="1" applyFill="1" applyAlignment="1" applyProtection="1">
      <alignment horizontal="center"/>
    </xf>
    <xf numFmtId="44" fontId="11" fillId="3" borderId="0" xfId="0" applyNumberFormat="1" applyFont="1" applyFill="1" applyBorder="1" applyAlignment="1" applyProtection="1">
      <alignment horizontal="right"/>
    </xf>
    <xf numFmtId="0" fontId="10" fillId="0" borderId="9" xfId="0" applyFont="1" applyBorder="1" applyAlignment="1" applyProtection="1">
      <alignment horizontal="center"/>
    </xf>
    <xf numFmtId="0" fontId="10" fillId="0" borderId="10" xfId="0" applyFont="1" applyBorder="1" applyAlignment="1" applyProtection="1">
      <alignment horizontal="center"/>
    </xf>
    <xf numFmtId="0" fontId="10" fillId="0" borderId="9" xfId="0" quotePrefix="1" applyFont="1" applyBorder="1" applyAlignment="1" applyProtection="1">
      <alignment horizontal="center"/>
    </xf>
    <xf numFmtId="0" fontId="10" fillId="0" borderId="11" xfId="0" quotePrefix="1" applyFont="1" applyBorder="1" applyAlignment="1" applyProtection="1">
      <alignment horizontal="center"/>
    </xf>
    <xf numFmtId="0" fontId="53" fillId="8" borderId="18" xfId="0" applyFont="1" applyFill="1" applyBorder="1" applyAlignment="1">
      <alignment horizontal="left" vertical="top" wrapText="1"/>
    </xf>
    <xf numFmtId="0" fontId="53" fillId="8" borderId="23" xfId="0" applyFont="1" applyFill="1" applyBorder="1" applyAlignment="1">
      <alignment horizontal="left" vertical="top" wrapText="1"/>
    </xf>
    <xf numFmtId="0" fontId="43" fillId="8" borderId="19" xfId="0" applyFont="1" applyFill="1" applyBorder="1" applyAlignment="1">
      <alignment horizontal="left" vertical="top" wrapText="1"/>
    </xf>
    <xf numFmtId="0" fontId="43" fillId="8" borderId="20" xfId="0" applyFont="1" applyFill="1" applyBorder="1" applyAlignment="1">
      <alignment horizontal="left" vertical="top" wrapText="1"/>
    </xf>
    <xf numFmtId="0" fontId="43" fillId="8" borderId="21" xfId="0" applyFont="1" applyFill="1" applyBorder="1" applyAlignment="1">
      <alignment horizontal="left" vertical="top" wrapText="1"/>
    </xf>
    <xf numFmtId="0" fontId="53" fillId="8" borderId="19" xfId="0" applyFont="1" applyFill="1" applyBorder="1" applyAlignment="1">
      <alignment horizontal="left" vertical="top" wrapText="1"/>
    </xf>
    <xf numFmtId="0" fontId="53" fillId="8" borderId="20" xfId="0" applyFont="1" applyFill="1" applyBorder="1" applyAlignment="1">
      <alignment horizontal="left" vertical="top" wrapText="1"/>
    </xf>
    <xf numFmtId="0" fontId="53" fillId="8" borderId="22" xfId="0" applyFont="1" applyFill="1" applyBorder="1" applyAlignment="1">
      <alignment horizontal="left" vertical="top" wrapText="1"/>
    </xf>
    <xf numFmtId="0" fontId="43" fillId="8" borderId="22" xfId="0" applyFont="1" applyFill="1" applyBorder="1" applyAlignment="1">
      <alignment horizontal="left" vertical="top" wrapText="1"/>
    </xf>
    <xf numFmtId="0" fontId="53" fillId="8" borderId="21" xfId="0" applyFont="1" applyFill="1" applyBorder="1" applyAlignment="1">
      <alignment horizontal="left" vertical="top" wrapText="1"/>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FFFF99"/>
      <color rgb="FFFF3300"/>
      <color rgb="FFFF9933"/>
      <color rgb="FFFF99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C$1" fmlaRange="'SWV gegevens'!$B$2:$B$77" noThreeD="1" sel="32" val="3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6043083</xdr:colOff>
      <xdr:row>10</xdr:row>
      <xdr:rowOff>0</xdr:rowOff>
    </xdr:from>
    <xdr:to>
      <xdr:col>2</xdr:col>
      <xdr:colOff>7436379</xdr:colOff>
      <xdr:row>11</xdr:row>
      <xdr:rowOff>257175</xdr:rowOff>
    </xdr:to>
    <xdr:pic>
      <xdr:nvPicPr>
        <xdr:cNvPr id="2" name="Picture 9">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71708" y="2200275"/>
          <a:ext cx="1393296"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552450</xdr:colOff>
          <xdr:row>8</xdr:row>
          <xdr:rowOff>152400</xdr:rowOff>
        </xdr:from>
        <xdr:to>
          <xdr:col>9</xdr:col>
          <xdr:colOff>0</xdr:colOff>
          <xdr:row>10</xdr:row>
          <xdr:rowOff>28575</xdr:rowOff>
        </xdr:to>
        <xdr:sp macro="" textlink="">
          <xdr:nvSpPr>
            <xdr:cNvPr id="10270" name="Drop Down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e.keizer@wxs.nl" TargetMode="External"/><Relationship Id="rId1" Type="http://schemas.openxmlformats.org/officeDocument/2006/relationships/hyperlink" Target="mailto:r.goedhart@poraad.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E127"/>
  <sheetViews>
    <sheetView zoomScaleNormal="100" workbookViewId="0">
      <selection activeCell="C2" sqref="C2"/>
    </sheetView>
  </sheetViews>
  <sheetFormatPr defaultColWidth="9.140625" defaultRowHeight="15" x14ac:dyDescent="0.25"/>
  <cols>
    <col min="1" max="1" width="3.7109375" style="31" customWidth="1"/>
    <col min="2" max="2" width="2.7109375" style="31" customWidth="1"/>
    <col min="3" max="3" width="124.28515625" style="32" customWidth="1"/>
    <col min="4" max="4" width="3" style="31" customWidth="1"/>
    <col min="5" max="16384" width="9.140625" style="31"/>
  </cols>
  <sheetData>
    <row r="2" spans="3:5" s="29" customFormat="1" ht="23.25" customHeight="1" x14ac:dyDescent="0.25">
      <c r="C2" s="28" t="s">
        <v>1469</v>
      </c>
      <c r="E2" s="30"/>
    </row>
    <row r="3" spans="3:5" x14ac:dyDescent="0.25">
      <c r="C3" s="33"/>
    </row>
    <row r="4" spans="3:5" x14ac:dyDescent="0.25">
      <c r="C4" s="33" t="s">
        <v>58</v>
      </c>
    </row>
    <row r="5" spans="3:5" ht="30" x14ac:dyDescent="0.25">
      <c r="C5" s="86" t="s">
        <v>1454</v>
      </c>
    </row>
    <row r="6" spans="3:5" x14ac:dyDescent="0.25">
      <c r="C6" s="86" t="s">
        <v>1463</v>
      </c>
    </row>
    <row r="7" spans="3:5" x14ac:dyDescent="0.25">
      <c r="C7" s="86"/>
    </row>
    <row r="8" spans="3:5" x14ac:dyDescent="0.25">
      <c r="C8" s="33" t="s">
        <v>1471</v>
      </c>
    </row>
    <row r="9" spans="3:5" x14ac:dyDescent="0.25">
      <c r="C9" s="32" t="s">
        <v>1470</v>
      </c>
    </row>
    <row r="10" spans="3:5" x14ac:dyDescent="0.25">
      <c r="C10" s="33"/>
    </row>
    <row r="11" spans="3:5" x14ac:dyDescent="0.25">
      <c r="C11" s="32" t="s">
        <v>67</v>
      </c>
    </row>
    <row r="12" spans="3:5" ht="14.25" customHeight="1" x14ac:dyDescent="0.25">
      <c r="C12" s="32" t="s">
        <v>59</v>
      </c>
    </row>
    <row r="13" spans="3:5" ht="14.25" customHeight="1" x14ac:dyDescent="0.25"/>
    <row r="14" spans="3:5" ht="29.25" customHeight="1" x14ac:dyDescent="0.25">
      <c r="C14" s="32" t="s">
        <v>1461</v>
      </c>
    </row>
    <row r="15" spans="3:5" ht="15" customHeight="1" x14ac:dyDescent="0.25">
      <c r="C15" s="32" t="s">
        <v>1464</v>
      </c>
    </row>
    <row r="16" spans="3:5" ht="15" customHeight="1" x14ac:dyDescent="0.25">
      <c r="C16" s="32" t="s">
        <v>1332</v>
      </c>
    </row>
    <row r="17" spans="3:3" ht="15" customHeight="1" x14ac:dyDescent="0.25">
      <c r="C17" s="32" t="s">
        <v>86</v>
      </c>
    </row>
    <row r="18" spans="3:3" ht="27" customHeight="1" x14ac:dyDescent="0.25">
      <c r="C18" s="33" t="s">
        <v>71</v>
      </c>
    </row>
    <row r="19" spans="3:3" ht="67.5" customHeight="1" x14ac:dyDescent="0.25">
      <c r="C19" s="32" t="s">
        <v>1455</v>
      </c>
    </row>
    <row r="20" spans="3:3" ht="80.25" customHeight="1" x14ac:dyDescent="0.25">
      <c r="C20" s="32" t="s">
        <v>1335</v>
      </c>
    </row>
    <row r="21" spans="3:3" ht="63.75" customHeight="1" x14ac:dyDescent="0.25">
      <c r="C21" s="32" t="s">
        <v>85</v>
      </c>
    </row>
    <row r="22" spans="3:3" ht="50.25" customHeight="1" x14ac:dyDescent="0.25">
      <c r="C22" s="230" t="s">
        <v>1465</v>
      </c>
    </row>
    <row r="23" spans="3:3" ht="113.25" customHeight="1" x14ac:dyDescent="0.25">
      <c r="C23" s="32" t="s">
        <v>1466</v>
      </c>
    </row>
    <row r="24" spans="3:3" ht="69.75" customHeight="1" x14ac:dyDescent="0.25">
      <c r="C24" s="101" t="s">
        <v>1456</v>
      </c>
    </row>
    <row r="25" spans="3:3" ht="17.25" customHeight="1" x14ac:dyDescent="0.25">
      <c r="C25" s="102" t="s">
        <v>1467</v>
      </c>
    </row>
    <row r="26" spans="3:3" ht="15" customHeight="1" x14ac:dyDescent="0.25"/>
    <row r="27" spans="3:3" ht="15" customHeight="1" x14ac:dyDescent="0.25">
      <c r="C27" s="33" t="s">
        <v>69</v>
      </c>
    </row>
    <row r="28" spans="3:3" ht="90" customHeight="1" x14ac:dyDescent="0.25">
      <c r="C28" s="32" t="s">
        <v>1468</v>
      </c>
    </row>
    <row r="29" spans="3:3" ht="15" customHeight="1" x14ac:dyDescent="0.25"/>
    <row r="30" spans="3:3" ht="15" customHeight="1" x14ac:dyDescent="0.25">
      <c r="C30" s="33" t="s">
        <v>1329</v>
      </c>
    </row>
    <row r="31" spans="3:3" ht="30.75" customHeight="1" x14ac:dyDescent="0.25">
      <c r="C31" s="32" t="s">
        <v>1336</v>
      </c>
    </row>
    <row r="32" spans="3:3" ht="15" customHeight="1" x14ac:dyDescent="0.25"/>
    <row r="33" spans="3:3" ht="15" customHeight="1" x14ac:dyDescent="0.25">
      <c r="C33" s="33" t="s">
        <v>1330</v>
      </c>
    </row>
    <row r="34" spans="3:3" ht="18.75" customHeight="1" x14ac:dyDescent="0.25">
      <c r="C34" s="32" t="s">
        <v>1331</v>
      </c>
    </row>
    <row r="36" spans="3:3" ht="12" customHeight="1" x14ac:dyDescent="0.25">
      <c r="C36" s="33" t="s">
        <v>60</v>
      </c>
    </row>
    <row r="37" spans="3:3" x14ac:dyDescent="0.25">
      <c r="C37" s="32" t="s">
        <v>61</v>
      </c>
    </row>
    <row r="39" spans="3:3" x14ac:dyDescent="0.25">
      <c r="C39" s="33" t="s">
        <v>62</v>
      </c>
    </row>
    <row r="40" spans="3:3" ht="30" x14ac:dyDescent="0.25">
      <c r="C40" s="32" t="s">
        <v>1447</v>
      </c>
    </row>
    <row r="41" spans="3:3" x14ac:dyDescent="0.25">
      <c r="C41" s="235"/>
    </row>
    <row r="42" spans="3:3" x14ac:dyDescent="0.25">
      <c r="C42" s="32" t="s">
        <v>63</v>
      </c>
    </row>
    <row r="43" spans="3:3" x14ac:dyDescent="0.25">
      <c r="C43" s="34" t="s">
        <v>64</v>
      </c>
    </row>
    <row r="44" spans="3:3" x14ac:dyDescent="0.25">
      <c r="C44" s="34" t="s">
        <v>68</v>
      </c>
    </row>
    <row r="60" spans="3:3" x14ac:dyDescent="0.25">
      <c r="C60" s="31"/>
    </row>
    <row r="61" spans="3:3" x14ac:dyDescent="0.25">
      <c r="C61" s="31"/>
    </row>
    <row r="62" spans="3:3" x14ac:dyDescent="0.25">
      <c r="C62" s="31"/>
    </row>
    <row r="63" spans="3:3" x14ac:dyDescent="0.25">
      <c r="C63" s="31"/>
    </row>
    <row r="64" spans="3:3" x14ac:dyDescent="0.25">
      <c r="C64" s="31"/>
    </row>
    <row r="65" spans="3:3" x14ac:dyDescent="0.25">
      <c r="C65" s="31"/>
    </row>
    <row r="66" spans="3:3" x14ac:dyDescent="0.25">
      <c r="C66" s="31"/>
    </row>
    <row r="67" spans="3:3" x14ac:dyDescent="0.25">
      <c r="C67" s="31"/>
    </row>
    <row r="68" spans="3:3" x14ac:dyDescent="0.25">
      <c r="C68" s="31"/>
    </row>
    <row r="69" spans="3:3" x14ac:dyDescent="0.25">
      <c r="C69" s="31"/>
    </row>
    <row r="70" spans="3:3" x14ac:dyDescent="0.25">
      <c r="C70" s="31"/>
    </row>
    <row r="71" spans="3:3" x14ac:dyDescent="0.25">
      <c r="C71" s="31"/>
    </row>
    <row r="72" spans="3:3" x14ac:dyDescent="0.25">
      <c r="C72" s="31"/>
    </row>
    <row r="73" spans="3:3" x14ac:dyDescent="0.25">
      <c r="C73" s="31"/>
    </row>
    <row r="74" spans="3:3" x14ac:dyDescent="0.25">
      <c r="C74" s="31"/>
    </row>
    <row r="75" spans="3:3" x14ac:dyDescent="0.25">
      <c r="C75" s="31"/>
    </row>
    <row r="76" spans="3:3" x14ac:dyDescent="0.25">
      <c r="C76" s="31"/>
    </row>
    <row r="77" spans="3:3" x14ac:dyDescent="0.25">
      <c r="C77" s="31"/>
    </row>
    <row r="78" spans="3:3" x14ac:dyDescent="0.25">
      <c r="C78" s="31"/>
    </row>
    <row r="79" spans="3:3" x14ac:dyDescent="0.25">
      <c r="C79" s="31"/>
    </row>
    <row r="80" spans="3:3" x14ac:dyDescent="0.25">
      <c r="C80" s="31"/>
    </row>
    <row r="81" spans="3:3" x14ac:dyDescent="0.25">
      <c r="C81" s="31"/>
    </row>
    <row r="82" spans="3:3" x14ac:dyDescent="0.25">
      <c r="C82" s="31"/>
    </row>
    <row r="83" spans="3:3" x14ac:dyDescent="0.25">
      <c r="C83" s="31"/>
    </row>
    <row r="84" spans="3:3" x14ac:dyDescent="0.25">
      <c r="C84" s="31"/>
    </row>
    <row r="85" spans="3:3" x14ac:dyDescent="0.25">
      <c r="C85" s="31"/>
    </row>
    <row r="86" spans="3:3" x14ac:dyDescent="0.25">
      <c r="C86" s="31"/>
    </row>
    <row r="87" spans="3:3" x14ac:dyDescent="0.25">
      <c r="C87" s="31"/>
    </row>
    <row r="88" spans="3:3" x14ac:dyDescent="0.25">
      <c r="C88" s="31"/>
    </row>
    <row r="89" spans="3:3" x14ac:dyDescent="0.25">
      <c r="C89" s="31"/>
    </row>
    <row r="90" spans="3:3" x14ac:dyDescent="0.25">
      <c r="C90" s="31"/>
    </row>
    <row r="91" spans="3:3" x14ac:dyDescent="0.25">
      <c r="C91" s="31"/>
    </row>
    <row r="92" spans="3:3" x14ac:dyDescent="0.25">
      <c r="C92" s="31"/>
    </row>
    <row r="93" spans="3:3" x14ac:dyDescent="0.25">
      <c r="C93" s="31"/>
    </row>
    <row r="94" spans="3:3" x14ac:dyDescent="0.25">
      <c r="C94" s="31"/>
    </row>
    <row r="95" spans="3:3" x14ac:dyDescent="0.25">
      <c r="C95" s="31"/>
    </row>
    <row r="96" spans="3:3" x14ac:dyDescent="0.25">
      <c r="C96" s="31"/>
    </row>
    <row r="97" spans="3:3" x14ac:dyDescent="0.25">
      <c r="C97" s="31"/>
    </row>
    <row r="98" spans="3:3" x14ac:dyDescent="0.25">
      <c r="C98" s="31"/>
    </row>
    <row r="99" spans="3:3" x14ac:dyDescent="0.25">
      <c r="C99" s="31"/>
    </row>
    <row r="100" spans="3:3" x14ac:dyDescent="0.25">
      <c r="C100" s="31"/>
    </row>
    <row r="101" spans="3:3" x14ac:dyDescent="0.25">
      <c r="C101" s="31"/>
    </row>
    <row r="102" spans="3:3" x14ac:dyDescent="0.25">
      <c r="C102" s="31"/>
    </row>
    <row r="103" spans="3:3" x14ac:dyDescent="0.25">
      <c r="C103" s="31"/>
    </row>
    <row r="104" spans="3:3" x14ac:dyDescent="0.25">
      <c r="C104" s="31"/>
    </row>
    <row r="105" spans="3:3" x14ac:dyDescent="0.25">
      <c r="C105" s="31"/>
    </row>
    <row r="106" spans="3:3" x14ac:dyDescent="0.25">
      <c r="C106" s="31"/>
    </row>
    <row r="107" spans="3:3" x14ac:dyDescent="0.25">
      <c r="C107" s="31"/>
    </row>
    <row r="108" spans="3:3" x14ac:dyDescent="0.25">
      <c r="C108" s="31"/>
    </row>
    <row r="109" spans="3:3" x14ac:dyDescent="0.25">
      <c r="C109" s="31"/>
    </row>
    <row r="110" spans="3:3" x14ac:dyDescent="0.25">
      <c r="C110" s="31"/>
    </row>
    <row r="111" spans="3:3" x14ac:dyDescent="0.25">
      <c r="C111" s="31"/>
    </row>
    <row r="112" spans="3:3" x14ac:dyDescent="0.25">
      <c r="C112" s="31"/>
    </row>
    <row r="114" spans="3:3" x14ac:dyDescent="0.25">
      <c r="C114" s="31"/>
    </row>
    <row r="115" spans="3:3" x14ac:dyDescent="0.25">
      <c r="C115" s="31"/>
    </row>
    <row r="116" spans="3:3" x14ac:dyDescent="0.25">
      <c r="C116" s="31"/>
    </row>
    <row r="117" spans="3:3" x14ac:dyDescent="0.25">
      <c r="C117" s="31"/>
    </row>
    <row r="125" spans="3:3" x14ac:dyDescent="0.25">
      <c r="C125" s="31"/>
    </row>
    <row r="126" spans="3:3" x14ac:dyDescent="0.25">
      <c r="C126" s="31"/>
    </row>
    <row r="127" spans="3:3" x14ac:dyDescent="0.25">
      <c r="C127" s="31"/>
    </row>
  </sheetData>
  <sheetProtection algorithmName="SHA-512" hashValue="lzrzHbcEfmJuImyjdvCMr8NmYpKvbKyvg1sXoGlqSHWcOIIpJEDzhw/8Ah7duq+p88uw+HBjLZSbu8BtHfmNkg==" saltValue="H/5cJ4PBsdFgXo/c4xjk7Q==" spinCount="100000" sheet="1" objects="1" scenarios="1"/>
  <hyperlinks>
    <hyperlink ref="C43" r:id="rId1" display="Reinier Goedhart, tel.: 06-25341033 of e-mail: r.goedhart@poraad.nl " xr:uid="{00000000-0004-0000-0000-000000000000}"/>
    <hyperlink ref="C44" r:id="rId2" display="be.keizer@wxs.nl " xr:uid="{00000000-0004-0000-0000-000001000000}"/>
  </hyperlinks>
  <pageMargins left="0.7" right="0.7" top="0.75" bottom="0.75" header="0.3" footer="0.3"/>
  <pageSetup paperSize="9" scale="57" orientation="portrait" r:id="rId3"/>
  <headerFooter>
    <oddHeader>&amp;L&amp;"Arial,Vet"&amp;F&amp;R&amp;"Arial,Vet"&amp;A</oddHeader>
    <oddFooter>&amp;L&amp;"Arial,Vet"keizer / goedhart&amp;C&amp;"Arial,Vet"pagina &amp;P&amp;R&amp;"Arial,Vet"&amp;D</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53"/>
  <sheetViews>
    <sheetView tabSelected="1" zoomScale="86" zoomScaleNormal="86" zoomScaleSheetLayoutView="85" workbookViewId="0">
      <selection activeCell="B2" sqref="B2"/>
    </sheetView>
  </sheetViews>
  <sheetFormatPr defaultColWidth="9.140625" defaultRowHeight="13.15" customHeight="1" x14ac:dyDescent="0.2"/>
  <cols>
    <col min="1" max="1" width="2.42578125" style="2" customWidth="1"/>
    <col min="2" max="2" width="2.28515625" style="2" customWidth="1"/>
    <col min="3" max="3" width="2.7109375" style="2" customWidth="1"/>
    <col min="4" max="4" width="3.7109375" style="18" customWidth="1"/>
    <col min="5" max="5" width="24.42578125" style="27" customWidth="1"/>
    <col min="6" max="6" width="8.7109375" style="27" bestFit="1" customWidth="1"/>
    <col min="7" max="7" width="0.85546875" style="27" customWidth="1"/>
    <col min="8" max="11" width="6.7109375" style="93" customWidth="1"/>
    <col min="12" max="12" width="1.7109375" style="93" customWidth="1"/>
    <col min="13" max="16" width="6.7109375" style="93" customWidth="1"/>
    <col min="17" max="17" width="4.7109375" style="93" customWidth="1"/>
    <col min="18" max="18" width="1.7109375" style="93" customWidth="1"/>
    <col min="19" max="19" width="9.85546875" style="93" customWidth="1"/>
    <col min="20" max="20" width="13.28515625" style="137" customWidth="1"/>
    <col min="21" max="21" width="13.140625" style="137" customWidth="1"/>
    <col min="22" max="22" width="12.42578125" style="137" customWidth="1"/>
    <col min="23" max="23" width="0.85546875" style="137" customWidth="1"/>
    <col min="24" max="24" width="12.5703125" style="140" customWidth="1"/>
    <col min="25" max="25" width="12.140625" style="140" customWidth="1"/>
    <col min="26" max="26" width="11.7109375" style="140" customWidth="1"/>
    <col min="27" max="27" width="2.7109375" style="2" customWidth="1"/>
    <col min="28" max="16384" width="9.140625" style="2"/>
  </cols>
  <sheetData>
    <row r="1" spans="2:27" ht="13.15" customHeight="1" x14ac:dyDescent="0.2">
      <c r="C1" s="241">
        <v>32</v>
      </c>
    </row>
    <row r="2" spans="2:27" ht="13.15" customHeight="1" x14ac:dyDescent="0.2">
      <c r="B2" s="231"/>
      <c r="C2" s="3"/>
      <c r="D2" s="19"/>
      <c r="E2" s="123"/>
      <c r="F2" s="123"/>
      <c r="G2" s="123"/>
      <c r="H2" s="124"/>
      <c r="I2" s="124"/>
      <c r="J2" s="124"/>
      <c r="K2" s="124"/>
      <c r="L2" s="124"/>
      <c r="M2" s="124"/>
      <c r="N2" s="124"/>
      <c r="O2" s="124"/>
      <c r="P2" s="124"/>
      <c r="Q2" s="124"/>
      <c r="R2" s="124"/>
      <c r="S2" s="124"/>
      <c r="T2" s="133"/>
      <c r="U2" s="133"/>
      <c r="V2" s="133"/>
      <c r="W2" s="133"/>
      <c r="X2" s="133"/>
      <c r="Y2" s="133"/>
      <c r="Z2" s="133"/>
      <c r="AA2" s="4"/>
    </row>
    <row r="3" spans="2:27" s="5" customFormat="1" ht="13.15" customHeight="1" x14ac:dyDescent="0.2">
      <c r="B3" s="6"/>
      <c r="C3" s="7"/>
      <c r="D3" s="20"/>
      <c r="E3" s="125"/>
      <c r="F3" s="125"/>
      <c r="G3" s="125"/>
      <c r="H3" s="126"/>
      <c r="I3" s="126"/>
      <c r="J3" s="126"/>
      <c r="K3" s="126"/>
      <c r="L3" s="126"/>
      <c r="M3" s="126"/>
      <c r="N3" s="126"/>
      <c r="O3" s="126"/>
      <c r="P3" s="126"/>
      <c r="Q3" s="126"/>
      <c r="R3" s="126"/>
      <c r="S3" s="126"/>
      <c r="T3" s="134"/>
      <c r="U3" s="134"/>
      <c r="V3" s="134"/>
      <c r="W3" s="134"/>
      <c r="X3" s="134"/>
      <c r="Y3" s="134"/>
      <c r="Z3" s="134"/>
      <c r="AA3" s="8"/>
    </row>
    <row r="4" spans="2:27" s="113" customFormat="1" ht="18" customHeight="1" x14ac:dyDescent="0.3">
      <c r="B4" s="114"/>
      <c r="C4" s="144" t="s">
        <v>1327</v>
      </c>
      <c r="D4" s="115"/>
      <c r="E4" s="125"/>
      <c r="F4" s="125"/>
      <c r="G4" s="125"/>
      <c r="H4" s="126"/>
      <c r="I4" s="126"/>
      <c r="J4" s="106"/>
      <c r="K4" s="126"/>
      <c r="L4" s="126"/>
      <c r="M4" s="126"/>
      <c r="N4" s="126"/>
      <c r="O4" s="106"/>
      <c r="P4" s="126"/>
      <c r="Q4" s="126"/>
      <c r="R4" s="126"/>
      <c r="S4" s="126"/>
      <c r="T4" s="134"/>
      <c r="U4" s="134"/>
      <c r="V4" s="134"/>
      <c r="W4" s="134"/>
      <c r="X4" s="134"/>
      <c r="Y4" s="134"/>
      <c r="Z4" s="134"/>
      <c r="AA4" s="116"/>
    </row>
    <row r="5" spans="2:27" s="109" customFormat="1" ht="18" customHeight="1" x14ac:dyDescent="0.25">
      <c r="B5" s="110"/>
      <c r="C5" s="23" t="str">
        <f>+H9</f>
        <v>Stichting Samenwerkingsverband Noord-Kennemerland PO</v>
      </c>
      <c r="D5" s="111"/>
      <c r="E5" s="125"/>
      <c r="F5" s="125"/>
      <c r="G5" s="125"/>
      <c r="H5" s="126"/>
      <c r="I5" s="126"/>
      <c r="J5" s="106"/>
      <c r="K5" s="126"/>
      <c r="L5" s="126"/>
      <c r="M5" s="126"/>
      <c r="N5" s="126"/>
      <c r="O5" s="106"/>
      <c r="P5" s="126"/>
      <c r="Q5" s="126"/>
      <c r="R5" s="126"/>
      <c r="S5" s="126"/>
      <c r="T5" s="134"/>
      <c r="U5" s="134"/>
      <c r="V5" s="134"/>
      <c r="W5" s="134"/>
      <c r="X5" s="134"/>
      <c r="Y5" s="134"/>
      <c r="Z5" s="134"/>
      <c r="AA5" s="112"/>
    </row>
    <row r="6" spans="2:27" s="5" customFormat="1" ht="13.15" customHeight="1" x14ac:dyDescent="0.2">
      <c r="B6" s="6"/>
      <c r="C6" s="7"/>
      <c r="D6" s="21"/>
      <c r="E6" s="125"/>
      <c r="F6" s="125"/>
      <c r="G6" s="125"/>
      <c r="H6" s="126"/>
      <c r="I6" s="126"/>
      <c r="J6" s="106"/>
      <c r="K6" s="126"/>
      <c r="L6" s="126"/>
      <c r="M6" s="126"/>
      <c r="N6" s="126"/>
      <c r="O6" s="106"/>
      <c r="P6" s="126"/>
      <c r="Q6" s="126"/>
      <c r="R6" s="126"/>
      <c r="S6" s="126"/>
      <c r="T6" s="134"/>
      <c r="U6" s="134"/>
      <c r="V6" s="134"/>
      <c r="W6" s="134"/>
      <c r="X6" s="134"/>
      <c r="Y6" s="134"/>
      <c r="Z6" s="134"/>
      <c r="AA6" s="8"/>
    </row>
    <row r="7" spans="2:27" s="5" customFormat="1" ht="13.15" customHeight="1" x14ac:dyDescent="0.2">
      <c r="B7" s="6"/>
      <c r="C7" s="7"/>
      <c r="D7" s="21"/>
      <c r="E7" s="125"/>
      <c r="F7" s="125"/>
      <c r="G7" s="125"/>
      <c r="H7" s="126"/>
      <c r="I7" s="126"/>
      <c r="J7" s="106"/>
      <c r="K7" s="126"/>
      <c r="L7" s="126"/>
      <c r="M7" s="126"/>
      <c r="N7" s="126"/>
      <c r="O7" s="106"/>
      <c r="P7" s="126"/>
      <c r="Q7" s="126"/>
      <c r="R7" s="126"/>
      <c r="S7" s="126"/>
      <c r="T7" s="134"/>
      <c r="U7" s="134"/>
      <c r="V7" s="134"/>
      <c r="W7" s="134"/>
      <c r="X7" s="134"/>
      <c r="Y7" s="134"/>
      <c r="Z7" s="134"/>
      <c r="AA7" s="8"/>
    </row>
    <row r="8" spans="2:27" s="5" customFormat="1" ht="13.15" customHeight="1" x14ac:dyDescent="0.2">
      <c r="B8" s="6"/>
      <c r="C8" s="7"/>
      <c r="D8" s="228"/>
      <c r="E8" s="228"/>
      <c r="F8" s="228"/>
      <c r="G8" s="228"/>
      <c r="H8" s="229"/>
      <c r="I8" s="229"/>
      <c r="J8" s="229"/>
      <c r="K8" s="229"/>
      <c r="L8" s="229"/>
      <c r="M8" s="229"/>
      <c r="N8" s="229"/>
      <c r="O8" s="228"/>
      <c r="P8" s="126"/>
      <c r="Q8" s="126"/>
      <c r="R8" s="126"/>
      <c r="S8" s="126"/>
      <c r="T8" s="134"/>
      <c r="U8" s="134"/>
      <c r="V8" s="134"/>
      <c r="W8" s="134"/>
      <c r="X8" s="134"/>
      <c r="Y8" s="134"/>
      <c r="Z8" s="134"/>
      <c r="AA8" s="8"/>
    </row>
    <row r="9" spans="2:27" s="5" customFormat="1" ht="13.15" customHeight="1" x14ac:dyDescent="0.2">
      <c r="B9" s="6"/>
      <c r="C9" s="7"/>
      <c r="D9" s="228"/>
      <c r="E9" s="228" t="s">
        <v>83</v>
      </c>
      <c r="F9" s="228"/>
      <c r="G9" s="228"/>
      <c r="H9" s="226" t="str">
        <f>IF(VLOOKUP(H10,'SWV gegevens'!$B$2:$C$77,1)=H10,VLOOKUP(H10,'SWV gegevens'!$B$2:$C$77,2),"bestaat niet")</f>
        <v>Stichting Samenwerkingsverband Noord-Kennemerland PO</v>
      </c>
      <c r="I9" s="227"/>
      <c r="J9" s="227"/>
      <c r="K9" s="227"/>
      <c r="L9" s="227"/>
      <c r="M9" s="227"/>
      <c r="N9" s="229"/>
      <c r="O9" s="228"/>
      <c r="P9" s="126"/>
      <c r="Q9" s="126"/>
      <c r="R9" s="126"/>
      <c r="S9" s="126"/>
      <c r="T9" s="134"/>
      <c r="U9" s="134"/>
      <c r="V9" s="134"/>
      <c r="W9" s="134"/>
      <c r="X9" s="134"/>
      <c r="Y9" s="134"/>
      <c r="Z9" s="134"/>
      <c r="AA9" s="8"/>
    </row>
    <row r="10" spans="2:27" s="5" customFormat="1" ht="13.15" customHeight="1" x14ac:dyDescent="0.2">
      <c r="B10" s="6"/>
      <c r="C10" s="7"/>
      <c r="D10" s="228"/>
      <c r="E10" s="228" t="s">
        <v>36</v>
      </c>
      <c r="F10" s="228"/>
      <c r="G10" s="228"/>
      <c r="H10" s="273" t="str">
        <f>VLOOKUP($C$1,'SWV gegevens'!$A$2:$C$77,2)</f>
        <v>PO2703</v>
      </c>
      <c r="I10" s="100"/>
      <c r="J10" s="229"/>
      <c r="K10" s="229"/>
      <c r="L10" s="229"/>
      <c r="M10" s="229"/>
      <c r="N10" s="229"/>
      <c r="O10" s="228"/>
      <c r="P10" s="126"/>
      <c r="Q10" s="126"/>
      <c r="R10" s="126"/>
      <c r="S10" s="126"/>
      <c r="T10" s="134"/>
      <c r="U10" s="134"/>
      <c r="V10" s="134"/>
      <c r="W10" s="134"/>
      <c r="X10" s="134"/>
      <c r="Y10" s="134"/>
      <c r="Z10" s="134"/>
      <c r="AA10" s="8"/>
    </row>
    <row r="11" spans="2:27" s="5" customFormat="1" ht="13.15" customHeight="1" x14ac:dyDescent="0.2">
      <c r="B11" s="6"/>
      <c r="C11" s="7"/>
      <c r="D11" s="228"/>
      <c r="E11" s="228"/>
      <c r="F11" s="228"/>
      <c r="G11" s="228"/>
      <c r="H11" s="229"/>
      <c r="I11" s="229"/>
      <c r="J11" s="229"/>
      <c r="K11" s="229"/>
      <c r="L11" s="229"/>
      <c r="M11" s="229"/>
      <c r="N11" s="229"/>
      <c r="O11" s="228"/>
      <c r="P11" s="126"/>
      <c r="Q11" s="126"/>
      <c r="R11" s="126"/>
      <c r="S11" s="126"/>
      <c r="T11" s="134"/>
      <c r="U11" s="134"/>
      <c r="V11" s="134"/>
      <c r="W11" s="134"/>
      <c r="X11" s="134"/>
      <c r="Y11" s="134"/>
      <c r="Z11" s="134"/>
      <c r="AA11" s="8"/>
    </row>
    <row r="12" spans="2:27" s="5" customFormat="1" ht="13.15" customHeight="1" x14ac:dyDescent="0.2">
      <c r="B12" s="6"/>
      <c r="C12" s="7"/>
      <c r="D12" s="103"/>
      <c r="E12" s="103"/>
      <c r="F12" s="103"/>
      <c r="G12" s="103"/>
      <c r="H12" s="104"/>
      <c r="I12" s="104"/>
      <c r="J12" s="104"/>
      <c r="K12" s="104"/>
      <c r="L12" s="104"/>
      <c r="M12" s="104"/>
      <c r="N12" s="104"/>
      <c r="O12" s="103"/>
      <c r="P12" s="126"/>
      <c r="Q12" s="126"/>
      <c r="R12" s="126"/>
      <c r="S12" s="126"/>
      <c r="T12" s="134"/>
      <c r="U12" s="134"/>
      <c r="V12" s="134"/>
      <c r="W12" s="134"/>
      <c r="X12" s="134"/>
      <c r="Y12" s="134"/>
      <c r="Z12" s="134"/>
      <c r="AA12" s="8"/>
    </row>
    <row r="13" spans="2:27" s="5" customFormat="1" ht="13.15" customHeight="1" x14ac:dyDescent="0.2">
      <c r="B13" s="6"/>
      <c r="C13" s="7"/>
      <c r="D13" s="103"/>
      <c r="E13" s="103"/>
      <c r="F13" s="103"/>
      <c r="G13" s="103"/>
      <c r="H13" s="104"/>
      <c r="I13" s="104"/>
      <c r="J13" s="104"/>
      <c r="K13" s="104"/>
      <c r="L13" s="104"/>
      <c r="M13" s="104"/>
      <c r="N13" s="104"/>
      <c r="O13" s="103"/>
      <c r="P13" s="126"/>
      <c r="Q13" s="126"/>
      <c r="R13" s="126"/>
      <c r="S13" s="126"/>
      <c r="T13" s="134"/>
      <c r="U13" s="134"/>
      <c r="V13" s="134"/>
      <c r="W13" s="134"/>
      <c r="X13" s="134"/>
      <c r="Y13" s="134"/>
      <c r="Z13" s="134"/>
      <c r="AA13" s="8"/>
    </row>
    <row r="14" spans="2:27" s="5" customFormat="1" ht="13.15" customHeight="1" x14ac:dyDescent="0.2">
      <c r="B14" s="6"/>
      <c r="C14" s="7"/>
      <c r="D14" s="118" t="s">
        <v>79</v>
      </c>
      <c r="E14" s="119"/>
      <c r="F14" s="119"/>
      <c r="G14" s="119"/>
      <c r="H14" s="119" t="s">
        <v>80</v>
      </c>
      <c r="I14" s="120"/>
      <c r="J14" s="120"/>
      <c r="K14" s="121"/>
      <c r="L14" s="105"/>
      <c r="M14" s="126"/>
      <c r="N14" s="126"/>
      <c r="O14" s="126"/>
      <c r="P14" s="106"/>
      <c r="Q14" s="126"/>
      <c r="R14" s="126"/>
      <c r="S14" s="126"/>
      <c r="T14" s="134"/>
      <c r="U14" s="134"/>
      <c r="V14" s="134"/>
      <c r="W14" s="134"/>
      <c r="X14" s="134"/>
      <c r="Y14" s="134"/>
      <c r="Z14" s="134"/>
      <c r="AA14" s="8"/>
    </row>
    <row r="15" spans="2:27" s="87" customFormat="1" ht="13.15" customHeight="1" x14ac:dyDescent="0.2">
      <c r="B15" s="25"/>
      <c r="C15" s="22"/>
      <c r="D15" s="118" t="s">
        <v>77</v>
      </c>
      <c r="E15" s="119"/>
      <c r="F15" s="122" t="s">
        <v>1459</v>
      </c>
      <c r="G15" s="122"/>
      <c r="H15" s="119" t="s">
        <v>78</v>
      </c>
      <c r="I15" s="120"/>
      <c r="J15" s="120"/>
      <c r="K15" s="248">
        <f>tab!D4</f>
        <v>2021</v>
      </c>
      <c r="L15" s="107"/>
      <c r="M15" s="107"/>
      <c r="N15" s="107"/>
      <c r="O15" s="107"/>
      <c r="P15" s="127"/>
      <c r="Q15" s="107"/>
      <c r="R15" s="107"/>
      <c r="S15" s="107"/>
      <c r="T15" s="135"/>
      <c r="U15" s="135"/>
      <c r="V15" s="135"/>
      <c r="W15" s="135"/>
      <c r="X15" s="136"/>
      <c r="Y15" s="136"/>
      <c r="Z15" s="136"/>
      <c r="AA15" s="15"/>
    </row>
    <row r="16" spans="2:27" ht="13.15" customHeight="1" x14ac:dyDescent="0.2">
      <c r="B16" s="9"/>
      <c r="C16" s="10"/>
      <c r="D16" s="108"/>
      <c r="E16" s="103"/>
      <c r="F16" s="103"/>
      <c r="G16" s="103"/>
      <c r="H16" s="52"/>
      <c r="I16" s="104"/>
      <c r="J16" s="127"/>
      <c r="K16" s="104"/>
      <c r="L16" s="104"/>
      <c r="M16" s="104"/>
      <c r="N16" s="104"/>
      <c r="O16" s="127"/>
      <c r="P16" s="104"/>
      <c r="Q16" s="104"/>
      <c r="R16" s="104"/>
      <c r="S16" s="104"/>
      <c r="T16" s="128"/>
      <c r="U16" s="128"/>
      <c r="V16" s="128"/>
      <c r="W16" s="128"/>
      <c r="X16" s="128"/>
      <c r="Y16" s="128"/>
      <c r="Z16" s="128"/>
      <c r="AA16" s="11"/>
    </row>
    <row r="17" spans="2:27" s="12" customFormat="1" ht="13.15" customHeight="1" x14ac:dyDescent="0.2">
      <c r="B17" s="13"/>
      <c r="C17" s="117"/>
      <c r="D17" s="145"/>
      <c r="E17" s="146"/>
      <c r="F17" s="146"/>
      <c r="G17" s="146"/>
      <c r="H17" s="146"/>
      <c r="I17" s="146"/>
      <c r="J17" s="147"/>
      <c r="K17" s="148"/>
      <c r="L17" s="148"/>
      <c r="M17" s="149"/>
      <c r="N17" s="147"/>
      <c r="O17" s="150"/>
      <c r="P17" s="148"/>
      <c r="Q17" s="148"/>
      <c r="R17" s="151"/>
      <c r="S17" s="151"/>
      <c r="T17" s="152"/>
      <c r="U17" s="152"/>
      <c r="V17" s="152"/>
      <c r="W17" s="152"/>
      <c r="X17" s="152"/>
      <c r="Y17" s="152"/>
      <c r="Z17" s="152"/>
      <c r="AA17" s="208"/>
    </row>
    <row r="18" spans="2:27" s="36" customFormat="1" ht="13.15" customHeight="1" x14ac:dyDescent="0.2">
      <c r="B18" s="24"/>
      <c r="C18" s="95"/>
      <c r="D18" s="153"/>
      <c r="E18" s="132" t="s">
        <v>41</v>
      </c>
      <c r="F18" s="154"/>
      <c r="G18" s="154"/>
      <c r="H18" s="155" t="s">
        <v>1462</v>
      </c>
      <c r="I18" s="156"/>
      <c r="J18" s="157"/>
      <c r="K18" s="131"/>
      <c r="L18" s="131"/>
      <c r="M18" s="158"/>
      <c r="N18" s="157"/>
      <c r="O18" s="159"/>
      <c r="P18" s="131"/>
      <c r="Q18" s="131"/>
      <c r="R18" s="160"/>
      <c r="S18" s="131" t="s">
        <v>65</v>
      </c>
      <c r="T18" s="161" t="s">
        <v>57</v>
      </c>
      <c r="U18" s="162"/>
      <c r="V18" s="162"/>
      <c r="W18" s="162"/>
      <c r="X18" s="162" t="s">
        <v>55</v>
      </c>
      <c r="Y18" s="163"/>
      <c r="Z18" s="163"/>
      <c r="AA18" s="209"/>
    </row>
    <row r="19" spans="2:27" s="36" customFormat="1" ht="13.15" customHeight="1" x14ac:dyDescent="0.2">
      <c r="B19" s="24"/>
      <c r="C19" s="95"/>
      <c r="D19" s="153"/>
      <c r="E19" s="164" t="s">
        <v>84</v>
      </c>
      <c r="F19" s="165"/>
      <c r="G19" s="164"/>
      <c r="H19" s="166" t="s">
        <v>72</v>
      </c>
      <c r="I19" s="167"/>
      <c r="J19" s="167"/>
      <c r="K19" s="167"/>
      <c r="L19" s="167"/>
      <c r="M19" s="166" t="s">
        <v>73</v>
      </c>
      <c r="N19" s="167"/>
      <c r="O19" s="167"/>
      <c r="P19" s="167"/>
      <c r="Q19" s="167"/>
      <c r="R19" s="168"/>
      <c r="S19" s="167" t="s">
        <v>88</v>
      </c>
      <c r="T19" s="169" t="s">
        <v>74</v>
      </c>
      <c r="U19" s="170"/>
      <c r="V19" s="170" t="s">
        <v>89</v>
      </c>
      <c r="W19" s="170"/>
      <c r="X19" s="169" t="s">
        <v>81</v>
      </c>
      <c r="Y19" s="170"/>
      <c r="Z19" s="170" t="s">
        <v>90</v>
      </c>
      <c r="AA19" s="210"/>
    </row>
    <row r="20" spans="2:27" s="35" customFormat="1" ht="13.15" customHeight="1" x14ac:dyDescent="0.2">
      <c r="B20" s="26"/>
      <c r="C20" s="96"/>
      <c r="D20" s="171"/>
      <c r="E20" s="172" t="s">
        <v>43</v>
      </c>
      <c r="F20" s="173" t="s">
        <v>44</v>
      </c>
      <c r="G20" s="172"/>
      <c r="H20" s="174" t="s">
        <v>14</v>
      </c>
      <c r="I20" s="174" t="s">
        <v>15</v>
      </c>
      <c r="J20" s="174" t="s">
        <v>16</v>
      </c>
      <c r="K20" s="174" t="s">
        <v>45</v>
      </c>
      <c r="L20" s="174"/>
      <c r="M20" s="174" t="s">
        <v>14</v>
      </c>
      <c r="N20" s="174" t="s">
        <v>15</v>
      </c>
      <c r="O20" s="174" t="s">
        <v>16</v>
      </c>
      <c r="P20" s="173" t="s">
        <v>45</v>
      </c>
      <c r="Q20" s="249" t="s">
        <v>1326</v>
      </c>
      <c r="R20" s="167"/>
      <c r="S20" s="167" t="s">
        <v>66</v>
      </c>
      <c r="T20" s="176" t="s">
        <v>47</v>
      </c>
      <c r="U20" s="176" t="s">
        <v>48</v>
      </c>
      <c r="V20" s="170" t="s">
        <v>91</v>
      </c>
      <c r="W20" s="170"/>
      <c r="X20" s="176" t="s">
        <v>47</v>
      </c>
      <c r="Y20" s="176" t="s">
        <v>48</v>
      </c>
      <c r="Z20" s="170" t="s">
        <v>91</v>
      </c>
      <c r="AA20" s="211"/>
    </row>
    <row r="21" spans="2:27" ht="13.15" customHeight="1" x14ac:dyDescent="0.2">
      <c r="B21" s="9"/>
      <c r="C21" s="16"/>
      <c r="D21" s="177">
        <v>1</v>
      </c>
      <c r="E21" s="224" t="str">
        <f>IF(F21&lt;&gt;"",VLOOKUP(F21,'SWV gegevens'!$E$2:$J$267,2),"")</f>
        <v>St. Antonius</v>
      </c>
      <c r="F21" s="225" t="str">
        <f>IF(VLOOKUP($H$10&amp;IF($D21&lt;10,"0","")&amp;$D21,'kijkglas 3'!$A$11:$T$635,1)=$H$10&amp;IF($D21&lt;10,"0","")&amp;$D21,VLOOKUP($H$10&amp;IF($D21&lt;10,"0","")&amp;$D21,'kijkglas 3'!$A$11:$T$635,4),"")</f>
        <v>00RL</v>
      </c>
      <c r="G21" s="178"/>
      <c r="H21" s="225">
        <f>IF(VLOOKUP($H$10&amp;IF($D21&lt;10,"0","")&amp;$D21,'kijkglas 3'!$A$11:$T$635,1)=$H$10&amp;IF($D21&lt;10,"0","")&amp;$D21,VLOOKUP($H$10&amp;IF($D21&lt;10,"0","")&amp;$D21,'kijkglas 3'!$A$11:$T$635,5),0)</f>
        <v>6</v>
      </c>
      <c r="I21" s="225">
        <f>IF(VLOOKUP($H$10&amp;IF($D21&lt;10,"0","")&amp;$D21,'kijkglas 3'!$A$11:$T$635,1)=$H$10&amp;IF($D21&lt;10,"0","")&amp;$D21,VLOOKUP($H$10&amp;IF($D21&lt;10,"0","")&amp;$D21,'kijkglas 3'!$A$11:$T$635,6),0)</f>
        <v>0</v>
      </c>
      <c r="J21" s="225">
        <f>IF(VLOOKUP($H$10&amp;IF($D21&lt;10,"0","")&amp;$D21,'kijkglas 3'!$A$11:$T$635,1)=$H$10&amp;IF($D21&lt;10,"0","")&amp;$D21,VLOOKUP($H$10&amp;IF($D21&lt;10,"0","")&amp;$D21,'kijkglas 3'!$A$11:$T$635,7),0)</f>
        <v>0</v>
      </c>
      <c r="K21" s="179">
        <f>SUM(H21:J21)</f>
        <v>6</v>
      </c>
      <c r="M21" s="225">
        <f>IF(VLOOKUP($H$10&amp;IF($D21&lt;10,"0","")&amp;$D21,'kijkglas 3'!$A$11:$T$635,1)=$H$10&amp;IF($D21&lt;10,"0","")&amp;$D21,VLOOKUP($H$10&amp;IF($D21&lt;10,"0","")&amp;$D21,'kijkglas 3'!$A$11:$T$635,9),0)</f>
        <v>2</v>
      </c>
      <c r="N21" s="225">
        <f>IF(VLOOKUP($H$10&amp;IF($D21&lt;10,"0","")&amp;$D21,'kijkglas 3'!$A$11:$T$635,1)=$H$10&amp;IF($D21&lt;10,"0","")&amp;$D21,VLOOKUP($H$10&amp;IF($D21&lt;10,"0","")&amp;$D21,'kijkglas 3'!$A$11:$T$635,10),0)</f>
        <v>0</v>
      </c>
      <c r="O21" s="225">
        <f>IF(VLOOKUP($H$10&amp;IF($D21&lt;10,"0","")&amp;$D21,'kijkglas 3'!$A$11:$T$635,1)=$H$10&amp;IF($D21&lt;10,"0","")&amp;$D21,VLOOKUP($H$10&amp;IF($D21&lt;10,"0","")&amp;$D21,'kijkglas 3'!$A$11:$T$635,11),0)</f>
        <v>0</v>
      </c>
      <c r="P21" s="179">
        <f>SUM(M21:O21)</f>
        <v>2</v>
      </c>
      <c r="Q21" s="179" t="str">
        <f>IF(IF(VLOOKUP($H$10&amp;IF($D21&lt;10,"0","")&amp;$D21,'kijkglas 3'!$A$11:$T$635,1)=$H$10&amp;IF($D21&lt;10,"0","")&amp;$D21,VLOOKUP($H$10&amp;IF($D21&lt;10,"0","")&amp;$D21,'kijkglas 3'!$A$11:$U$635,21),0)=1,"ja","nee")</f>
        <v>ja</v>
      </c>
      <c r="R21" s="137"/>
      <c r="S21" s="180" t="s">
        <v>40</v>
      </c>
      <c r="T21" s="181">
        <f>(K21-P21)*(tab!$C$19*tab!$D$8+tab!$D$23)</f>
        <v>22369.570080000001</v>
      </c>
      <c r="U21" s="181">
        <f>(H21-M21)*tab!$E$29+(I21-N21)*tab!$F$29+(J21-O21)*tab!$G$29</f>
        <v>43257.96</v>
      </c>
      <c r="V21" s="181">
        <f t="shared" ref="V21:V45" si="0">SUM(T21:U21)*IF(Q21="ja",1,0)</f>
        <v>65627.530079999997</v>
      </c>
      <c r="X21" s="181">
        <f>IF(S21="nee",0,(K21-P21)*tab!$C$57)</f>
        <v>2848.8</v>
      </c>
      <c r="Y21" s="181">
        <f>IF(S21="nee",0,(H21-M21)*tab!$G$57+(I21-N21)*tab!$H$57+(J21-O21)*tab!$I$57)</f>
        <v>3165.16</v>
      </c>
      <c r="Z21" s="181">
        <f t="shared" ref="Z21:Z45" si="1">SUM(X21:Y21)*IF(Q21="ja",1,0)</f>
        <v>6013.96</v>
      </c>
      <c r="AA21" s="211"/>
    </row>
    <row r="22" spans="2:27" ht="13.15" customHeight="1" x14ac:dyDescent="0.2">
      <c r="B22" s="9"/>
      <c r="C22" s="16"/>
      <c r="D22" s="177">
        <v>2</v>
      </c>
      <c r="E22" s="224" t="str">
        <f>IF(F22&lt;&gt;"",VLOOKUP(F22,'SWV gegevens'!$E$2:$J$267,2),"")</f>
        <v>De Ruimte</v>
      </c>
      <c r="F22" s="225" t="str">
        <f>IF(VLOOKUP($H$10&amp;IF($D22&lt;10,"0","")&amp;$D22,'kijkglas 3'!$A$11:$T$635,1)=$H$10&amp;IF($D22&lt;10,"0","")&amp;$D22,VLOOKUP($H$10&amp;IF($D22&lt;10,"0","")&amp;$D22,'kijkglas 3'!$A$11:$T$635,4),"")</f>
        <v>01LB</v>
      </c>
      <c r="G22" s="178"/>
      <c r="H22" s="225">
        <f>IF(VLOOKUP($H$10&amp;IF($D22&lt;10,"0","")&amp;$D22,'kijkglas 3'!$A$11:$T$635,1)=$H$10&amp;IF($D22&lt;10,"0","")&amp;$D22,VLOOKUP($H$10&amp;IF($D22&lt;10,"0","")&amp;$D22,'kijkglas 3'!$A$11:$T$635,5),0)</f>
        <v>2</v>
      </c>
      <c r="I22" s="225">
        <f>IF(VLOOKUP($H$10&amp;IF($D22&lt;10,"0","")&amp;$D22,'kijkglas 3'!$A$11:$T$635,1)=$H$10&amp;IF($D22&lt;10,"0","")&amp;$D22,VLOOKUP($H$10&amp;IF($D22&lt;10,"0","")&amp;$D22,'kijkglas 3'!$A$11:$T$635,6),0)</f>
        <v>0</v>
      </c>
      <c r="J22" s="225">
        <f>IF(VLOOKUP($H$10&amp;IF($D22&lt;10,"0","")&amp;$D22,'kijkglas 3'!$A$11:$T$635,1)=$H$10&amp;IF($D22&lt;10,"0","")&amp;$D22,VLOOKUP($H$10&amp;IF($D22&lt;10,"0","")&amp;$D22,'kijkglas 3'!$A$11:$T$635,7),0)</f>
        <v>1</v>
      </c>
      <c r="K22" s="179">
        <f t="shared" ref="K22:K45" si="2">SUM(H22:J22)</f>
        <v>3</v>
      </c>
      <c r="M22" s="225">
        <f>IF(VLOOKUP($H$10&amp;IF($D22&lt;10,"0","")&amp;$D22,'kijkglas 3'!$A$11:$T$635,1)=$H$10&amp;IF($D22&lt;10,"0","")&amp;$D22,VLOOKUP($H$10&amp;IF($D22&lt;10,"0","")&amp;$D22,'kijkglas 3'!$A$11:$T$635,9),0)</f>
        <v>0</v>
      </c>
      <c r="N22" s="225">
        <f>IF(VLOOKUP($H$10&amp;IF($D22&lt;10,"0","")&amp;$D22,'kijkglas 3'!$A$11:$T$635,1)=$H$10&amp;IF($D22&lt;10,"0","")&amp;$D22,VLOOKUP($H$10&amp;IF($D22&lt;10,"0","")&amp;$D22,'kijkglas 3'!$A$11:$T$635,10),0)</f>
        <v>0</v>
      </c>
      <c r="O22" s="225">
        <f>IF(VLOOKUP($H$10&amp;IF($D22&lt;10,"0","")&amp;$D22,'kijkglas 3'!$A$11:$T$635,1)=$H$10&amp;IF($D22&lt;10,"0","")&amp;$D22,VLOOKUP($H$10&amp;IF($D22&lt;10,"0","")&amp;$D22,'kijkglas 3'!$A$11:$T$635,11),0)</f>
        <v>0</v>
      </c>
      <c r="P22" s="179">
        <f t="shared" ref="P22:P45" si="3">SUM(M22:O22)</f>
        <v>0</v>
      </c>
      <c r="Q22" s="179" t="str">
        <f>IF(IF(VLOOKUP($H$10&amp;IF($D22&lt;10,"0","")&amp;$D22,'kijkglas 3'!$A$11:$T$635,1)=$H$10&amp;IF($D22&lt;10,"0","")&amp;$D22,VLOOKUP($H$10&amp;IF($D22&lt;10,"0","")&amp;$D22,'kijkglas 3'!$A$11:$U$635,21),0)=1,"ja","nee")</f>
        <v>ja</v>
      </c>
      <c r="R22" s="137"/>
      <c r="S22" s="181" t="str">
        <f>+S21</f>
        <v>ja</v>
      </c>
      <c r="T22" s="181">
        <f>(K22-P22)*(tab!$C$19*tab!$D$8+tab!$D$23)</f>
        <v>16777.17756</v>
      </c>
      <c r="U22" s="181">
        <f>(H22-M22)*tab!$E$29+(I22-N22)*tab!$F$29+(J22-O22)*tab!$G$29</f>
        <v>45729.25</v>
      </c>
      <c r="V22" s="181">
        <f t="shared" si="0"/>
        <v>62506.427559999996</v>
      </c>
      <c r="X22" s="181">
        <f>IF(S22="nee",0,(K22-P22)*tab!$C$57)</f>
        <v>2136.6000000000004</v>
      </c>
      <c r="Y22" s="181">
        <f>IF(S22="nee",0,(H22-M22)*tab!$G$57+(I22-N22)*tab!$H$57+(J22-O22)*tab!$I$57)</f>
        <v>3276.89</v>
      </c>
      <c r="Z22" s="181">
        <f t="shared" si="1"/>
        <v>5413.49</v>
      </c>
      <c r="AA22" s="211"/>
    </row>
    <row r="23" spans="2:27" ht="13.15" customHeight="1" x14ac:dyDescent="0.2">
      <c r="B23" s="9"/>
      <c r="C23" s="16"/>
      <c r="D23" s="177">
        <v>3</v>
      </c>
      <c r="E23" s="224" t="str">
        <f>IF(F23&lt;&gt;"",VLOOKUP(F23,'SWV gegevens'!$E$2:$J$267,2),"")</f>
        <v>Heliomare Onderwijs</v>
      </c>
      <c r="F23" s="225" t="str">
        <f>IF(VLOOKUP($H$10&amp;IF($D23&lt;10,"0","")&amp;$D23,'kijkglas 3'!$A$11:$T$635,1)=$H$10&amp;IF($D23&lt;10,"0","")&amp;$D23,VLOOKUP($H$10&amp;IF($D23&lt;10,"0","")&amp;$D23,'kijkglas 3'!$A$11:$T$635,4),"")</f>
        <v>01MI</v>
      </c>
      <c r="G23" s="178"/>
      <c r="H23" s="225">
        <f>IF(VLOOKUP($H$10&amp;IF($D23&lt;10,"0","")&amp;$D23,'kijkglas 3'!$A$11:$T$635,1)=$H$10&amp;IF($D23&lt;10,"0","")&amp;$D23,VLOOKUP($H$10&amp;IF($D23&lt;10,"0","")&amp;$D23,'kijkglas 3'!$A$11:$T$635,5),0)</f>
        <v>0</v>
      </c>
      <c r="I23" s="225">
        <f>IF(VLOOKUP($H$10&amp;IF($D23&lt;10,"0","")&amp;$D23,'kijkglas 3'!$A$11:$T$635,1)=$H$10&amp;IF($D23&lt;10,"0","")&amp;$D23,VLOOKUP($H$10&amp;IF($D23&lt;10,"0","")&amp;$D23,'kijkglas 3'!$A$11:$T$635,6),0)</f>
        <v>0</v>
      </c>
      <c r="J23" s="225">
        <f>IF(VLOOKUP($H$10&amp;IF($D23&lt;10,"0","")&amp;$D23,'kijkglas 3'!$A$11:$T$635,1)=$H$10&amp;IF($D23&lt;10,"0","")&amp;$D23,VLOOKUP($H$10&amp;IF($D23&lt;10,"0","")&amp;$D23,'kijkglas 3'!$A$11:$T$635,7),0)</f>
        <v>0</v>
      </c>
      <c r="K23" s="179">
        <f t="shared" si="2"/>
        <v>0</v>
      </c>
      <c r="M23" s="225">
        <f>IF(VLOOKUP($H$10&amp;IF($D23&lt;10,"0","")&amp;$D23,'kijkglas 3'!$A$11:$T$635,1)=$H$10&amp;IF($D23&lt;10,"0","")&amp;$D23,VLOOKUP($H$10&amp;IF($D23&lt;10,"0","")&amp;$D23,'kijkglas 3'!$A$11:$T$635,9),0)</f>
        <v>0</v>
      </c>
      <c r="N23" s="225">
        <f>IF(VLOOKUP($H$10&amp;IF($D23&lt;10,"0","")&amp;$D23,'kijkglas 3'!$A$11:$T$635,1)=$H$10&amp;IF($D23&lt;10,"0","")&amp;$D23,VLOOKUP($H$10&amp;IF($D23&lt;10,"0","")&amp;$D23,'kijkglas 3'!$A$11:$T$635,10),0)</f>
        <v>0</v>
      </c>
      <c r="O23" s="225">
        <f>IF(VLOOKUP($H$10&amp;IF($D23&lt;10,"0","")&amp;$D23,'kijkglas 3'!$A$11:$T$635,1)=$H$10&amp;IF($D23&lt;10,"0","")&amp;$D23,VLOOKUP($H$10&amp;IF($D23&lt;10,"0","")&amp;$D23,'kijkglas 3'!$A$11:$T$635,11),0)</f>
        <v>0</v>
      </c>
      <c r="P23" s="179">
        <f t="shared" si="3"/>
        <v>0</v>
      </c>
      <c r="Q23" s="179" t="str">
        <f>IF(IF(VLOOKUP($H$10&amp;IF($D23&lt;10,"0","")&amp;$D23,'kijkglas 3'!$A$11:$T$635,1)=$H$10&amp;IF($D23&lt;10,"0","")&amp;$D23,VLOOKUP($H$10&amp;IF($D23&lt;10,"0","")&amp;$D23,'kijkglas 3'!$A$11:$U$635,21),0)=1,"ja","nee")</f>
        <v>ja</v>
      </c>
      <c r="R23" s="137"/>
      <c r="S23" s="181" t="str">
        <f t="shared" ref="S23:S45" si="4">+S22</f>
        <v>ja</v>
      </c>
      <c r="T23" s="181">
        <f>(K23-P23)*(tab!$C$19*tab!$D$8+tab!$D$23)</f>
        <v>0</v>
      </c>
      <c r="U23" s="181">
        <f>(H23-M23)*tab!$E$29+(I23-N23)*tab!$F$29+(J23-O23)*tab!$G$29</f>
        <v>0</v>
      </c>
      <c r="V23" s="181">
        <f t="shared" si="0"/>
        <v>0</v>
      </c>
      <c r="X23" s="181">
        <f>IF(S23="nee",0,(K23-P23)*tab!$C$57)</f>
        <v>0</v>
      </c>
      <c r="Y23" s="181">
        <f>IF(S23="nee",0,(H23-M23)*tab!$G$57+(I23-N23)*tab!$H$57+(J23-O23)*tab!$I$57)</f>
        <v>0</v>
      </c>
      <c r="Z23" s="181">
        <f t="shared" si="1"/>
        <v>0</v>
      </c>
      <c r="AA23" s="211"/>
    </row>
    <row r="24" spans="2:27" ht="13.15" customHeight="1" x14ac:dyDescent="0.2">
      <c r="B24" s="9"/>
      <c r="C24" s="16"/>
      <c r="D24" s="177">
        <v>4</v>
      </c>
      <c r="E24" s="224" t="str">
        <f>IF(F24&lt;&gt;"",VLOOKUP(F24,'SWV gegevens'!$E$2:$J$267,2),"")</f>
        <v>Opb sch zmok De Spinaker</v>
      </c>
      <c r="F24" s="225" t="str">
        <f>IF(VLOOKUP($H$10&amp;IF($D24&lt;10,"0","")&amp;$D24,'kijkglas 3'!$A$11:$T$635,1)=$H$10&amp;IF($D24&lt;10,"0","")&amp;$D24,VLOOKUP($H$10&amp;IF($D24&lt;10,"0","")&amp;$D24,'kijkglas 3'!$A$11:$T$635,4),"")</f>
        <v>18ZJ</v>
      </c>
      <c r="G24" s="178"/>
      <c r="H24" s="225">
        <f>IF(VLOOKUP($H$10&amp;IF($D24&lt;10,"0","")&amp;$D24,'kijkglas 3'!$A$11:$T$635,1)=$H$10&amp;IF($D24&lt;10,"0","")&amp;$D24,VLOOKUP($H$10&amp;IF($D24&lt;10,"0","")&amp;$D24,'kijkglas 3'!$A$11:$T$635,5),0)</f>
        <v>9</v>
      </c>
      <c r="I24" s="225">
        <f>IF(VLOOKUP($H$10&amp;IF($D24&lt;10,"0","")&amp;$D24,'kijkglas 3'!$A$11:$T$635,1)=$H$10&amp;IF($D24&lt;10,"0","")&amp;$D24,VLOOKUP($H$10&amp;IF($D24&lt;10,"0","")&amp;$D24,'kijkglas 3'!$A$11:$T$635,6),0)</f>
        <v>0</v>
      </c>
      <c r="J24" s="225">
        <f>IF(VLOOKUP($H$10&amp;IF($D24&lt;10,"0","")&amp;$D24,'kijkglas 3'!$A$11:$T$635,1)=$H$10&amp;IF($D24&lt;10,"0","")&amp;$D24,VLOOKUP($H$10&amp;IF($D24&lt;10,"0","")&amp;$D24,'kijkglas 3'!$A$11:$T$635,7),0)</f>
        <v>0</v>
      </c>
      <c r="K24" s="179">
        <f t="shared" si="2"/>
        <v>9</v>
      </c>
      <c r="M24" s="225">
        <f>IF(VLOOKUP($H$10&amp;IF($D24&lt;10,"0","")&amp;$D24,'kijkglas 3'!$A$11:$T$635,1)=$H$10&amp;IF($D24&lt;10,"0","")&amp;$D24,VLOOKUP($H$10&amp;IF($D24&lt;10,"0","")&amp;$D24,'kijkglas 3'!$A$11:$T$635,9),0)</f>
        <v>7</v>
      </c>
      <c r="N24" s="225">
        <f>IF(VLOOKUP($H$10&amp;IF($D24&lt;10,"0","")&amp;$D24,'kijkglas 3'!$A$11:$T$635,1)=$H$10&amp;IF($D24&lt;10,"0","")&amp;$D24,VLOOKUP($H$10&amp;IF($D24&lt;10,"0","")&amp;$D24,'kijkglas 3'!$A$11:$T$635,10),0)</f>
        <v>0</v>
      </c>
      <c r="O24" s="225">
        <f>IF(VLOOKUP($H$10&amp;IF($D24&lt;10,"0","")&amp;$D24,'kijkglas 3'!$A$11:$T$635,1)=$H$10&amp;IF($D24&lt;10,"0","")&amp;$D24,VLOOKUP($H$10&amp;IF($D24&lt;10,"0","")&amp;$D24,'kijkglas 3'!$A$11:$T$635,11),0)</f>
        <v>0</v>
      </c>
      <c r="P24" s="179">
        <f t="shared" si="3"/>
        <v>7</v>
      </c>
      <c r="Q24" s="179" t="str">
        <f>IF(IF(VLOOKUP($H$10&amp;IF($D24&lt;10,"0","")&amp;$D24,'kijkglas 3'!$A$11:$T$635,1)=$H$10&amp;IF($D24&lt;10,"0","")&amp;$D24,VLOOKUP($H$10&amp;IF($D24&lt;10,"0","")&amp;$D24,'kijkglas 3'!$A$11:$U$635,21),0)=1,"ja","nee")</f>
        <v>ja</v>
      </c>
      <c r="R24" s="137"/>
      <c r="S24" s="181" t="str">
        <f t="shared" si="4"/>
        <v>ja</v>
      </c>
      <c r="T24" s="181">
        <f>(K24-P24)*(tab!$C$19*tab!$D$8+tab!$D$23)</f>
        <v>11184.785040000001</v>
      </c>
      <c r="U24" s="181">
        <f>(H24-M24)*tab!$E$29+(I24-N24)*tab!$F$29+(J24-O24)*tab!$G$29</f>
        <v>21628.98</v>
      </c>
      <c r="V24" s="181">
        <f t="shared" si="0"/>
        <v>32813.765039999998</v>
      </c>
      <c r="X24" s="181">
        <f>IF(S24="nee",0,(K24-P24)*tab!$C$57)</f>
        <v>1424.4</v>
      </c>
      <c r="Y24" s="181">
        <f>IF(S24="nee",0,(H24-M24)*tab!$G$57+(I24-N24)*tab!$H$57+(J24-O24)*tab!$I$57)</f>
        <v>1582.58</v>
      </c>
      <c r="Z24" s="181">
        <f t="shared" si="1"/>
        <v>3006.98</v>
      </c>
      <c r="AA24" s="211"/>
    </row>
    <row r="25" spans="2:27" ht="13.15" customHeight="1" x14ac:dyDescent="0.2">
      <c r="B25" s="9"/>
      <c r="C25" s="16"/>
      <c r="D25" s="177">
        <v>5</v>
      </c>
      <c r="E25" s="224" t="str">
        <f>IF(F25&lt;&gt;"",VLOOKUP(F25,'SWV gegevens'!$E$2:$J$267,2),"")</f>
        <v>De Alk</v>
      </c>
      <c r="F25" s="225" t="str">
        <f>IF(VLOOKUP($H$10&amp;IF($D25&lt;10,"0","")&amp;$D25,'kijkglas 3'!$A$11:$T$635,1)=$H$10&amp;IF($D25&lt;10,"0","")&amp;$D25,VLOOKUP($H$10&amp;IF($D25&lt;10,"0","")&amp;$D25,'kijkglas 3'!$A$11:$T$635,4),"")</f>
        <v>01WX</v>
      </c>
      <c r="G25" s="178"/>
      <c r="H25" s="225">
        <f>IF(VLOOKUP($H$10&amp;IF($D25&lt;10,"0","")&amp;$D25,'kijkglas 3'!$A$11:$T$635,1)=$H$10&amp;IF($D25&lt;10,"0","")&amp;$D25,VLOOKUP($H$10&amp;IF($D25&lt;10,"0","")&amp;$D25,'kijkglas 3'!$A$11:$T$635,5),0)</f>
        <v>0</v>
      </c>
      <c r="I25" s="225">
        <f>IF(VLOOKUP($H$10&amp;IF($D25&lt;10,"0","")&amp;$D25,'kijkglas 3'!$A$11:$T$635,1)=$H$10&amp;IF($D25&lt;10,"0","")&amp;$D25,VLOOKUP($H$10&amp;IF($D25&lt;10,"0","")&amp;$D25,'kijkglas 3'!$A$11:$T$635,6),0)</f>
        <v>0</v>
      </c>
      <c r="J25" s="225">
        <f>IF(VLOOKUP($H$10&amp;IF($D25&lt;10,"0","")&amp;$D25,'kijkglas 3'!$A$11:$T$635,1)=$H$10&amp;IF($D25&lt;10,"0","")&amp;$D25,VLOOKUP($H$10&amp;IF($D25&lt;10,"0","")&amp;$D25,'kijkglas 3'!$A$11:$T$635,7),0)</f>
        <v>0</v>
      </c>
      <c r="K25" s="179">
        <f t="shared" si="2"/>
        <v>0</v>
      </c>
      <c r="M25" s="225">
        <f>IF(VLOOKUP($H$10&amp;IF($D25&lt;10,"0","")&amp;$D25,'kijkglas 3'!$A$11:$T$635,1)=$H$10&amp;IF($D25&lt;10,"0","")&amp;$D25,VLOOKUP($H$10&amp;IF($D25&lt;10,"0","")&amp;$D25,'kijkglas 3'!$A$11:$T$635,9),0)</f>
        <v>0</v>
      </c>
      <c r="N25" s="225">
        <f>IF(VLOOKUP($H$10&amp;IF($D25&lt;10,"0","")&amp;$D25,'kijkglas 3'!$A$11:$T$635,1)=$H$10&amp;IF($D25&lt;10,"0","")&amp;$D25,VLOOKUP($H$10&amp;IF($D25&lt;10,"0","")&amp;$D25,'kijkglas 3'!$A$11:$T$635,10),0)</f>
        <v>0</v>
      </c>
      <c r="O25" s="225">
        <f>IF(VLOOKUP($H$10&amp;IF($D25&lt;10,"0","")&amp;$D25,'kijkglas 3'!$A$11:$T$635,1)=$H$10&amp;IF($D25&lt;10,"0","")&amp;$D25,VLOOKUP($H$10&amp;IF($D25&lt;10,"0","")&amp;$D25,'kijkglas 3'!$A$11:$T$635,11),0)</f>
        <v>0</v>
      </c>
      <c r="P25" s="179">
        <f t="shared" si="3"/>
        <v>0</v>
      </c>
      <c r="Q25" s="179" t="str">
        <f>IF(IF(VLOOKUP($H$10&amp;IF($D25&lt;10,"0","")&amp;$D25,'kijkglas 3'!$A$11:$T$635,1)=$H$10&amp;IF($D25&lt;10,"0","")&amp;$D25,VLOOKUP($H$10&amp;IF($D25&lt;10,"0","")&amp;$D25,'kijkglas 3'!$A$11:$U$635,21),0)=1,"ja","nee")</f>
        <v>nee</v>
      </c>
      <c r="R25" s="137"/>
      <c r="S25" s="181" t="str">
        <f t="shared" si="4"/>
        <v>ja</v>
      </c>
      <c r="T25" s="181">
        <f>(K25-P25)*(tab!$C$19*tab!$D$8+tab!$D$23)</f>
        <v>0</v>
      </c>
      <c r="U25" s="181">
        <f>(H25-M25)*tab!$E$29+(I25-N25)*tab!$F$29+(J25-O25)*tab!$G$29</f>
        <v>0</v>
      </c>
      <c r="V25" s="181">
        <f t="shared" si="0"/>
        <v>0</v>
      </c>
      <c r="X25" s="181">
        <f>IF(S25="nee",0,(K25-P25)*tab!$C$57)</f>
        <v>0</v>
      </c>
      <c r="Y25" s="181">
        <f>IF(S25="nee",0,(H25-M25)*tab!$G$57+(I25-N25)*tab!$H$57+(J25-O25)*tab!$I$57)</f>
        <v>0</v>
      </c>
      <c r="Z25" s="181">
        <f t="shared" si="1"/>
        <v>0</v>
      </c>
      <c r="AA25" s="211"/>
    </row>
    <row r="26" spans="2:27" ht="13.15" customHeight="1" x14ac:dyDescent="0.2">
      <c r="B26" s="9"/>
      <c r="C26" s="16"/>
      <c r="D26" s="177">
        <v>6</v>
      </c>
      <c r="E26" s="224" t="str">
        <f>IF(F26&lt;&gt;"",VLOOKUP(F26,'SWV gegevens'!$E$2:$J$267,2),"")</f>
        <v>De Eenhoorn zmlk</v>
      </c>
      <c r="F26" s="225" t="str">
        <f>IF(VLOOKUP($H$10&amp;IF($D26&lt;10,"0","")&amp;$D26,'kijkglas 3'!$A$11:$T$635,1)=$H$10&amp;IF($D26&lt;10,"0","")&amp;$D26,VLOOKUP($H$10&amp;IF($D26&lt;10,"0","")&amp;$D26,'kijkglas 3'!$A$11:$T$635,4),"")</f>
        <v>04GJ</v>
      </c>
      <c r="G26" s="178"/>
      <c r="H26" s="225">
        <f>IF(VLOOKUP($H$10&amp;IF($D26&lt;10,"0","")&amp;$D26,'kijkglas 3'!$A$11:$T$635,1)=$H$10&amp;IF($D26&lt;10,"0","")&amp;$D26,VLOOKUP($H$10&amp;IF($D26&lt;10,"0","")&amp;$D26,'kijkglas 3'!$A$11:$T$635,5),0)</f>
        <v>0</v>
      </c>
      <c r="I26" s="225">
        <f>IF(VLOOKUP($H$10&amp;IF($D26&lt;10,"0","")&amp;$D26,'kijkglas 3'!$A$11:$T$635,1)=$H$10&amp;IF($D26&lt;10,"0","")&amp;$D26,VLOOKUP($H$10&amp;IF($D26&lt;10,"0","")&amp;$D26,'kijkglas 3'!$A$11:$T$635,6),0)</f>
        <v>0</v>
      </c>
      <c r="J26" s="225">
        <f>IF(VLOOKUP($H$10&amp;IF($D26&lt;10,"0","")&amp;$D26,'kijkglas 3'!$A$11:$T$635,1)=$H$10&amp;IF($D26&lt;10,"0","")&amp;$D26,VLOOKUP($H$10&amp;IF($D26&lt;10,"0","")&amp;$D26,'kijkglas 3'!$A$11:$T$635,7),0)</f>
        <v>0</v>
      </c>
      <c r="K26" s="179">
        <f t="shared" si="2"/>
        <v>0</v>
      </c>
      <c r="M26" s="225">
        <f>IF(VLOOKUP($H$10&amp;IF($D26&lt;10,"0","")&amp;$D26,'kijkglas 3'!$A$11:$T$635,1)=$H$10&amp;IF($D26&lt;10,"0","")&amp;$D26,VLOOKUP($H$10&amp;IF($D26&lt;10,"0","")&amp;$D26,'kijkglas 3'!$A$11:$T$635,9),0)</f>
        <v>0</v>
      </c>
      <c r="N26" s="225">
        <f>IF(VLOOKUP($H$10&amp;IF($D26&lt;10,"0","")&amp;$D26,'kijkglas 3'!$A$11:$T$635,1)=$H$10&amp;IF($D26&lt;10,"0","")&amp;$D26,VLOOKUP($H$10&amp;IF($D26&lt;10,"0","")&amp;$D26,'kijkglas 3'!$A$11:$T$635,10),0)</f>
        <v>0</v>
      </c>
      <c r="O26" s="225">
        <f>IF(VLOOKUP($H$10&amp;IF($D26&lt;10,"0","")&amp;$D26,'kijkglas 3'!$A$11:$T$635,1)=$H$10&amp;IF($D26&lt;10,"0","")&amp;$D26,VLOOKUP($H$10&amp;IF($D26&lt;10,"0","")&amp;$D26,'kijkglas 3'!$A$11:$T$635,11),0)</f>
        <v>0</v>
      </c>
      <c r="P26" s="179">
        <f t="shared" si="3"/>
        <v>0</v>
      </c>
      <c r="Q26" s="179" t="str">
        <f>IF(IF(VLOOKUP($H$10&amp;IF($D26&lt;10,"0","")&amp;$D26,'kijkglas 3'!$A$11:$T$635,1)=$H$10&amp;IF($D26&lt;10,"0","")&amp;$D26,VLOOKUP($H$10&amp;IF($D26&lt;10,"0","")&amp;$D26,'kijkglas 3'!$A$11:$U$635,21),0)=1,"ja","nee")</f>
        <v>nee</v>
      </c>
      <c r="R26" s="137"/>
      <c r="S26" s="181" t="str">
        <f t="shared" si="4"/>
        <v>ja</v>
      </c>
      <c r="T26" s="181">
        <f>(K26-P26)*(tab!$C$19*tab!$D$8+tab!$D$23)</f>
        <v>0</v>
      </c>
      <c r="U26" s="181">
        <f>(H26-M26)*tab!$E$29+(I26-N26)*tab!$F$29+(J26-O26)*tab!$G$29</f>
        <v>0</v>
      </c>
      <c r="V26" s="181">
        <f t="shared" si="0"/>
        <v>0</v>
      </c>
      <c r="X26" s="181">
        <f>IF(S26="nee",0,(K26-P26)*tab!$C$57)</f>
        <v>0</v>
      </c>
      <c r="Y26" s="181">
        <f>IF(S26="nee",0,(H26-M26)*tab!$G$57+(I26-N26)*tab!$H$57+(J26-O26)*tab!$I$57)</f>
        <v>0</v>
      </c>
      <c r="Z26" s="181">
        <f t="shared" si="1"/>
        <v>0</v>
      </c>
      <c r="AA26" s="211"/>
    </row>
    <row r="27" spans="2:27" ht="13.15" customHeight="1" x14ac:dyDescent="0.2">
      <c r="B27" s="9"/>
      <c r="C27" s="16"/>
      <c r="D27" s="177">
        <v>7</v>
      </c>
      <c r="E27" s="224" t="str">
        <f>IF(F27&lt;&gt;"",VLOOKUP(F27,'SWV gegevens'!$E$2:$J$267,2),"")</f>
        <v>'t Iemenschoer</v>
      </c>
      <c r="F27" s="225" t="str">
        <f>IF(VLOOKUP($H$10&amp;IF($D27&lt;10,"0","")&amp;$D27,'kijkglas 3'!$A$11:$T$635,1)=$H$10&amp;IF($D27&lt;10,"0","")&amp;$D27,VLOOKUP($H$10&amp;IF($D27&lt;10,"0","")&amp;$D27,'kijkglas 3'!$A$11:$T$635,4),"")</f>
        <v>01CN</v>
      </c>
      <c r="G27" s="178"/>
      <c r="H27" s="225">
        <f>IF(VLOOKUP($H$10&amp;IF($D27&lt;10,"0","")&amp;$D27,'kijkglas 3'!$A$11:$T$635,1)=$H$10&amp;IF($D27&lt;10,"0","")&amp;$D27,VLOOKUP($H$10&amp;IF($D27&lt;10,"0","")&amp;$D27,'kijkglas 3'!$A$11:$T$635,5),0)</f>
        <v>0</v>
      </c>
      <c r="I27" s="225">
        <f>IF(VLOOKUP($H$10&amp;IF($D27&lt;10,"0","")&amp;$D27,'kijkglas 3'!$A$11:$T$635,1)=$H$10&amp;IF($D27&lt;10,"0","")&amp;$D27,VLOOKUP($H$10&amp;IF($D27&lt;10,"0","")&amp;$D27,'kijkglas 3'!$A$11:$T$635,6),0)</f>
        <v>0</v>
      </c>
      <c r="J27" s="225">
        <f>IF(VLOOKUP($H$10&amp;IF($D27&lt;10,"0","")&amp;$D27,'kijkglas 3'!$A$11:$T$635,1)=$H$10&amp;IF($D27&lt;10,"0","")&amp;$D27,VLOOKUP($H$10&amp;IF($D27&lt;10,"0","")&amp;$D27,'kijkglas 3'!$A$11:$T$635,7),0)</f>
        <v>0</v>
      </c>
      <c r="K27" s="179">
        <f t="shared" si="2"/>
        <v>0</v>
      </c>
      <c r="M27" s="225">
        <f>IF(VLOOKUP($H$10&amp;IF($D27&lt;10,"0","")&amp;$D27,'kijkglas 3'!$A$11:$T$635,1)=$H$10&amp;IF($D27&lt;10,"0","")&amp;$D27,VLOOKUP($H$10&amp;IF($D27&lt;10,"0","")&amp;$D27,'kijkglas 3'!$A$11:$T$635,9),0)</f>
        <v>0</v>
      </c>
      <c r="N27" s="225">
        <f>IF(VLOOKUP($H$10&amp;IF($D27&lt;10,"0","")&amp;$D27,'kijkglas 3'!$A$11:$T$635,1)=$H$10&amp;IF($D27&lt;10,"0","")&amp;$D27,VLOOKUP($H$10&amp;IF($D27&lt;10,"0","")&amp;$D27,'kijkglas 3'!$A$11:$T$635,10),0)</f>
        <v>0</v>
      </c>
      <c r="O27" s="225">
        <f>IF(VLOOKUP($H$10&amp;IF($D27&lt;10,"0","")&amp;$D27,'kijkglas 3'!$A$11:$T$635,1)=$H$10&amp;IF($D27&lt;10,"0","")&amp;$D27,VLOOKUP($H$10&amp;IF($D27&lt;10,"0","")&amp;$D27,'kijkglas 3'!$A$11:$T$635,11),0)</f>
        <v>0</v>
      </c>
      <c r="P27" s="179">
        <f t="shared" si="3"/>
        <v>0</v>
      </c>
      <c r="Q27" s="179" t="str">
        <f>IF(IF(VLOOKUP($H$10&amp;IF($D27&lt;10,"0","")&amp;$D27,'kijkglas 3'!$A$11:$T$635,1)=$H$10&amp;IF($D27&lt;10,"0","")&amp;$D27,VLOOKUP($H$10&amp;IF($D27&lt;10,"0","")&amp;$D27,'kijkglas 3'!$A$11:$U$635,21),0)=1,"ja","nee")</f>
        <v>nee</v>
      </c>
      <c r="R27" s="137"/>
      <c r="S27" s="181" t="str">
        <f t="shared" si="4"/>
        <v>ja</v>
      </c>
      <c r="T27" s="181">
        <f>(K27-P27)*(tab!$C$19*tab!$D$8+tab!$D$23)</f>
        <v>0</v>
      </c>
      <c r="U27" s="181">
        <f>(H27-M27)*tab!$E$29+(I27-N27)*tab!$F$29+(J27-O27)*tab!$G$29</f>
        <v>0</v>
      </c>
      <c r="V27" s="181">
        <f t="shared" si="0"/>
        <v>0</v>
      </c>
      <c r="X27" s="181">
        <f>IF(S27="nee",0,(K27-P27)*tab!$C$57)</f>
        <v>0</v>
      </c>
      <c r="Y27" s="181">
        <f>IF(S27="nee",0,(H27-M27)*tab!$G$57+(I27-N27)*tab!$H$57+(J27-O27)*tab!$I$57)</f>
        <v>0</v>
      </c>
      <c r="Z27" s="181">
        <f t="shared" si="1"/>
        <v>0</v>
      </c>
      <c r="AA27" s="211"/>
    </row>
    <row r="28" spans="2:27" ht="13.15" customHeight="1" x14ac:dyDescent="0.2">
      <c r="B28" s="9"/>
      <c r="C28" s="16"/>
      <c r="D28" s="177">
        <v>8</v>
      </c>
      <c r="E28" s="224" t="str">
        <f>IF(F28&lt;&gt;"",VLOOKUP(F28,'SWV gegevens'!$E$2:$J$267,2),"")</f>
        <v>SO/VSO Respont (Asteria College)</v>
      </c>
      <c r="F28" s="225" t="str">
        <f>IF(VLOOKUP($H$10&amp;IF($D28&lt;10,"0","")&amp;$D28,'kijkglas 3'!$A$11:$T$635,1)=$H$10&amp;IF($D28&lt;10,"0","")&amp;$D28,VLOOKUP($H$10&amp;IF($D28&lt;10,"0","")&amp;$D28,'kijkglas 3'!$A$11:$T$635,4),"")</f>
        <v>04EY</v>
      </c>
      <c r="G28" s="178"/>
      <c r="H28" s="225">
        <f>IF(VLOOKUP($H$10&amp;IF($D28&lt;10,"0","")&amp;$D28,'kijkglas 3'!$A$11:$T$635,1)=$H$10&amp;IF($D28&lt;10,"0","")&amp;$D28,VLOOKUP($H$10&amp;IF($D28&lt;10,"0","")&amp;$D28,'kijkglas 3'!$A$11:$T$635,5),0)</f>
        <v>0</v>
      </c>
      <c r="I28" s="225">
        <f>IF(VLOOKUP($H$10&amp;IF($D28&lt;10,"0","")&amp;$D28,'kijkglas 3'!$A$11:$T$635,1)=$H$10&amp;IF($D28&lt;10,"0","")&amp;$D28,VLOOKUP($H$10&amp;IF($D28&lt;10,"0","")&amp;$D28,'kijkglas 3'!$A$11:$T$635,6),0)</f>
        <v>0</v>
      </c>
      <c r="J28" s="225">
        <f>IF(VLOOKUP($H$10&amp;IF($D28&lt;10,"0","")&amp;$D28,'kijkglas 3'!$A$11:$T$635,1)=$H$10&amp;IF($D28&lt;10,"0","")&amp;$D28,VLOOKUP($H$10&amp;IF($D28&lt;10,"0","")&amp;$D28,'kijkglas 3'!$A$11:$T$635,7),0)</f>
        <v>0</v>
      </c>
      <c r="K28" s="179">
        <f t="shared" si="2"/>
        <v>0</v>
      </c>
      <c r="M28" s="225">
        <f>IF(VLOOKUP($H$10&amp;IF($D28&lt;10,"0","")&amp;$D28,'kijkglas 3'!$A$11:$T$635,1)=$H$10&amp;IF($D28&lt;10,"0","")&amp;$D28,VLOOKUP($H$10&amp;IF($D28&lt;10,"0","")&amp;$D28,'kijkglas 3'!$A$11:$T$635,9),0)</f>
        <v>0</v>
      </c>
      <c r="N28" s="225">
        <f>IF(VLOOKUP($H$10&amp;IF($D28&lt;10,"0","")&amp;$D28,'kijkglas 3'!$A$11:$T$635,1)=$H$10&amp;IF($D28&lt;10,"0","")&amp;$D28,VLOOKUP($H$10&amp;IF($D28&lt;10,"0","")&amp;$D28,'kijkglas 3'!$A$11:$T$635,10),0)</f>
        <v>0</v>
      </c>
      <c r="O28" s="225">
        <f>IF(VLOOKUP($H$10&amp;IF($D28&lt;10,"0","")&amp;$D28,'kijkglas 3'!$A$11:$T$635,1)=$H$10&amp;IF($D28&lt;10,"0","")&amp;$D28,VLOOKUP($H$10&amp;IF($D28&lt;10,"0","")&amp;$D28,'kijkglas 3'!$A$11:$T$635,11),0)</f>
        <v>0</v>
      </c>
      <c r="P28" s="179">
        <f t="shared" si="3"/>
        <v>0</v>
      </c>
      <c r="Q28" s="179" t="str">
        <f>IF(IF(VLOOKUP($H$10&amp;IF($D28&lt;10,"0","")&amp;$D28,'kijkglas 3'!$A$11:$T$635,1)=$H$10&amp;IF($D28&lt;10,"0","")&amp;$D28,VLOOKUP($H$10&amp;IF($D28&lt;10,"0","")&amp;$D28,'kijkglas 3'!$A$11:$U$635,21),0)=1,"ja","nee")</f>
        <v>nee</v>
      </c>
      <c r="R28" s="137"/>
      <c r="S28" s="181" t="str">
        <f t="shared" si="4"/>
        <v>ja</v>
      </c>
      <c r="T28" s="181">
        <f>(K28-P28)*(tab!$C$19*tab!$D$8+tab!$D$23)</f>
        <v>0</v>
      </c>
      <c r="U28" s="181">
        <f>(H28-M28)*tab!$E$29+(I28-N28)*tab!$F$29+(J28-O28)*tab!$G$29</f>
        <v>0</v>
      </c>
      <c r="V28" s="181">
        <f t="shared" si="0"/>
        <v>0</v>
      </c>
      <c r="X28" s="181">
        <f>IF(S28="nee",0,(K28-P28)*tab!$C$57)</f>
        <v>0</v>
      </c>
      <c r="Y28" s="181">
        <f>IF(S28="nee",0,(H28-M28)*tab!$G$57+(I28-N28)*tab!$H$57+(J28-O28)*tab!$I$57)</f>
        <v>0</v>
      </c>
      <c r="Z28" s="181">
        <f t="shared" si="1"/>
        <v>0</v>
      </c>
      <c r="AA28" s="211"/>
    </row>
    <row r="29" spans="2:27" ht="13.15" customHeight="1" x14ac:dyDescent="0.2">
      <c r="B29" s="9"/>
      <c r="C29" s="16"/>
      <c r="D29" s="177">
        <v>9</v>
      </c>
      <c r="E29" s="224" t="str">
        <f>IF(F29&lt;&gt;"",VLOOKUP(F29,'SWV gegevens'!$E$2:$J$267,2),"")</f>
        <v>De Koperakker</v>
      </c>
      <c r="F29" s="225" t="str">
        <f>IF(VLOOKUP($H$10&amp;IF($D29&lt;10,"0","")&amp;$D29,'kijkglas 3'!$A$11:$T$635,1)=$H$10&amp;IF($D29&lt;10,"0","")&amp;$D29,VLOOKUP($H$10&amp;IF($D29&lt;10,"0","")&amp;$D29,'kijkglas 3'!$A$11:$T$635,4),"")</f>
        <v>07WD</v>
      </c>
      <c r="G29" s="178"/>
      <c r="H29" s="225">
        <f>IF(VLOOKUP($H$10&amp;IF($D29&lt;10,"0","")&amp;$D29,'kijkglas 3'!$A$11:$T$635,1)=$H$10&amp;IF($D29&lt;10,"0","")&amp;$D29,VLOOKUP($H$10&amp;IF($D29&lt;10,"0","")&amp;$D29,'kijkglas 3'!$A$11:$T$635,5),0)</f>
        <v>0</v>
      </c>
      <c r="I29" s="225">
        <f>IF(VLOOKUP($H$10&amp;IF($D29&lt;10,"0","")&amp;$D29,'kijkglas 3'!$A$11:$T$635,1)=$H$10&amp;IF($D29&lt;10,"0","")&amp;$D29,VLOOKUP($H$10&amp;IF($D29&lt;10,"0","")&amp;$D29,'kijkglas 3'!$A$11:$T$635,6),0)</f>
        <v>0</v>
      </c>
      <c r="J29" s="225">
        <f>IF(VLOOKUP($H$10&amp;IF($D29&lt;10,"0","")&amp;$D29,'kijkglas 3'!$A$11:$T$635,1)=$H$10&amp;IF($D29&lt;10,"0","")&amp;$D29,VLOOKUP($H$10&amp;IF($D29&lt;10,"0","")&amp;$D29,'kijkglas 3'!$A$11:$T$635,7),0)</f>
        <v>0</v>
      </c>
      <c r="K29" s="179">
        <f t="shared" si="2"/>
        <v>0</v>
      </c>
      <c r="M29" s="225">
        <f>IF(VLOOKUP($H$10&amp;IF($D29&lt;10,"0","")&amp;$D29,'kijkglas 3'!$A$11:$T$635,1)=$H$10&amp;IF($D29&lt;10,"0","")&amp;$D29,VLOOKUP($H$10&amp;IF($D29&lt;10,"0","")&amp;$D29,'kijkglas 3'!$A$11:$T$635,9),0)</f>
        <v>0</v>
      </c>
      <c r="N29" s="225">
        <f>IF(VLOOKUP($H$10&amp;IF($D29&lt;10,"0","")&amp;$D29,'kijkglas 3'!$A$11:$T$635,1)=$H$10&amp;IF($D29&lt;10,"0","")&amp;$D29,VLOOKUP($H$10&amp;IF($D29&lt;10,"0","")&amp;$D29,'kijkglas 3'!$A$11:$T$635,10),0)</f>
        <v>0</v>
      </c>
      <c r="O29" s="225">
        <f>IF(VLOOKUP($H$10&amp;IF($D29&lt;10,"0","")&amp;$D29,'kijkglas 3'!$A$11:$T$635,1)=$H$10&amp;IF($D29&lt;10,"0","")&amp;$D29,VLOOKUP($H$10&amp;IF($D29&lt;10,"0","")&amp;$D29,'kijkglas 3'!$A$11:$T$635,11),0)</f>
        <v>0</v>
      </c>
      <c r="P29" s="179">
        <f t="shared" si="3"/>
        <v>0</v>
      </c>
      <c r="Q29" s="179" t="str">
        <f>IF(IF(VLOOKUP($H$10&amp;IF($D29&lt;10,"0","")&amp;$D29,'kijkglas 3'!$A$11:$T$635,1)=$H$10&amp;IF($D29&lt;10,"0","")&amp;$D29,VLOOKUP($H$10&amp;IF($D29&lt;10,"0","")&amp;$D29,'kijkglas 3'!$A$11:$U$635,21),0)=1,"ja","nee")</f>
        <v>nee</v>
      </c>
      <c r="R29" s="137"/>
      <c r="S29" s="181" t="str">
        <f t="shared" si="4"/>
        <v>ja</v>
      </c>
      <c r="T29" s="181">
        <f>(K29-P29)*(tab!$C$19*tab!$D$8+tab!$D$23)</f>
        <v>0</v>
      </c>
      <c r="U29" s="181">
        <f>(H29-M29)*tab!$E$29+(I29-N29)*tab!$F$29+(J29-O29)*tab!$G$29</f>
        <v>0</v>
      </c>
      <c r="V29" s="181">
        <f t="shared" si="0"/>
        <v>0</v>
      </c>
      <c r="X29" s="181">
        <f>IF(S29="nee",0,(K29-P29)*tab!$C$57)</f>
        <v>0</v>
      </c>
      <c r="Y29" s="181">
        <f>IF(S29="nee",0,(H29-M29)*tab!$G$57+(I29-N29)*tab!$H$57+(J29-O29)*tab!$I$57)</f>
        <v>0</v>
      </c>
      <c r="Z29" s="181">
        <f t="shared" si="1"/>
        <v>0</v>
      </c>
      <c r="AA29" s="211"/>
    </row>
    <row r="30" spans="2:27" ht="13.15" customHeight="1" x14ac:dyDescent="0.2">
      <c r="B30" s="9"/>
      <c r="C30" s="16"/>
      <c r="D30" s="177">
        <v>10</v>
      </c>
      <c r="E30" s="224" t="str">
        <f>IF(F30&lt;&gt;"",VLOOKUP(F30,'SWV gegevens'!$E$2:$J$267,2),"")</f>
        <v>Piet Bakkerschool</v>
      </c>
      <c r="F30" s="225" t="str">
        <f>IF(VLOOKUP($H$10&amp;IF($D30&lt;10,"0","")&amp;$D30,'kijkglas 3'!$A$11:$T$635,1)=$H$10&amp;IF($D30&lt;10,"0","")&amp;$D30,VLOOKUP($H$10&amp;IF($D30&lt;10,"0","")&amp;$D30,'kijkglas 3'!$A$11:$T$635,4),"")</f>
        <v>08ST</v>
      </c>
      <c r="G30" s="178"/>
      <c r="H30" s="225">
        <f>IF(VLOOKUP($H$10&amp;IF($D30&lt;10,"0","")&amp;$D30,'kijkglas 3'!$A$11:$T$635,1)=$H$10&amp;IF($D30&lt;10,"0","")&amp;$D30,VLOOKUP($H$10&amp;IF($D30&lt;10,"0","")&amp;$D30,'kijkglas 3'!$A$11:$T$635,5),0)</f>
        <v>0</v>
      </c>
      <c r="I30" s="225">
        <f>IF(VLOOKUP($H$10&amp;IF($D30&lt;10,"0","")&amp;$D30,'kijkglas 3'!$A$11:$T$635,1)=$H$10&amp;IF($D30&lt;10,"0","")&amp;$D30,VLOOKUP($H$10&amp;IF($D30&lt;10,"0","")&amp;$D30,'kijkglas 3'!$A$11:$T$635,6),0)</f>
        <v>0</v>
      </c>
      <c r="J30" s="225">
        <f>IF(VLOOKUP($H$10&amp;IF($D30&lt;10,"0","")&amp;$D30,'kijkglas 3'!$A$11:$T$635,1)=$H$10&amp;IF($D30&lt;10,"0","")&amp;$D30,VLOOKUP($H$10&amp;IF($D30&lt;10,"0","")&amp;$D30,'kijkglas 3'!$A$11:$T$635,7),0)</f>
        <v>0</v>
      </c>
      <c r="K30" s="179">
        <f t="shared" si="2"/>
        <v>0</v>
      </c>
      <c r="M30" s="225">
        <f>IF(VLOOKUP($H$10&amp;IF($D30&lt;10,"0","")&amp;$D30,'kijkglas 3'!$A$11:$T$635,1)=$H$10&amp;IF($D30&lt;10,"0","")&amp;$D30,VLOOKUP($H$10&amp;IF($D30&lt;10,"0","")&amp;$D30,'kijkglas 3'!$A$11:$T$635,9),0)</f>
        <v>0</v>
      </c>
      <c r="N30" s="225">
        <f>IF(VLOOKUP($H$10&amp;IF($D30&lt;10,"0","")&amp;$D30,'kijkglas 3'!$A$11:$T$635,1)=$H$10&amp;IF($D30&lt;10,"0","")&amp;$D30,VLOOKUP($H$10&amp;IF($D30&lt;10,"0","")&amp;$D30,'kijkglas 3'!$A$11:$T$635,10),0)</f>
        <v>0</v>
      </c>
      <c r="O30" s="225">
        <f>IF(VLOOKUP($H$10&amp;IF($D30&lt;10,"0","")&amp;$D30,'kijkglas 3'!$A$11:$T$635,1)=$H$10&amp;IF($D30&lt;10,"0","")&amp;$D30,VLOOKUP($H$10&amp;IF($D30&lt;10,"0","")&amp;$D30,'kijkglas 3'!$A$11:$T$635,11),0)</f>
        <v>0</v>
      </c>
      <c r="P30" s="179">
        <f t="shared" si="3"/>
        <v>0</v>
      </c>
      <c r="Q30" s="179" t="str">
        <f>IF(IF(VLOOKUP($H$10&amp;IF($D30&lt;10,"0","")&amp;$D30,'kijkglas 3'!$A$11:$T$635,1)=$H$10&amp;IF($D30&lt;10,"0","")&amp;$D30,VLOOKUP($H$10&amp;IF($D30&lt;10,"0","")&amp;$D30,'kijkglas 3'!$A$11:$U$635,21),0)=1,"ja","nee")</f>
        <v>nee</v>
      </c>
      <c r="R30" s="137"/>
      <c r="S30" s="181" t="str">
        <f t="shared" si="4"/>
        <v>ja</v>
      </c>
      <c r="T30" s="181">
        <f>(K30-P30)*(tab!$C$19*tab!$D$8+tab!$D$23)</f>
        <v>0</v>
      </c>
      <c r="U30" s="181">
        <f>(H30-M30)*tab!$E$29+(I30-N30)*tab!$F$29+(J30-O30)*tab!$G$29</f>
        <v>0</v>
      </c>
      <c r="V30" s="181">
        <f t="shared" si="0"/>
        <v>0</v>
      </c>
      <c r="X30" s="181">
        <f>IF(S30="nee",0,(K30-P30)*tab!$C$57)</f>
        <v>0</v>
      </c>
      <c r="Y30" s="181">
        <f>IF(S30="nee",0,(H30-M30)*tab!$G$57+(I30-N30)*tab!$H$57+(J30-O30)*tab!$I$57)</f>
        <v>0</v>
      </c>
      <c r="Z30" s="181">
        <f t="shared" si="1"/>
        <v>0</v>
      </c>
      <c r="AA30" s="211"/>
    </row>
    <row r="31" spans="2:27" ht="13.15" customHeight="1" x14ac:dyDescent="0.2">
      <c r="B31" s="9"/>
      <c r="C31" s="16"/>
      <c r="D31" s="177">
        <v>11</v>
      </c>
      <c r="E31" s="224" t="str">
        <f>IF(F31&lt;&gt;"",VLOOKUP(F31,'SWV gegevens'!$E$2:$J$267,2),"")</f>
        <v/>
      </c>
      <c r="F31" s="225" t="str">
        <f>IF(VLOOKUP($H$10&amp;IF($D31&lt;10,"0","")&amp;$D31,'kijkglas 3'!$A$11:$T$635,1)=$H$10&amp;IF($D31&lt;10,"0","")&amp;$D31,VLOOKUP($H$10&amp;IF($D31&lt;10,"0","")&amp;$D31,'kijkglas 3'!$A$11:$T$635,4),"")</f>
        <v/>
      </c>
      <c r="G31" s="178"/>
      <c r="H31" s="225">
        <f>IF(VLOOKUP($H$10&amp;IF($D31&lt;10,"0","")&amp;$D31,'kijkglas 3'!$A$11:$T$635,1)=$H$10&amp;IF($D31&lt;10,"0","")&amp;$D31,VLOOKUP($H$10&amp;IF($D31&lt;10,"0","")&amp;$D31,'kijkglas 3'!$A$11:$T$635,5),0)</f>
        <v>0</v>
      </c>
      <c r="I31" s="225">
        <f>IF(VLOOKUP($H$10&amp;IF($D31&lt;10,"0","")&amp;$D31,'kijkglas 3'!$A$11:$T$635,1)=$H$10&amp;IF($D31&lt;10,"0","")&amp;$D31,VLOOKUP($H$10&amp;IF($D31&lt;10,"0","")&amp;$D31,'kijkglas 3'!$A$11:$T$635,6),0)</f>
        <v>0</v>
      </c>
      <c r="J31" s="225">
        <f>IF(VLOOKUP($H$10&amp;IF($D31&lt;10,"0","")&amp;$D31,'kijkglas 3'!$A$11:$T$635,1)=$H$10&amp;IF($D31&lt;10,"0","")&amp;$D31,VLOOKUP($H$10&amp;IF($D31&lt;10,"0","")&amp;$D31,'kijkglas 3'!$A$11:$T$635,7),0)</f>
        <v>0</v>
      </c>
      <c r="K31" s="179">
        <f t="shared" si="2"/>
        <v>0</v>
      </c>
      <c r="M31" s="225">
        <f>IF(VLOOKUP($H$10&amp;IF($D31&lt;10,"0","")&amp;$D31,'kijkglas 3'!$A$11:$T$635,1)=$H$10&amp;IF($D31&lt;10,"0","")&amp;$D31,VLOOKUP($H$10&amp;IF($D31&lt;10,"0","")&amp;$D31,'kijkglas 3'!$A$11:$T$635,9),0)</f>
        <v>0</v>
      </c>
      <c r="N31" s="225">
        <f>IF(VLOOKUP($H$10&amp;IF($D31&lt;10,"0","")&amp;$D31,'kijkglas 3'!$A$11:$T$635,1)=$H$10&amp;IF($D31&lt;10,"0","")&amp;$D31,VLOOKUP($H$10&amp;IF($D31&lt;10,"0","")&amp;$D31,'kijkglas 3'!$A$11:$T$635,10),0)</f>
        <v>0</v>
      </c>
      <c r="O31" s="225">
        <f>IF(VLOOKUP($H$10&amp;IF($D31&lt;10,"0","")&amp;$D31,'kijkglas 3'!$A$11:$T$635,1)=$H$10&amp;IF($D31&lt;10,"0","")&amp;$D31,VLOOKUP($H$10&amp;IF($D31&lt;10,"0","")&amp;$D31,'kijkglas 3'!$A$11:$T$635,11),0)</f>
        <v>0</v>
      </c>
      <c r="P31" s="179">
        <f t="shared" si="3"/>
        <v>0</v>
      </c>
      <c r="Q31" s="179" t="str">
        <f>IF(IF(VLOOKUP($H$10&amp;IF($D31&lt;10,"0","")&amp;$D31,'kijkglas 3'!$A$11:$T$635,1)=$H$10&amp;IF($D31&lt;10,"0","")&amp;$D31,VLOOKUP($H$10&amp;IF($D31&lt;10,"0","")&amp;$D31,'kijkglas 3'!$A$11:$U$635,21),0)=1,"ja","nee")</f>
        <v>nee</v>
      </c>
      <c r="R31" s="137"/>
      <c r="S31" s="181" t="str">
        <f t="shared" si="4"/>
        <v>ja</v>
      </c>
      <c r="T31" s="181">
        <f>(K31-P31)*(tab!$C$19*tab!$D$8+tab!$D$23)</f>
        <v>0</v>
      </c>
      <c r="U31" s="181">
        <f>(H31-M31)*tab!$E$29+(I31-N31)*tab!$F$29+(J31-O31)*tab!$G$29</f>
        <v>0</v>
      </c>
      <c r="V31" s="181">
        <f t="shared" si="0"/>
        <v>0</v>
      </c>
      <c r="X31" s="181">
        <f>IF(S31="nee",0,(K31-P31)*tab!$C$57)</f>
        <v>0</v>
      </c>
      <c r="Y31" s="181">
        <f>IF(S31="nee",0,(H31-M31)*tab!$G$57+(I31-N31)*tab!$H$57+(J31-O31)*tab!$I$57)</f>
        <v>0</v>
      </c>
      <c r="Z31" s="181">
        <f t="shared" si="1"/>
        <v>0</v>
      </c>
      <c r="AA31" s="211"/>
    </row>
    <row r="32" spans="2:27" ht="13.15" customHeight="1" x14ac:dyDescent="0.2">
      <c r="B32" s="9"/>
      <c r="C32" s="16"/>
      <c r="D32" s="177">
        <v>12</v>
      </c>
      <c r="E32" s="224" t="str">
        <f>IF(F32&lt;&gt;"",VLOOKUP(F32,'SWV gegevens'!$E$2:$J$267,2),"")</f>
        <v/>
      </c>
      <c r="F32" s="225" t="str">
        <f>IF(VLOOKUP($H$10&amp;IF($D32&lt;10,"0","")&amp;$D32,'kijkglas 3'!$A$11:$T$635,1)=$H$10&amp;IF($D32&lt;10,"0","")&amp;$D32,VLOOKUP($H$10&amp;IF($D32&lt;10,"0","")&amp;$D32,'kijkglas 3'!$A$11:$T$635,4),"")</f>
        <v/>
      </c>
      <c r="G32" s="178"/>
      <c r="H32" s="225">
        <f>IF(VLOOKUP($H$10&amp;IF($D32&lt;10,"0","")&amp;$D32,'kijkglas 3'!$A$11:$T$635,1)=$H$10&amp;IF($D32&lt;10,"0","")&amp;$D32,VLOOKUP($H$10&amp;IF($D32&lt;10,"0","")&amp;$D32,'kijkglas 3'!$A$11:$T$635,5),0)</f>
        <v>0</v>
      </c>
      <c r="I32" s="225">
        <f>IF(VLOOKUP($H$10&amp;IF($D32&lt;10,"0","")&amp;$D32,'kijkglas 3'!$A$11:$T$635,1)=$H$10&amp;IF($D32&lt;10,"0","")&amp;$D32,VLOOKUP($H$10&amp;IF($D32&lt;10,"0","")&amp;$D32,'kijkglas 3'!$A$11:$T$635,6),0)</f>
        <v>0</v>
      </c>
      <c r="J32" s="225">
        <f>IF(VLOOKUP($H$10&amp;IF($D32&lt;10,"0","")&amp;$D32,'kijkglas 3'!$A$11:$T$635,1)=$H$10&amp;IF($D32&lt;10,"0","")&amp;$D32,VLOOKUP($H$10&amp;IF($D32&lt;10,"0","")&amp;$D32,'kijkglas 3'!$A$11:$T$635,7),0)</f>
        <v>0</v>
      </c>
      <c r="K32" s="179">
        <f t="shared" si="2"/>
        <v>0</v>
      </c>
      <c r="M32" s="225">
        <f>IF(VLOOKUP($H$10&amp;IF($D32&lt;10,"0","")&amp;$D32,'kijkglas 3'!$A$11:$T$635,1)=$H$10&amp;IF($D32&lt;10,"0","")&amp;$D32,VLOOKUP($H$10&amp;IF($D32&lt;10,"0","")&amp;$D32,'kijkglas 3'!$A$11:$T$635,9),0)</f>
        <v>0</v>
      </c>
      <c r="N32" s="225">
        <f>IF(VLOOKUP($H$10&amp;IF($D32&lt;10,"0","")&amp;$D32,'kijkglas 3'!$A$11:$T$635,1)=$H$10&amp;IF($D32&lt;10,"0","")&amp;$D32,VLOOKUP($H$10&amp;IF($D32&lt;10,"0","")&amp;$D32,'kijkglas 3'!$A$11:$T$635,10),0)</f>
        <v>0</v>
      </c>
      <c r="O32" s="225">
        <f>IF(VLOOKUP($H$10&amp;IF($D32&lt;10,"0","")&amp;$D32,'kijkglas 3'!$A$11:$T$635,1)=$H$10&amp;IF($D32&lt;10,"0","")&amp;$D32,VLOOKUP($H$10&amp;IF($D32&lt;10,"0","")&amp;$D32,'kijkglas 3'!$A$11:$T$635,11),0)</f>
        <v>0</v>
      </c>
      <c r="P32" s="179">
        <f t="shared" si="3"/>
        <v>0</v>
      </c>
      <c r="Q32" s="179" t="str">
        <f>IF(IF(VLOOKUP($H$10&amp;IF($D32&lt;10,"0","")&amp;$D32,'kijkglas 3'!$A$11:$T$635,1)=$H$10&amp;IF($D32&lt;10,"0","")&amp;$D32,VLOOKUP($H$10&amp;IF($D32&lt;10,"0","")&amp;$D32,'kijkglas 3'!$A$11:$U$635,21),0)=1,"ja","nee")</f>
        <v>nee</v>
      </c>
      <c r="R32" s="137"/>
      <c r="S32" s="181" t="str">
        <f t="shared" si="4"/>
        <v>ja</v>
      </c>
      <c r="T32" s="181">
        <f>(K32-P32)*(tab!$C$19*tab!$D$8+tab!$D$23)</f>
        <v>0</v>
      </c>
      <c r="U32" s="181">
        <f>(H32-M32)*tab!$E$29+(I32-N32)*tab!$F$29+(J32-O32)*tab!$G$29</f>
        <v>0</v>
      </c>
      <c r="V32" s="181">
        <f t="shared" si="0"/>
        <v>0</v>
      </c>
      <c r="X32" s="181">
        <f>IF(S32="nee",0,(K32-P32)*tab!$C$57)</f>
        <v>0</v>
      </c>
      <c r="Y32" s="181">
        <f>IF(S32="nee",0,(H32-M32)*tab!$G$57+(I32-N32)*tab!$H$57+(J32-O32)*tab!$I$57)</f>
        <v>0</v>
      </c>
      <c r="Z32" s="181">
        <f t="shared" si="1"/>
        <v>0</v>
      </c>
      <c r="AA32" s="211"/>
    </row>
    <row r="33" spans="2:27" ht="13.15" customHeight="1" x14ac:dyDescent="0.2">
      <c r="B33" s="9"/>
      <c r="C33" s="16"/>
      <c r="D33" s="177">
        <v>13</v>
      </c>
      <c r="E33" s="224" t="str">
        <f>IF(F33&lt;&gt;"",VLOOKUP(F33,'SWV gegevens'!$E$2:$J$267,2),"")</f>
        <v/>
      </c>
      <c r="F33" s="225" t="str">
        <f>IF(VLOOKUP($H$10&amp;IF($D33&lt;10,"0","")&amp;$D33,'kijkglas 3'!$A$11:$T$635,1)=$H$10&amp;IF($D33&lt;10,"0","")&amp;$D33,VLOOKUP($H$10&amp;IF($D33&lt;10,"0","")&amp;$D33,'kijkglas 3'!$A$11:$T$635,4),"")</f>
        <v/>
      </c>
      <c r="G33" s="178"/>
      <c r="H33" s="225">
        <f>IF(VLOOKUP($H$10&amp;IF($D33&lt;10,"0","")&amp;$D33,'kijkglas 3'!$A$11:$T$635,1)=$H$10&amp;IF($D33&lt;10,"0","")&amp;$D33,VLOOKUP($H$10&amp;IF($D33&lt;10,"0","")&amp;$D33,'kijkglas 3'!$A$11:$T$635,5),0)</f>
        <v>0</v>
      </c>
      <c r="I33" s="225">
        <f>IF(VLOOKUP($H$10&amp;IF($D33&lt;10,"0","")&amp;$D33,'kijkglas 3'!$A$11:$T$635,1)=$H$10&amp;IF($D33&lt;10,"0","")&amp;$D33,VLOOKUP($H$10&amp;IF($D33&lt;10,"0","")&amp;$D33,'kijkglas 3'!$A$11:$T$635,6),0)</f>
        <v>0</v>
      </c>
      <c r="J33" s="225">
        <f>IF(VLOOKUP($H$10&amp;IF($D33&lt;10,"0","")&amp;$D33,'kijkglas 3'!$A$11:$T$635,1)=$H$10&amp;IF($D33&lt;10,"0","")&amp;$D33,VLOOKUP($H$10&amp;IF($D33&lt;10,"0","")&amp;$D33,'kijkglas 3'!$A$11:$T$635,7),0)</f>
        <v>0</v>
      </c>
      <c r="K33" s="179">
        <f t="shared" si="2"/>
        <v>0</v>
      </c>
      <c r="M33" s="225">
        <f>IF(VLOOKUP($H$10&amp;IF($D33&lt;10,"0","")&amp;$D33,'kijkglas 3'!$A$11:$T$635,1)=$H$10&amp;IF($D33&lt;10,"0","")&amp;$D33,VLOOKUP($H$10&amp;IF($D33&lt;10,"0","")&amp;$D33,'kijkglas 3'!$A$11:$T$635,9),0)</f>
        <v>0</v>
      </c>
      <c r="N33" s="225">
        <f>IF(VLOOKUP($H$10&amp;IF($D33&lt;10,"0","")&amp;$D33,'kijkglas 3'!$A$11:$T$635,1)=$H$10&amp;IF($D33&lt;10,"0","")&amp;$D33,VLOOKUP($H$10&amp;IF($D33&lt;10,"0","")&amp;$D33,'kijkglas 3'!$A$11:$T$635,10),0)</f>
        <v>0</v>
      </c>
      <c r="O33" s="225">
        <f>IF(VLOOKUP($H$10&amp;IF($D33&lt;10,"0","")&amp;$D33,'kijkglas 3'!$A$11:$T$635,1)=$H$10&amp;IF($D33&lt;10,"0","")&amp;$D33,VLOOKUP($H$10&amp;IF($D33&lt;10,"0","")&amp;$D33,'kijkglas 3'!$A$11:$T$635,11),0)</f>
        <v>0</v>
      </c>
      <c r="P33" s="179">
        <f t="shared" si="3"/>
        <v>0</v>
      </c>
      <c r="Q33" s="179" t="str">
        <f>IF(IF(VLOOKUP($H$10&amp;IF($D33&lt;10,"0","")&amp;$D33,'kijkglas 3'!$A$11:$T$635,1)=$H$10&amp;IF($D33&lt;10,"0","")&amp;$D33,VLOOKUP($H$10&amp;IF($D33&lt;10,"0","")&amp;$D33,'kijkglas 3'!$A$11:$U$635,21),0)=1,"ja","nee")</f>
        <v>nee</v>
      </c>
      <c r="R33" s="137"/>
      <c r="S33" s="181" t="str">
        <f t="shared" si="4"/>
        <v>ja</v>
      </c>
      <c r="T33" s="181">
        <f>(K33-P33)*(tab!$C$19*tab!$D$8+tab!$D$23)</f>
        <v>0</v>
      </c>
      <c r="U33" s="181">
        <f>(H33-M33)*tab!$E$29+(I33-N33)*tab!$F$29+(J33-O33)*tab!$G$29</f>
        <v>0</v>
      </c>
      <c r="V33" s="181">
        <f t="shared" si="0"/>
        <v>0</v>
      </c>
      <c r="X33" s="181">
        <f>IF(S33="nee",0,(K33-P33)*tab!$C$57)</f>
        <v>0</v>
      </c>
      <c r="Y33" s="181">
        <f>IF(S33="nee",0,(H33-M33)*tab!$G$57+(I33-N33)*tab!$H$57+(J33-O33)*tab!$I$57)</f>
        <v>0</v>
      </c>
      <c r="Z33" s="181">
        <f t="shared" si="1"/>
        <v>0</v>
      </c>
      <c r="AA33" s="211"/>
    </row>
    <row r="34" spans="2:27" ht="13.15" customHeight="1" x14ac:dyDescent="0.2">
      <c r="B34" s="9"/>
      <c r="C34" s="16"/>
      <c r="D34" s="177">
        <v>14</v>
      </c>
      <c r="E34" s="224" t="str">
        <f>IF(F34&lt;&gt;"",VLOOKUP(F34,'SWV gegevens'!$E$2:$J$267,2),"")</f>
        <v/>
      </c>
      <c r="F34" s="225" t="str">
        <f>IF(VLOOKUP($H$10&amp;IF($D34&lt;10,"0","")&amp;$D34,'kijkglas 3'!$A$11:$T$635,1)=$H$10&amp;IF($D34&lt;10,"0","")&amp;$D34,VLOOKUP($H$10&amp;IF($D34&lt;10,"0","")&amp;$D34,'kijkglas 3'!$A$11:$T$635,4),"")</f>
        <v/>
      </c>
      <c r="G34" s="178"/>
      <c r="H34" s="225">
        <f>IF(VLOOKUP($H$10&amp;IF($D34&lt;10,"0","")&amp;$D34,'kijkglas 3'!$A$11:$T$635,1)=$H$10&amp;IF($D34&lt;10,"0","")&amp;$D34,VLOOKUP($H$10&amp;IF($D34&lt;10,"0","")&amp;$D34,'kijkglas 3'!$A$11:$T$635,5),0)</f>
        <v>0</v>
      </c>
      <c r="I34" s="225">
        <f>IF(VLOOKUP($H$10&amp;IF($D34&lt;10,"0","")&amp;$D34,'kijkglas 3'!$A$11:$T$635,1)=$H$10&amp;IF($D34&lt;10,"0","")&amp;$D34,VLOOKUP($H$10&amp;IF($D34&lt;10,"0","")&amp;$D34,'kijkglas 3'!$A$11:$T$635,6),0)</f>
        <v>0</v>
      </c>
      <c r="J34" s="225">
        <f>IF(VLOOKUP($H$10&amp;IF($D34&lt;10,"0","")&amp;$D34,'kijkglas 3'!$A$11:$T$635,1)=$H$10&amp;IF($D34&lt;10,"0","")&amp;$D34,VLOOKUP($H$10&amp;IF($D34&lt;10,"0","")&amp;$D34,'kijkglas 3'!$A$11:$T$635,7),0)</f>
        <v>0</v>
      </c>
      <c r="K34" s="179">
        <f t="shared" si="2"/>
        <v>0</v>
      </c>
      <c r="M34" s="225">
        <f>IF(VLOOKUP($H$10&amp;IF($D34&lt;10,"0","")&amp;$D34,'kijkglas 3'!$A$11:$T$635,1)=$H$10&amp;IF($D34&lt;10,"0","")&amp;$D34,VLOOKUP($H$10&amp;IF($D34&lt;10,"0","")&amp;$D34,'kijkglas 3'!$A$11:$T$635,9),0)</f>
        <v>0</v>
      </c>
      <c r="N34" s="225">
        <f>IF(VLOOKUP($H$10&amp;IF($D34&lt;10,"0","")&amp;$D34,'kijkglas 3'!$A$11:$T$635,1)=$H$10&amp;IF($D34&lt;10,"0","")&amp;$D34,VLOOKUP($H$10&amp;IF($D34&lt;10,"0","")&amp;$D34,'kijkglas 3'!$A$11:$T$635,10),0)</f>
        <v>0</v>
      </c>
      <c r="O34" s="225">
        <f>IF(VLOOKUP($H$10&amp;IF($D34&lt;10,"0","")&amp;$D34,'kijkglas 3'!$A$11:$T$635,1)=$H$10&amp;IF($D34&lt;10,"0","")&amp;$D34,VLOOKUP($H$10&amp;IF($D34&lt;10,"0","")&amp;$D34,'kijkglas 3'!$A$11:$T$635,11),0)</f>
        <v>0</v>
      </c>
      <c r="P34" s="179">
        <f t="shared" si="3"/>
        <v>0</v>
      </c>
      <c r="Q34" s="179" t="str">
        <f>IF(IF(VLOOKUP($H$10&amp;IF($D34&lt;10,"0","")&amp;$D34,'kijkglas 3'!$A$11:$T$635,1)=$H$10&amp;IF($D34&lt;10,"0","")&amp;$D34,VLOOKUP($H$10&amp;IF($D34&lt;10,"0","")&amp;$D34,'kijkglas 3'!$A$11:$U$635,21),0)=1,"ja","nee")</f>
        <v>nee</v>
      </c>
      <c r="R34" s="137"/>
      <c r="S34" s="181" t="str">
        <f t="shared" si="4"/>
        <v>ja</v>
      </c>
      <c r="T34" s="181">
        <f>(K34-P34)*(tab!$C$19*tab!$D$8+tab!$D$23)</f>
        <v>0</v>
      </c>
      <c r="U34" s="181">
        <f>(H34-M34)*tab!$E$29+(I34-N34)*tab!$F$29+(J34-O34)*tab!$G$29</f>
        <v>0</v>
      </c>
      <c r="V34" s="181">
        <f t="shared" si="0"/>
        <v>0</v>
      </c>
      <c r="X34" s="181">
        <f>IF(S34="nee",0,(K34-P34)*tab!$C$57)</f>
        <v>0</v>
      </c>
      <c r="Y34" s="181">
        <f>IF(S34="nee",0,(H34-M34)*tab!$G$57+(I34-N34)*tab!$H$57+(J34-O34)*tab!$I$57)</f>
        <v>0</v>
      </c>
      <c r="Z34" s="181">
        <f t="shared" si="1"/>
        <v>0</v>
      </c>
      <c r="AA34" s="211"/>
    </row>
    <row r="35" spans="2:27" ht="13.15" customHeight="1" x14ac:dyDescent="0.2">
      <c r="B35" s="9"/>
      <c r="C35" s="16"/>
      <c r="D35" s="177">
        <v>15</v>
      </c>
      <c r="E35" s="224" t="str">
        <f>IF(F35&lt;&gt;"",VLOOKUP(F35,'SWV gegevens'!$E$2:$J$267,2),"")</f>
        <v/>
      </c>
      <c r="F35" s="225" t="str">
        <f>IF(VLOOKUP($H$10&amp;IF($D35&lt;10,"0","")&amp;$D35,'kijkglas 3'!$A$11:$T$635,1)=$H$10&amp;IF($D35&lt;10,"0","")&amp;$D35,VLOOKUP($H$10&amp;IF($D35&lt;10,"0","")&amp;$D35,'kijkglas 3'!$A$11:$T$635,4),"")</f>
        <v/>
      </c>
      <c r="G35" s="178"/>
      <c r="H35" s="225">
        <f>IF(VLOOKUP($H$10&amp;IF($D35&lt;10,"0","")&amp;$D35,'kijkglas 3'!$A$11:$T$635,1)=$H$10&amp;IF($D35&lt;10,"0","")&amp;$D35,VLOOKUP($H$10&amp;IF($D35&lt;10,"0","")&amp;$D35,'kijkglas 3'!$A$11:$T$635,5),0)</f>
        <v>0</v>
      </c>
      <c r="I35" s="225">
        <f>IF(VLOOKUP($H$10&amp;IF($D35&lt;10,"0","")&amp;$D35,'kijkglas 3'!$A$11:$T$635,1)=$H$10&amp;IF($D35&lt;10,"0","")&amp;$D35,VLOOKUP($H$10&amp;IF($D35&lt;10,"0","")&amp;$D35,'kijkglas 3'!$A$11:$T$635,6),0)</f>
        <v>0</v>
      </c>
      <c r="J35" s="225">
        <f>IF(VLOOKUP($H$10&amp;IF($D35&lt;10,"0","")&amp;$D35,'kijkglas 3'!$A$11:$T$635,1)=$H$10&amp;IF($D35&lt;10,"0","")&amp;$D35,VLOOKUP($H$10&amp;IF($D35&lt;10,"0","")&amp;$D35,'kijkglas 3'!$A$11:$T$635,7),0)</f>
        <v>0</v>
      </c>
      <c r="K35" s="179">
        <f t="shared" si="2"/>
        <v>0</v>
      </c>
      <c r="M35" s="225">
        <f>IF(VLOOKUP($H$10&amp;IF($D35&lt;10,"0","")&amp;$D35,'kijkglas 3'!$A$11:$T$635,1)=$H$10&amp;IF($D35&lt;10,"0","")&amp;$D35,VLOOKUP($H$10&amp;IF($D35&lt;10,"0","")&amp;$D35,'kijkglas 3'!$A$11:$T$635,9),0)</f>
        <v>0</v>
      </c>
      <c r="N35" s="225">
        <f>IF(VLOOKUP($H$10&amp;IF($D35&lt;10,"0","")&amp;$D35,'kijkglas 3'!$A$11:$T$635,1)=$H$10&amp;IF($D35&lt;10,"0","")&amp;$D35,VLOOKUP($H$10&amp;IF($D35&lt;10,"0","")&amp;$D35,'kijkglas 3'!$A$11:$T$635,10),0)</f>
        <v>0</v>
      </c>
      <c r="O35" s="225">
        <f>IF(VLOOKUP($H$10&amp;IF($D35&lt;10,"0","")&amp;$D35,'kijkglas 3'!$A$11:$T$635,1)=$H$10&amp;IF($D35&lt;10,"0","")&amp;$D35,VLOOKUP($H$10&amp;IF($D35&lt;10,"0","")&amp;$D35,'kijkglas 3'!$A$11:$T$635,11),0)</f>
        <v>0</v>
      </c>
      <c r="P35" s="179">
        <f t="shared" si="3"/>
        <v>0</v>
      </c>
      <c r="Q35" s="179" t="str">
        <f>IF(IF(VLOOKUP($H$10&amp;IF($D35&lt;10,"0","")&amp;$D35,'kijkglas 3'!$A$11:$T$635,1)=$H$10&amp;IF($D35&lt;10,"0","")&amp;$D35,VLOOKUP($H$10&amp;IF($D35&lt;10,"0","")&amp;$D35,'kijkglas 3'!$A$11:$U$635,21),0)=1,"ja","nee")</f>
        <v>nee</v>
      </c>
      <c r="R35" s="137"/>
      <c r="S35" s="181" t="str">
        <f t="shared" si="4"/>
        <v>ja</v>
      </c>
      <c r="T35" s="181">
        <f>(K35-P35)*(tab!$C$19*tab!$D$8+tab!$D$23)</f>
        <v>0</v>
      </c>
      <c r="U35" s="181">
        <f>(H35-M35)*tab!$E$29+(I35-N35)*tab!$F$29+(J35-O35)*tab!$G$29</f>
        <v>0</v>
      </c>
      <c r="V35" s="181">
        <f t="shared" si="0"/>
        <v>0</v>
      </c>
      <c r="X35" s="181">
        <f>IF(S35="nee",0,(K35-P35)*tab!$C$57)</f>
        <v>0</v>
      </c>
      <c r="Y35" s="181">
        <f>IF(S35="nee",0,(H35-M35)*tab!$G$57+(I35-N35)*tab!$H$57+(J35-O35)*tab!$I$57)</f>
        <v>0</v>
      </c>
      <c r="Z35" s="181">
        <f t="shared" si="1"/>
        <v>0</v>
      </c>
      <c r="AA35" s="211"/>
    </row>
    <row r="36" spans="2:27" ht="13.15" customHeight="1" x14ac:dyDescent="0.2">
      <c r="B36" s="9"/>
      <c r="C36" s="16"/>
      <c r="D36" s="177">
        <v>16</v>
      </c>
      <c r="E36" s="224" t="str">
        <f>IF(F36&lt;&gt;"",VLOOKUP(F36,'SWV gegevens'!$E$2:$J$267,2),"")</f>
        <v/>
      </c>
      <c r="F36" s="225" t="str">
        <f>IF(VLOOKUP($H$10&amp;IF($D36&lt;10,"0","")&amp;$D36,'kijkglas 3'!$A$11:$T$635,1)=$H$10&amp;IF($D36&lt;10,"0","")&amp;$D36,VLOOKUP($H$10&amp;IF($D36&lt;10,"0","")&amp;$D36,'kijkglas 3'!$A$11:$T$635,4),"")</f>
        <v/>
      </c>
      <c r="G36" s="178"/>
      <c r="H36" s="225">
        <f>IF(VLOOKUP($H$10&amp;IF($D36&lt;10,"0","")&amp;$D36,'kijkglas 3'!$A$11:$T$635,1)=$H$10&amp;IF($D36&lt;10,"0","")&amp;$D36,VLOOKUP($H$10&amp;IF($D36&lt;10,"0","")&amp;$D36,'kijkglas 3'!$A$11:$T$635,5),0)</f>
        <v>0</v>
      </c>
      <c r="I36" s="225">
        <f>IF(VLOOKUP($H$10&amp;IF($D36&lt;10,"0","")&amp;$D36,'kijkglas 3'!$A$11:$T$635,1)=$H$10&amp;IF($D36&lt;10,"0","")&amp;$D36,VLOOKUP($H$10&amp;IF($D36&lt;10,"0","")&amp;$D36,'kijkglas 3'!$A$11:$T$635,6),0)</f>
        <v>0</v>
      </c>
      <c r="J36" s="225">
        <f>IF(VLOOKUP($H$10&amp;IF($D36&lt;10,"0","")&amp;$D36,'kijkglas 3'!$A$11:$T$635,1)=$H$10&amp;IF($D36&lt;10,"0","")&amp;$D36,VLOOKUP($H$10&amp;IF($D36&lt;10,"0","")&amp;$D36,'kijkglas 3'!$A$11:$T$635,7),0)</f>
        <v>0</v>
      </c>
      <c r="K36" s="179">
        <f t="shared" si="2"/>
        <v>0</v>
      </c>
      <c r="M36" s="225">
        <f>IF(VLOOKUP($H$10&amp;IF($D36&lt;10,"0","")&amp;$D36,'kijkglas 3'!$A$11:$T$635,1)=$H$10&amp;IF($D36&lt;10,"0","")&amp;$D36,VLOOKUP($H$10&amp;IF($D36&lt;10,"0","")&amp;$D36,'kijkglas 3'!$A$11:$T$635,9),0)</f>
        <v>0</v>
      </c>
      <c r="N36" s="225">
        <f>IF(VLOOKUP($H$10&amp;IF($D36&lt;10,"0","")&amp;$D36,'kijkglas 3'!$A$11:$T$635,1)=$H$10&amp;IF($D36&lt;10,"0","")&amp;$D36,VLOOKUP($H$10&amp;IF($D36&lt;10,"0","")&amp;$D36,'kijkglas 3'!$A$11:$T$635,10),0)</f>
        <v>0</v>
      </c>
      <c r="O36" s="225">
        <f>IF(VLOOKUP($H$10&amp;IF($D36&lt;10,"0","")&amp;$D36,'kijkglas 3'!$A$11:$T$635,1)=$H$10&amp;IF($D36&lt;10,"0","")&amp;$D36,VLOOKUP($H$10&amp;IF($D36&lt;10,"0","")&amp;$D36,'kijkglas 3'!$A$11:$T$635,11),0)</f>
        <v>0</v>
      </c>
      <c r="P36" s="179">
        <f t="shared" si="3"/>
        <v>0</v>
      </c>
      <c r="Q36" s="179" t="str">
        <f>IF(IF(VLOOKUP($H$10&amp;IF($D36&lt;10,"0","")&amp;$D36,'kijkglas 3'!$A$11:$T$635,1)=$H$10&amp;IF($D36&lt;10,"0","")&amp;$D36,VLOOKUP($H$10&amp;IF($D36&lt;10,"0","")&amp;$D36,'kijkglas 3'!$A$11:$U$635,21),0)=1,"ja","nee")</f>
        <v>nee</v>
      </c>
      <c r="R36" s="137"/>
      <c r="S36" s="181" t="str">
        <f t="shared" si="4"/>
        <v>ja</v>
      </c>
      <c r="T36" s="181">
        <f>(K36-P36)*(tab!$C$19*tab!$D$8+tab!$D$23)</f>
        <v>0</v>
      </c>
      <c r="U36" s="181">
        <f>(H36-M36)*tab!$E$29+(I36-N36)*tab!$F$29+(J36-O36)*tab!$G$29</f>
        <v>0</v>
      </c>
      <c r="V36" s="181">
        <f t="shared" si="0"/>
        <v>0</v>
      </c>
      <c r="X36" s="181">
        <f>IF(S36="nee",0,(K36-P36)*tab!$C$57)</f>
        <v>0</v>
      </c>
      <c r="Y36" s="181">
        <f>IF(S36="nee",0,(H36-M36)*tab!$G$57+(I36-N36)*tab!$H$57+(J36-O36)*tab!$I$57)</f>
        <v>0</v>
      </c>
      <c r="Z36" s="181">
        <f t="shared" si="1"/>
        <v>0</v>
      </c>
      <c r="AA36" s="211"/>
    </row>
    <row r="37" spans="2:27" ht="13.15" customHeight="1" x14ac:dyDescent="0.2">
      <c r="B37" s="9"/>
      <c r="C37" s="16"/>
      <c r="D37" s="177">
        <v>17</v>
      </c>
      <c r="E37" s="224" t="str">
        <f>IF(F37&lt;&gt;"",VLOOKUP(F37,'SWV gegevens'!$E$2:$J$267,2),"")</f>
        <v/>
      </c>
      <c r="F37" s="225" t="str">
        <f>IF(VLOOKUP($H$10&amp;IF($D37&lt;10,"0","")&amp;$D37,'kijkglas 3'!$A$11:$T$635,1)=$H$10&amp;IF($D37&lt;10,"0","")&amp;$D37,VLOOKUP($H$10&amp;IF($D37&lt;10,"0","")&amp;$D37,'kijkglas 3'!$A$11:$T$635,4),"")</f>
        <v/>
      </c>
      <c r="G37" s="178"/>
      <c r="H37" s="225">
        <f>IF(VLOOKUP($H$10&amp;IF($D37&lt;10,"0","")&amp;$D37,'kijkglas 3'!$A$11:$T$635,1)=$H$10&amp;IF($D37&lt;10,"0","")&amp;$D37,VLOOKUP($H$10&amp;IF($D37&lt;10,"0","")&amp;$D37,'kijkglas 3'!$A$11:$T$635,5),0)</f>
        <v>0</v>
      </c>
      <c r="I37" s="225">
        <f>IF(VLOOKUP($H$10&amp;IF($D37&lt;10,"0","")&amp;$D37,'kijkglas 3'!$A$11:$T$635,1)=$H$10&amp;IF($D37&lt;10,"0","")&amp;$D37,VLOOKUP($H$10&amp;IF($D37&lt;10,"0","")&amp;$D37,'kijkglas 3'!$A$11:$T$635,6),0)</f>
        <v>0</v>
      </c>
      <c r="J37" s="225">
        <f>IF(VLOOKUP($H$10&amp;IF($D37&lt;10,"0","")&amp;$D37,'kijkglas 3'!$A$11:$T$635,1)=$H$10&amp;IF($D37&lt;10,"0","")&amp;$D37,VLOOKUP($H$10&amp;IF($D37&lt;10,"0","")&amp;$D37,'kijkglas 3'!$A$11:$T$635,7),0)</f>
        <v>0</v>
      </c>
      <c r="K37" s="179">
        <f t="shared" si="2"/>
        <v>0</v>
      </c>
      <c r="M37" s="225">
        <f>IF(VLOOKUP($H$10&amp;IF($D37&lt;10,"0","")&amp;$D37,'kijkglas 3'!$A$11:$T$635,1)=$H$10&amp;IF($D37&lt;10,"0","")&amp;$D37,VLOOKUP($H$10&amp;IF($D37&lt;10,"0","")&amp;$D37,'kijkglas 3'!$A$11:$T$635,9),0)</f>
        <v>0</v>
      </c>
      <c r="N37" s="225">
        <f>IF(VLOOKUP($H$10&amp;IF($D37&lt;10,"0","")&amp;$D37,'kijkglas 3'!$A$11:$T$635,1)=$H$10&amp;IF($D37&lt;10,"0","")&amp;$D37,VLOOKUP($H$10&amp;IF($D37&lt;10,"0","")&amp;$D37,'kijkglas 3'!$A$11:$T$635,10),0)</f>
        <v>0</v>
      </c>
      <c r="O37" s="225">
        <f>IF(VLOOKUP($H$10&amp;IF($D37&lt;10,"0","")&amp;$D37,'kijkglas 3'!$A$11:$T$635,1)=$H$10&amp;IF($D37&lt;10,"0","")&amp;$D37,VLOOKUP($H$10&amp;IF($D37&lt;10,"0","")&amp;$D37,'kijkglas 3'!$A$11:$T$635,11),0)</f>
        <v>0</v>
      </c>
      <c r="P37" s="179">
        <f t="shared" si="3"/>
        <v>0</v>
      </c>
      <c r="Q37" s="179" t="str">
        <f>IF(IF(VLOOKUP($H$10&amp;IF($D37&lt;10,"0","")&amp;$D37,'kijkglas 3'!$A$11:$T$635,1)=$H$10&amp;IF($D37&lt;10,"0","")&amp;$D37,VLOOKUP($H$10&amp;IF($D37&lt;10,"0","")&amp;$D37,'kijkglas 3'!$A$11:$U$635,21),0)=1,"ja","nee")</f>
        <v>nee</v>
      </c>
      <c r="R37" s="137"/>
      <c r="S37" s="181" t="str">
        <f t="shared" si="4"/>
        <v>ja</v>
      </c>
      <c r="T37" s="181">
        <f>(K37-P37)*(tab!$C$19*tab!$D$8+tab!$D$23)</f>
        <v>0</v>
      </c>
      <c r="U37" s="181">
        <f>(H37-M37)*tab!$E$29+(I37-N37)*tab!$F$29+(J37-O37)*tab!$G$29</f>
        <v>0</v>
      </c>
      <c r="V37" s="181">
        <f t="shared" si="0"/>
        <v>0</v>
      </c>
      <c r="X37" s="181">
        <f>IF(S37="nee",0,(K37-P37)*tab!$C$57)</f>
        <v>0</v>
      </c>
      <c r="Y37" s="181">
        <f>IF(S37="nee",0,(H37-M37)*tab!$G$57+(I37-N37)*tab!$H$57+(J37-O37)*tab!$I$57)</f>
        <v>0</v>
      </c>
      <c r="Z37" s="181">
        <f t="shared" si="1"/>
        <v>0</v>
      </c>
      <c r="AA37" s="211"/>
    </row>
    <row r="38" spans="2:27" ht="13.15" customHeight="1" x14ac:dyDescent="0.2">
      <c r="B38" s="9"/>
      <c r="C38" s="16"/>
      <c r="D38" s="177">
        <v>18</v>
      </c>
      <c r="E38" s="224" t="str">
        <f>IF(F38&lt;&gt;"",VLOOKUP(F38,'SWV gegevens'!$E$2:$J$267,2),"")</f>
        <v/>
      </c>
      <c r="F38" s="225" t="str">
        <f>IF(VLOOKUP($H$10&amp;IF($D38&lt;10,"0","")&amp;$D38,'kijkglas 3'!$A$11:$T$635,1)=$H$10&amp;IF($D38&lt;10,"0","")&amp;$D38,VLOOKUP($H$10&amp;IF($D38&lt;10,"0","")&amp;$D38,'kijkglas 3'!$A$11:$T$635,4),"")</f>
        <v/>
      </c>
      <c r="G38" s="178"/>
      <c r="H38" s="225">
        <f>IF(VLOOKUP($H$10&amp;IF($D38&lt;10,"0","")&amp;$D38,'kijkglas 3'!$A$11:$T$635,1)=$H$10&amp;IF($D38&lt;10,"0","")&amp;$D38,VLOOKUP($H$10&amp;IF($D38&lt;10,"0","")&amp;$D38,'kijkglas 3'!$A$11:$T$635,5),0)</f>
        <v>0</v>
      </c>
      <c r="I38" s="225">
        <f>IF(VLOOKUP($H$10&amp;IF($D38&lt;10,"0","")&amp;$D38,'kijkglas 3'!$A$11:$T$635,1)=$H$10&amp;IF($D38&lt;10,"0","")&amp;$D38,VLOOKUP($H$10&amp;IF($D38&lt;10,"0","")&amp;$D38,'kijkglas 3'!$A$11:$T$635,6),0)</f>
        <v>0</v>
      </c>
      <c r="J38" s="225">
        <f>IF(VLOOKUP($H$10&amp;IF($D38&lt;10,"0","")&amp;$D38,'kijkglas 3'!$A$11:$T$635,1)=$H$10&amp;IF($D38&lt;10,"0","")&amp;$D38,VLOOKUP($H$10&amp;IF($D38&lt;10,"0","")&amp;$D38,'kijkglas 3'!$A$11:$T$635,7),0)</f>
        <v>0</v>
      </c>
      <c r="K38" s="179">
        <f t="shared" si="2"/>
        <v>0</v>
      </c>
      <c r="M38" s="225">
        <f>IF(VLOOKUP($H$10&amp;IF($D38&lt;10,"0","")&amp;$D38,'kijkglas 3'!$A$11:$T$635,1)=$H$10&amp;IF($D38&lt;10,"0","")&amp;$D38,VLOOKUP($H$10&amp;IF($D38&lt;10,"0","")&amp;$D38,'kijkglas 3'!$A$11:$T$635,9),0)</f>
        <v>0</v>
      </c>
      <c r="N38" s="225">
        <f>IF(VLOOKUP($H$10&amp;IF($D38&lt;10,"0","")&amp;$D38,'kijkglas 3'!$A$11:$T$635,1)=$H$10&amp;IF($D38&lt;10,"0","")&amp;$D38,VLOOKUP($H$10&amp;IF($D38&lt;10,"0","")&amp;$D38,'kijkglas 3'!$A$11:$T$635,10),0)</f>
        <v>0</v>
      </c>
      <c r="O38" s="225">
        <f>IF(VLOOKUP($H$10&amp;IF($D38&lt;10,"0","")&amp;$D38,'kijkglas 3'!$A$11:$T$635,1)=$H$10&amp;IF($D38&lt;10,"0","")&amp;$D38,VLOOKUP($H$10&amp;IF($D38&lt;10,"0","")&amp;$D38,'kijkglas 3'!$A$11:$T$635,11),0)</f>
        <v>0</v>
      </c>
      <c r="P38" s="179">
        <f t="shared" si="3"/>
        <v>0</v>
      </c>
      <c r="Q38" s="179" t="str">
        <f>IF(IF(VLOOKUP($H$10&amp;IF($D38&lt;10,"0","")&amp;$D38,'kijkglas 3'!$A$11:$T$635,1)=$H$10&amp;IF($D38&lt;10,"0","")&amp;$D38,VLOOKUP($H$10&amp;IF($D38&lt;10,"0","")&amp;$D38,'kijkglas 3'!$A$11:$U$635,21),0)=1,"ja","nee")</f>
        <v>nee</v>
      </c>
      <c r="R38" s="137"/>
      <c r="S38" s="181" t="str">
        <f t="shared" si="4"/>
        <v>ja</v>
      </c>
      <c r="T38" s="181">
        <f>(K38-P38)*(tab!$C$19*tab!$D$8+tab!$D$23)</f>
        <v>0</v>
      </c>
      <c r="U38" s="181">
        <f>(H38-M38)*tab!$E$29+(I38-N38)*tab!$F$29+(J38-O38)*tab!$G$29</f>
        <v>0</v>
      </c>
      <c r="V38" s="181">
        <f t="shared" si="0"/>
        <v>0</v>
      </c>
      <c r="X38" s="181">
        <f>IF(S38="nee",0,(K38-P38)*tab!$C$57)</f>
        <v>0</v>
      </c>
      <c r="Y38" s="181">
        <f>IF(S38="nee",0,(H38-M38)*tab!$G$57+(I38-N38)*tab!$H$57+(J38-O38)*tab!$I$57)</f>
        <v>0</v>
      </c>
      <c r="Z38" s="181">
        <f t="shared" si="1"/>
        <v>0</v>
      </c>
      <c r="AA38" s="211"/>
    </row>
    <row r="39" spans="2:27" ht="13.15" customHeight="1" x14ac:dyDescent="0.2">
      <c r="B39" s="9"/>
      <c r="C39" s="16"/>
      <c r="D39" s="177">
        <v>19</v>
      </c>
      <c r="E39" s="224" t="str">
        <f>IF(F39&lt;&gt;"",VLOOKUP(F39,'SWV gegevens'!$E$2:$J$267,2),"")</f>
        <v/>
      </c>
      <c r="F39" s="225" t="str">
        <f>IF(VLOOKUP($H$10&amp;IF($D39&lt;10,"0","")&amp;$D39,'kijkglas 3'!$A$11:$T$635,1)=$H$10&amp;IF($D39&lt;10,"0","")&amp;$D39,VLOOKUP($H$10&amp;IF($D39&lt;10,"0","")&amp;$D39,'kijkglas 3'!$A$11:$T$635,4),"")</f>
        <v/>
      </c>
      <c r="G39" s="178"/>
      <c r="H39" s="225">
        <f>IF(VLOOKUP($H$10&amp;IF($D39&lt;10,"0","")&amp;$D39,'kijkglas 3'!$A$11:$T$635,1)=$H$10&amp;IF($D39&lt;10,"0","")&amp;$D39,VLOOKUP($H$10&amp;IF($D39&lt;10,"0","")&amp;$D39,'kijkglas 3'!$A$11:$T$635,5),0)</f>
        <v>0</v>
      </c>
      <c r="I39" s="225">
        <f>IF(VLOOKUP($H$10&amp;IF($D39&lt;10,"0","")&amp;$D39,'kijkglas 3'!$A$11:$T$635,1)=$H$10&amp;IF($D39&lt;10,"0","")&amp;$D39,VLOOKUP($H$10&amp;IF($D39&lt;10,"0","")&amp;$D39,'kijkglas 3'!$A$11:$T$635,6),0)</f>
        <v>0</v>
      </c>
      <c r="J39" s="225">
        <f>IF(VLOOKUP($H$10&amp;IF($D39&lt;10,"0","")&amp;$D39,'kijkglas 3'!$A$11:$T$635,1)=$H$10&amp;IF($D39&lt;10,"0","")&amp;$D39,VLOOKUP($H$10&amp;IF($D39&lt;10,"0","")&amp;$D39,'kijkglas 3'!$A$11:$T$635,7),0)</f>
        <v>0</v>
      </c>
      <c r="K39" s="179">
        <f t="shared" si="2"/>
        <v>0</v>
      </c>
      <c r="M39" s="225">
        <f>IF(VLOOKUP($H$10&amp;IF($D39&lt;10,"0","")&amp;$D39,'kijkglas 3'!$A$11:$T$635,1)=$H$10&amp;IF($D39&lt;10,"0","")&amp;$D39,VLOOKUP($H$10&amp;IF($D39&lt;10,"0","")&amp;$D39,'kijkglas 3'!$A$11:$T$635,9),0)</f>
        <v>0</v>
      </c>
      <c r="N39" s="225">
        <f>IF(VLOOKUP($H$10&amp;IF($D39&lt;10,"0","")&amp;$D39,'kijkglas 3'!$A$11:$T$635,1)=$H$10&amp;IF($D39&lt;10,"0","")&amp;$D39,VLOOKUP($H$10&amp;IF($D39&lt;10,"0","")&amp;$D39,'kijkglas 3'!$A$11:$T$635,10),0)</f>
        <v>0</v>
      </c>
      <c r="O39" s="225">
        <f>IF(VLOOKUP($H$10&amp;IF($D39&lt;10,"0","")&amp;$D39,'kijkglas 3'!$A$11:$T$635,1)=$H$10&amp;IF($D39&lt;10,"0","")&amp;$D39,VLOOKUP($H$10&amp;IF($D39&lt;10,"0","")&amp;$D39,'kijkglas 3'!$A$11:$T$635,11),0)</f>
        <v>0</v>
      </c>
      <c r="P39" s="179">
        <f t="shared" si="3"/>
        <v>0</v>
      </c>
      <c r="Q39" s="179" t="str">
        <f>IF(IF(VLOOKUP($H$10&amp;IF($D39&lt;10,"0","")&amp;$D39,'kijkglas 3'!$A$11:$T$635,1)=$H$10&amp;IF($D39&lt;10,"0","")&amp;$D39,VLOOKUP($H$10&amp;IF($D39&lt;10,"0","")&amp;$D39,'kijkglas 3'!$A$11:$U$635,21),0)=1,"ja","nee")</f>
        <v>nee</v>
      </c>
      <c r="R39" s="137"/>
      <c r="S39" s="181" t="str">
        <f t="shared" si="4"/>
        <v>ja</v>
      </c>
      <c r="T39" s="181">
        <f>(K39-P39)*(tab!$C$19*tab!$D$8+tab!$D$23)</f>
        <v>0</v>
      </c>
      <c r="U39" s="181">
        <f>(H39-M39)*tab!$E$29+(I39-N39)*tab!$F$29+(J39-O39)*tab!$G$29</f>
        <v>0</v>
      </c>
      <c r="V39" s="181">
        <f t="shared" si="0"/>
        <v>0</v>
      </c>
      <c r="X39" s="181">
        <f>IF(S39="nee",0,(K39-P39)*tab!$C$57)</f>
        <v>0</v>
      </c>
      <c r="Y39" s="181">
        <f>IF(S39="nee",0,(H39-M39)*tab!$G$57+(I39-N39)*tab!$H$57+(J39-O39)*tab!$I$57)</f>
        <v>0</v>
      </c>
      <c r="Z39" s="181">
        <f t="shared" si="1"/>
        <v>0</v>
      </c>
      <c r="AA39" s="211"/>
    </row>
    <row r="40" spans="2:27" ht="13.15" customHeight="1" x14ac:dyDescent="0.2">
      <c r="B40" s="9"/>
      <c r="C40" s="16"/>
      <c r="D40" s="177">
        <v>20</v>
      </c>
      <c r="E40" s="224" t="str">
        <f>IF(F40&lt;&gt;"",VLOOKUP(F40,'SWV gegevens'!$E$2:$J$267,2),"")</f>
        <v/>
      </c>
      <c r="F40" s="225" t="str">
        <f>IF(VLOOKUP($H$10&amp;IF($D40&lt;10,"0","")&amp;$D40,'kijkglas 3'!$A$11:$T$635,1)=$H$10&amp;IF($D40&lt;10,"0","")&amp;$D40,VLOOKUP($H$10&amp;IF($D40&lt;10,"0","")&amp;$D40,'kijkglas 3'!$A$11:$T$635,4),"")</f>
        <v/>
      </c>
      <c r="G40" s="178"/>
      <c r="H40" s="225">
        <f>IF(VLOOKUP($H$10&amp;IF($D40&lt;10,"0","")&amp;$D40,'kijkglas 3'!$A$11:$T$635,1)=$H$10&amp;IF($D40&lt;10,"0","")&amp;$D40,VLOOKUP($H$10&amp;IF($D40&lt;10,"0","")&amp;$D40,'kijkglas 3'!$A$11:$T$635,5),0)</f>
        <v>0</v>
      </c>
      <c r="I40" s="225">
        <f>IF(VLOOKUP($H$10&amp;IF($D40&lt;10,"0","")&amp;$D40,'kijkglas 3'!$A$11:$T$635,1)=$H$10&amp;IF($D40&lt;10,"0","")&amp;$D40,VLOOKUP($H$10&amp;IF($D40&lt;10,"0","")&amp;$D40,'kijkglas 3'!$A$11:$T$635,6),0)</f>
        <v>0</v>
      </c>
      <c r="J40" s="225">
        <f>IF(VLOOKUP($H$10&amp;IF($D40&lt;10,"0","")&amp;$D40,'kijkglas 3'!$A$11:$T$635,1)=$H$10&amp;IF($D40&lt;10,"0","")&amp;$D40,VLOOKUP($H$10&amp;IF($D40&lt;10,"0","")&amp;$D40,'kijkglas 3'!$A$11:$T$635,7),0)</f>
        <v>0</v>
      </c>
      <c r="K40" s="179">
        <f t="shared" si="2"/>
        <v>0</v>
      </c>
      <c r="M40" s="225">
        <f>IF(VLOOKUP($H$10&amp;IF($D40&lt;10,"0","")&amp;$D40,'kijkglas 3'!$A$11:$T$635,1)=$H$10&amp;IF($D40&lt;10,"0","")&amp;$D40,VLOOKUP($H$10&amp;IF($D40&lt;10,"0","")&amp;$D40,'kijkglas 3'!$A$11:$T$635,9),0)</f>
        <v>0</v>
      </c>
      <c r="N40" s="225">
        <f>IF(VLOOKUP($H$10&amp;IF($D40&lt;10,"0","")&amp;$D40,'kijkglas 3'!$A$11:$T$635,1)=$H$10&amp;IF($D40&lt;10,"0","")&amp;$D40,VLOOKUP($H$10&amp;IF($D40&lt;10,"0","")&amp;$D40,'kijkglas 3'!$A$11:$T$635,10),0)</f>
        <v>0</v>
      </c>
      <c r="O40" s="225">
        <f>IF(VLOOKUP($H$10&amp;IF($D40&lt;10,"0","")&amp;$D40,'kijkglas 3'!$A$11:$T$635,1)=$H$10&amp;IF($D40&lt;10,"0","")&amp;$D40,VLOOKUP($H$10&amp;IF($D40&lt;10,"0","")&amp;$D40,'kijkglas 3'!$A$11:$T$635,11),0)</f>
        <v>0</v>
      </c>
      <c r="P40" s="179">
        <f t="shared" si="3"/>
        <v>0</v>
      </c>
      <c r="Q40" s="179" t="str">
        <f>IF(IF(VLOOKUP($H$10&amp;IF($D40&lt;10,"0","")&amp;$D40,'kijkglas 3'!$A$11:$T$635,1)=$H$10&amp;IF($D40&lt;10,"0","")&amp;$D40,VLOOKUP($H$10&amp;IF($D40&lt;10,"0","")&amp;$D40,'kijkglas 3'!$A$11:$U$635,21),0)=1,"ja","nee")</f>
        <v>nee</v>
      </c>
      <c r="R40" s="137"/>
      <c r="S40" s="181" t="str">
        <f t="shared" si="4"/>
        <v>ja</v>
      </c>
      <c r="T40" s="181">
        <f>(K40-P40)*(tab!$C$19*tab!$D$8+tab!$D$23)</f>
        <v>0</v>
      </c>
      <c r="U40" s="181">
        <f>(H40-M40)*tab!$E$29+(I40-N40)*tab!$F$29+(J40-O40)*tab!$G$29</f>
        <v>0</v>
      </c>
      <c r="V40" s="181">
        <f t="shared" si="0"/>
        <v>0</v>
      </c>
      <c r="X40" s="181">
        <f>IF(S40="nee",0,(K40-P40)*tab!$C$57)</f>
        <v>0</v>
      </c>
      <c r="Y40" s="181">
        <f>IF(S40="nee",0,(H40-M40)*tab!$G$57+(I40-N40)*tab!$H$57+(J40-O40)*tab!$I$57)</f>
        <v>0</v>
      </c>
      <c r="Z40" s="181">
        <f t="shared" si="1"/>
        <v>0</v>
      </c>
      <c r="AA40" s="211"/>
    </row>
    <row r="41" spans="2:27" ht="13.15" customHeight="1" x14ac:dyDescent="0.2">
      <c r="B41" s="9"/>
      <c r="C41" s="16"/>
      <c r="D41" s="177">
        <v>21</v>
      </c>
      <c r="E41" s="224" t="str">
        <f>IF(F41&lt;&gt;"",VLOOKUP(F41,'SWV gegevens'!$E$2:$J$267,2),"")</f>
        <v/>
      </c>
      <c r="F41" s="225" t="str">
        <f>IF(VLOOKUP($H$10&amp;IF($D41&lt;10,"0","")&amp;$D41,'kijkglas 3'!$A$11:$T$635,1)=$H$10&amp;IF($D41&lt;10,"0","")&amp;$D41,VLOOKUP($H$10&amp;IF($D41&lt;10,"0","")&amp;$D41,'kijkglas 3'!$A$11:$T$635,4),"")</f>
        <v/>
      </c>
      <c r="G41" s="178"/>
      <c r="H41" s="225">
        <f>IF(VLOOKUP($H$10&amp;IF($D41&lt;10,"0","")&amp;$D41,'kijkglas 3'!$A$11:$T$635,1)=$H$10&amp;IF($D41&lt;10,"0","")&amp;$D41,VLOOKUP($H$10&amp;IF($D41&lt;10,"0","")&amp;$D41,'kijkglas 3'!$A$11:$T$635,5),0)</f>
        <v>0</v>
      </c>
      <c r="I41" s="225">
        <f>IF(VLOOKUP($H$10&amp;IF($D41&lt;10,"0","")&amp;$D41,'kijkglas 3'!$A$11:$T$635,1)=$H$10&amp;IF($D41&lt;10,"0","")&amp;$D41,VLOOKUP($H$10&amp;IF($D41&lt;10,"0","")&amp;$D41,'kijkglas 3'!$A$11:$T$635,6),0)</f>
        <v>0</v>
      </c>
      <c r="J41" s="225">
        <f>IF(VLOOKUP($H$10&amp;IF($D41&lt;10,"0","")&amp;$D41,'kijkglas 3'!$A$11:$T$635,1)=$H$10&amp;IF($D41&lt;10,"0","")&amp;$D41,VLOOKUP($H$10&amp;IF($D41&lt;10,"0","")&amp;$D41,'kijkglas 3'!$A$11:$T$635,7),0)</f>
        <v>0</v>
      </c>
      <c r="K41" s="179">
        <f t="shared" si="2"/>
        <v>0</v>
      </c>
      <c r="M41" s="225">
        <f>IF(VLOOKUP($H$10&amp;IF($D41&lt;10,"0","")&amp;$D41,'kijkglas 3'!$A$11:$T$635,1)=$H$10&amp;IF($D41&lt;10,"0","")&amp;$D41,VLOOKUP($H$10&amp;IF($D41&lt;10,"0","")&amp;$D41,'kijkglas 3'!$A$11:$T$635,9),0)</f>
        <v>0</v>
      </c>
      <c r="N41" s="225">
        <f>IF(VLOOKUP($H$10&amp;IF($D41&lt;10,"0","")&amp;$D41,'kijkglas 3'!$A$11:$T$635,1)=$H$10&amp;IF($D41&lt;10,"0","")&amp;$D41,VLOOKUP($H$10&amp;IF($D41&lt;10,"0","")&amp;$D41,'kijkglas 3'!$A$11:$T$635,10),0)</f>
        <v>0</v>
      </c>
      <c r="O41" s="225">
        <f>IF(VLOOKUP($H$10&amp;IF($D41&lt;10,"0","")&amp;$D41,'kijkglas 3'!$A$11:$T$635,1)=$H$10&amp;IF($D41&lt;10,"0","")&amp;$D41,VLOOKUP($H$10&amp;IF($D41&lt;10,"0","")&amp;$D41,'kijkglas 3'!$A$11:$T$635,11),0)</f>
        <v>0</v>
      </c>
      <c r="P41" s="179">
        <f t="shared" si="3"/>
        <v>0</v>
      </c>
      <c r="Q41" s="179" t="str">
        <f>IF(IF(VLOOKUP($H$10&amp;IF($D41&lt;10,"0","")&amp;$D41,'kijkglas 3'!$A$11:$T$635,1)=$H$10&amp;IF($D41&lt;10,"0","")&amp;$D41,VLOOKUP($H$10&amp;IF($D41&lt;10,"0","")&amp;$D41,'kijkglas 3'!$A$11:$U$635,21),0)=1,"ja","nee")</f>
        <v>nee</v>
      </c>
      <c r="R41" s="137"/>
      <c r="S41" s="181" t="str">
        <f t="shared" si="4"/>
        <v>ja</v>
      </c>
      <c r="T41" s="181">
        <f>(K41-P41)*(tab!$C$19*tab!$D$8+tab!$D$23)</f>
        <v>0</v>
      </c>
      <c r="U41" s="181">
        <f>(H41-M41)*tab!$E$29+(I41-N41)*tab!$F$29+(J41-O41)*tab!$G$29</f>
        <v>0</v>
      </c>
      <c r="V41" s="181">
        <f t="shared" si="0"/>
        <v>0</v>
      </c>
      <c r="X41" s="181">
        <f>IF(S41="nee",0,(K41-P41)*tab!$C$57)</f>
        <v>0</v>
      </c>
      <c r="Y41" s="181">
        <f>IF(S41="nee",0,(H41-M41)*tab!$G$57+(I41-N41)*tab!$H$57+(J41-O41)*tab!$I$57)</f>
        <v>0</v>
      </c>
      <c r="Z41" s="181">
        <f t="shared" si="1"/>
        <v>0</v>
      </c>
      <c r="AA41" s="211"/>
    </row>
    <row r="42" spans="2:27" ht="13.15" customHeight="1" x14ac:dyDescent="0.2">
      <c r="B42" s="9"/>
      <c r="C42" s="16"/>
      <c r="D42" s="177">
        <v>22</v>
      </c>
      <c r="E42" s="224" t="str">
        <f>IF(F42&lt;&gt;"",VLOOKUP(F42,'SWV gegevens'!$E$2:$J$267,2),"")</f>
        <v/>
      </c>
      <c r="F42" s="225" t="str">
        <f>IF(VLOOKUP($H$10&amp;IF($D42&lt;10,"0","")&amp;$D42,'kijkglas 3'!$A$11:$T$635,1)=$H$10&amp;IF($D42&lt;10,"0","")&amp;$D42,VLOOKUP($H$10&amp;IF($D42&lt;10,"0","")&amp;$D42,'kijkglas 3'!$A$11:$T$635,4),"")</f>
        <v/>
      </c>
      <c r="G42" s="178"/>
      <c r="H42" s="225">
        <f>IF(VLOOKUP($H$10&amp;IF($D42&lt;10,"0","")&amp;$D42,'kijkglas 3'!$A$11:$T$635,1)=$H$10&amp;IF($D42&lt;10,"0","")&amp;$D42,VLOOKUP($H$10&amp;IF($D42&lt;10,"0","")&amp;$D42,'kijkglas 3'!$A$11:$T$635,5),0)</f>
        <v>0</v>
      </c>
      <c r="I42" s="225">
        <f>IF(VLOOKUP($H$10&amp;IF($D42&lt;10,"0","")&amp;$D42,'kijkglas 3'!$A$11:$T$635,1)=$H$10&amp;IF($D42&lt;10,"0","")&amp;$D42,VLOOKUP($H$10&amp;IF($D42&lt;10,"0","")&amp;$D42,'kijkglas 3'!$A$11:$T$635,6),0)</f>
        <v>0</v>
      </c>
      <c r="J42" s="225">
        <f>IF(VLOOKUP($H$10&amp;IF($D42&lt;10,"0","")&amp;$D42,'kijkglas 3'!$A$11:$T$635,1)=$H$10&amp;IF($D42&lt;10,"0","")&amp;$D42,VLOOKUP($H$10&amp;IF($D42&lt;10,"0","")&amp;$D42,'kijkglas 3'!$A$11:$T$635,7),0)</f>
        <v>0</v>
      </c>
      <c r="K42" s="179">
        <f t="shared" si="2"/>
        <v>0</v>
      </c>
      <c r="M42" s="225">
        <f>IF(VLOOKUP($H$10&amp;IF($D42&lt;10,"0","")&amp;$D42,'kijkglas 3'!$A$11:$T$635,1)=$H$10&amp;IF($D42&lt;10,"0","")&amp;$D42,VLOOKUP($H$10&amp;IF($D42&lt;10,"0","")&amp;$D42,'kijkglas 3'!$A$11:$T$635,9),0)</f>
        <v>0</v>
      </c>
      <c r="N42" s="225">
        <f>IF(VLOOKUP($H$10&amp;IF($D42&lt;10,"0","")&amp;$D42,'kijkglas 3'!$A$11:$T$635,1)=$H$10&amp;IF($D42&lt;10,"0","")&amp;$D42,VLOOKUP($H$10&amp;IF($D42&lt;10,"0","")&amp;$D42,'kijkglas 3'!$A$11:$T$635,10),0)</f>
        <v>0</v>
      </c>
      <c r="O42" s="225">
        <f>IF(VLOOKUP($H$10&amp;IF($D42&lt;10,"0","")&amp;$D42,'kijkglas 3'!$A$11:$T$635,1)=$H$10&amp;IF($D42&lt;10,"0","")&amp;$D42,VLOOKUP($H$10&amp;IF($D42&lt;10,"0","")&amp;$D42,'kijkglas 3'!$A$11:$T$635,11),0)</f>
        <v>0</v>
      </c>
      <c r="P42" s="179">
        <f t="shared" si="3"/>
        <v>0</v>
      </c>
      <c r="Q42" s="179" t="str">
        <f>IF(IF(VLOOKUP($H$10&amp;IF($D42&lt;10,"0","")&amp;$D42,'kijkglas 3'!$A$11:$T$635,1)=$H$10&amp;IF($D42&lt;10,"0","")&amp;$D42,VLOOKUP($H$10&amp;IF($D42&lt;10,"0","")&amp;$D42,'kijkglas 3'!$A$11:$U$635,21),0)=1,"ja","nee")</f>
        <v>nee</v>
      </c>
      <c r="R42" s="137"/>
      <c r="S42" s="181" t="str">
        <f t="shared" si="4"/>
        <v>ja</v>
      </c>
      <c r="T42" s="181">
        <f>(K42-P42)*(tab!$C$19*tab!$D$8+tab!$D$23)</f>
        <v>0</v>
      </c>
      <c r="U42" s="181">
        <f>(H42-M42)*tab!$E$29+(I42-N42)*tab!$F$29+(J42-O42)*tab!$G$29</f>
        <v>0</v>
      </c>
      <c r="V42" s="181">
        <f t="shared" si="0"/>
        <v>0</v>
      </c>
      <c r="X42" s="181">
        <f>IF(S42="nee",0,(K42-P42)*tab!$C$57)</f>
        <v>0</v>
      </c>
      <c r="Y42" s="181">
        <f>IF(S42="nee",0,(H42-M42)*tab!$G$57+(I42-N42)*tab!$H$57+(J42-O42)*tab!$I$57)</f>
        <v>0</v>
      </c>
      <c r="Z42" s="181">
        <f t="shared" si="1"/>
        <v>0</v>
      </c>
      <c r="AA42" s="211"/>
    </row>
    <row r="43" spans="2:27" ht="13.15" customHeight="1" x14ac:dyDescent="0.2">
      <c r="B43" s="9"/>
      <c r="C43" s="16"/>
      <c r="D43" s="177">
        <v>23</v>
      </c>
      <c r="E43" s="224" t="str">
        <f>IF(F43&lt;&gt;"",VLOOKUP(F43,'SWV gegevens'!$E$2:$J$267,2),"")</f>
        <v/>
      </c>
      <c r="F43" s="225" t="str">
        <f>IF(VLOOKUP($H$10&amp;IF($D43&lt;10,"0","")&amp;$D43,'kijkglas 3'!$A$11:$T$635,1)=$H$10&amp;IF($D43&lt;10,"0","")&amp;$D43,VLOOKUP($H$10&amp;IF($D43&lt;10,"0","")&amp;$D43,'kijkglas 3'!$A$11:$T$635,4),"")</f>
        <v/>
      </c>
      <c r="G43" s="178"/>
      <c r="H43" s="225">
        <f>IF(VLOOKUP($H$10&amp;IF($D43&lt;10,"0","")&amp;$D43,'kijkglas 3'!$A$11:$T$635,1)=$H$10&amp;IF($D43&lt;10,"0","")&amp;$D43,VLOOKUP($H$10&amp;IF($D43&lt;10,"0","")&amp;$D43,'kijkglas 3'!$A$11:$T$635,5),0)</f>
        <v>0</v>
      </c>
      <c r="I43" s="225">
        <f>IF(VLOOKUP($H$10&amp;IF($D43&lt;10,"0","")&amp;$D43,'kijkglas 3'!$A$11:$T$635,1)=$H$10&amp;IF($D43&lt;10,"0","")&amp;$D43,VLOOKUP($H$10&amp;IF($D43&lt;10,"0","")&amp;$D43,'kijkglas 3'!$A$11:$T$635,6),0)</f>
        <v>0</v>
      </c>
      <c r="J43" s="225">
        <f>IF(VLOOKUP($H$10&amp;IF($D43&lt;10,"0","")&amp;$D43,'kijkglas 3'!$A$11:$T$635,1)=$H$10&amp;IF($D43&lt;10,"0","")&amp;$D43,VLOOKUP($H$10&amp;IF($D43&lt;10,"0","")&amp;$D43,'kijkglas 3'!$A$11:$T$635,7),0)</f>
        <v>0</v>
      </c>
      <c r="K43" s="179">
        <f t="shared" si="2"/>
        <v>0</v>
      </c>
      <c r="M43" s="225">
        <f>IF(VLOOKUP($H$10&amp;IF($D43&lt;10,"0","")&amp;$D43,'kijkglas 3'!$A$11:$T$635,1)=$H$10&amp;IF($D43&lt;10,"0","")&amp;$D43,VLOOKUP($H$10&amp;IF($D43&lt;10,"0","")&amp;$D43,'kijkglas 3'!$A$11:$T$635,9),0)</f>
        <v>0</v>
      </c>
      <c r="N43" s="225">
        <f>IF(VLOOKUP($H$10&amp;IF($D43&lt;10,"0","")&amp;$D43,'kijkglas 3'!$A$11:$T$635,1)=$H$10&amp;IF($D43&lt;10,"0","")&amp;$D43,VLOOKUP($H$10&amp;IF($D43&lt;10,"0","")&amp;$D43,'kijkglas 3'!$A$11:$T$635,10),0)</f>
        <v>0</v>
      </c>
      <c r="O43" s="225">
        <f>IF(VLOOKUP($H$10&amp;IF($D43&lt;10,"0","")&amp;$D43,'kijkglas 3'!$A$11:$T$635,1)=$H$10&amp;IF($D43&lt;10,"0","")&amp;$D43,VLOOKUP($H$10&amp;IF($D43&lt;10,"0","")&amp;$D43,'kijkglas 3'!$A$11:$T$635,11),0)</f>
        <v>0</v>
      </c>
      <c r="P43" s="179">
        <f t="shared" si="3"/>
        <v>0</v>
      </c>
      <c r="Q43" s="179" t="str">
        <f>IF(IF(VLOOKUP($H$10&amp;IF($D43&lt;10,"0","")&amp;$D43,'kijkglas 3'!$A$11:$T$635,1)=$H$10&amp;IF($D43&lt;10,"0","")&amp;$D43,VLOOKUP($H$10&amp;IF($D43&lt;10,"0","")&amp;$D43,'kijkglas 3'!$A$11:$U$635,21),0)=1,"ja","nee")</f>
        <v>nee</v>
      </c>
      <c r="R43" s="137"/>
      <c r="S43" s="181" t="str">
        <f t="shared" si="4"/>
        <v>ja</v>
      </c>
      <c r="T43" s="181">
        <f>(K43-P43)*(tab!$C$19*tab!$D$8+tab!$D$23)</f>
        <v>0</v>
      </c>
      <c r="U43" s="181">
        <f>(H43-M43)*tab!$E$29+(I43-N43)*tab!$F$29+(J43-O43)*tab!$G$29</f>
        <v>0</v>
      </c>
      <c r="V43" s="181">
        <f t="shared" si="0"/>
        <v>0</v>
      </c>
      <c r="X43" s="181">
        <f>IF(S43="nee",0,(K43-P43)*tab!$C$57)</f>
        <v>0</v>
      </c>
      <c r="Y43" s="181">
        <f>IF(S43="nee",0,(H43-M43)*tab!$G$57+(I43-N43)*tab!$H$57+(J43-O43)*tab!$I$57)</f>
        <v>0</v>
      </c>
      <c r="Z43" s="181">
        <f t="shared" si="1"/>
        <v>0</v>
      </c>
      <c r="AA43" s="211"/>
    </row>
    <row r="44" spans="2:27" ht="13.15" customHeight="1" x14ac:dyDescent="0.2">
      <c r="B44" s="9"/>
      <c r="C44" s="16"/>
      <c r="D44" s="177">
        <v>24</v>
      </c>
      <c r="E44" s="224" t="str">
        <f>IF(F44&lt;&gt;"",VLOOKUP(F44,'SWV gegevens'!$E$2:$J$267,2),"")</f>
        <v/>
      </c>
      <c r="F44" s="225" t="str">
        <f>IF(VLOOKUP($H$10&amp;IF($D44&lt;10,"0","")&amp;$D44,'kijkglas 3'!$A$11:$T$635,1)=$H$10&amp;IF($D44&lt;10,"0","")&amp;$D44,VLOOKUP($H$10&amp;IF($D44&lt;10,"0","")&amp;$D44,'kijkglas 3'!$A$11:$T$635,4),"")</f>
        <v/>
      </c>
      <c r="G44" s="178"/>
      <c r="H44" s="225">
        <f>IF(VLOOKUP($H$10&amp;IF($D44&lt;10,"0","")&amp;$D44,'kijkglas 3'!$A$11:$T$635,1)=$H$10&amp;IF($D44&lt;10,"0","")&amp;$D44,VLOOKUP($H$10&amp;IF($D44&lt;10,"0","")&amp;$D44,'kijkglas 3'!$A$11:$T$635,5),0)</f>
        <v>0</v>
      </c>
      <c r="I44" s="225">
        <f>IF(VLOOKUP($H$10&amp;IF($D44&lt;10,"0","")&amp;$D44,'kijkglas 3'!$A$11:$T$635,1)=$H$10&amp;IF($D44&lt;10,"0","")&amp;$D44,VLOOKUP($H$10&amp;IF($D44&lt;10,"0","")&amp;$D44,'kijkglas 3'!$A$11:$T$635,6),0)</f>
        <v>0</v>
      </c>
      <c r="J44" s="225">
        <f>IF(VLOOKUP($H$10&amp;IF($D44&lt;10,"0","")&amp;$D44,'kijkglas 3'!$A$11:$T$635,1)=$H$10&amp;IF($D44&lt;10,"0","")&amp;$D44,VLOOKUP($H$10&amp;IF($D44&lt;10,"0","")&amp;$D44,'kijkglas 3'!$A$11:$T$635,7),0)</f>
        <v>0</v>
      </c>
      <c r="K44" s="179">
        <f t="shared" si="2"/>
        <v>0</v>
      </c>
      <c r="M44" s="225">
        <f>IF(VLOOKUP($H$10&amp;IF($D44&lt;10,"0","")&amp;$D44,'kijkglas 3'!$A$11:$T$635,1)=$H$10&amp;IF($D44&lt;10,"0","")&amp;$D44,VLOOKUP($H$10&amp;IF($D44&lt;10,"0","")&amp;$D44,'kijkglas 3'!$A$11:$T$635,9),0)</f>
        <v>0</v>
      </c>
      <c r="N44" s="225">
        <f>IF(VLOOKUP($H$10&amp;IF($D44&lt;10,"0","")&amp;$D44,'kijkglas 3'!$A$11:$T$635,1)=$H$10&amp;IF($D44&lt;10,"0","")&amp;$D44,VLOOKUP($H$10&amp;IF($D44&lt;10,"0","")&amp;$D44,'kijkglas 3'!$A$11:$T$635,10),0)</f>
        <v>0</v>
      </c>
      <c r="O44" s="225">
        <f>IF(VLOOKUP($H$10&amp;IF($D44&lt;10,"0","")&amp;$D44,'kijkglas 3'!$A$11:$T$635,1)=$H$10&amp;IF($D44&lt;10,"0","")&amp;$D44,VLOOKUP($H$10&amp;IF($D44&lt;10,"0","")&amp;$D44,'kijkglas 3'!$A$11:$T$635,11),0)</f>
        <v>0</v>
      </c>
      <c r="P44" s="179">
        <f t="shared" si="3"/>
        <v>0</v>
      </c>
      <c r="Q44" s="179" t="str">
        <f>IF(IF(VLOOKUP($H$10&amp;IF($D44&lt;10,"0","")&amp;$D44,'kijkglas 3'!$A$11:$T$635,1)=$H$10&amp;IF($D44&lt;10,"0","")&amp;$D44,VLOOKUP($H$10&amp;IF($D44&lt;10,"0","")&amp;$D44,'kijkglas 3'!$A$11:$U$635,21),0)=1,"ja","nee")</f>
        <v>nee</v>
      </c>
      <c r="R44" s="137"/>
      <c r="S44" s="181" t="str">
        <f t="shared" si="4"/>
        <v>ja</v>
      </c>
      <c r="T44" s="181">
        <f>(K44-P44)*(tab!$C$19*tab!$D$8+tab!$D$23)</f>
        <v>0</v>
      </c>
      <c r="U44" s="181">
        <f>(H44-M44)*tab!$E$29+(I44-N44)*tab!$F$29+(J44-O44)*tab!$G$29</f>
        <v>0</v>
      </c>
      <c r="V44" s="181">
        <f t="shared" si="0"/>
        <v>0</v>
      </c>
      <c r="X44" s="181">
        <f>IF(S44="nee",0,(K44-P44)*tab!$C$57)</f>
        <v>0</v>
      </c>
      <c r="Y44" s="181">
        <f>IF(S44="nee",0,(H44-M44)*tab!$G$57+(I44-N44)*tab!$H$57+(J44-O44)*tab!$I$57)</f>
        <v>0</v>
      </c>
      <c r="Z44" s="181">
        <f t="shared" si="1"/>
        <v>0</v>
      </c>
      <c r="AA44" s="211"/>
    </row>
    <row r="45" spans="2:27" ht="13.15" customHeight="1" x14ac:dyDescent="0.2">
      <c r="B45" s="9"/>
      <c r="C45" s="16"/>
      <c r="D45" s="177">
        <v>25</v>
      </c>
      <c r="E45" s="224" t="str">
        <f>IF(F45&lt;&gt;"",VLOOKUP(F45,'SWV gegevens'!$E$2:$J$267,2),"")</f>
        <v/>
      </c>
      <c r="F45" s="225" t="str">
        <f>IF(VLOOKUP($H$10&amp;IF($D45&lt;10,"0","")&amp;$D45,'kijkglas 3'!$A$11:$T$635,1)=$H$10&amp;IF($D45&lt;10,"0","")&amp;$D45,VLOOKUP($H$10&amp;IF($D45&lt;10,"0","")&amp;$D45,'kijkglas 3'!$A$11:$T$635,4),"")</f>
        <v/>
      </c>
      <c r="G45" s="178"/>
      <c r="H45" s="225">
        <f>IF(VLOOKUP($H$10&amp;IF($D45&lt;10,"0","")&amp;$D45,'kijkglas 3'!$A$11:$T$635,1)=$H$10&amp;IF($D45&lt;10,"0","")&amp;$D45,VLOOKUP($H$10&amp;IF($D45&lt;10,"0","")&amp;$D45,'kijkglas 3'!$A$11:$T$635,5),0)</f>
        <v>0</v>
      </c>
      <c r="I45" s="225">
        <f>IF(VLOOKUP($H$10&amp;IF($D45&lt;10,"0","")&amp;$D45,'kijkglas 3'!$A$11:$T$635,1)=$H$10&amp;IF($D45&lt;10,"0","")&amp;$D45,VLOOKUP($H$10&amp;IF($D45&lt;10,"0","")&amp;$D45,'kijkglas 3'!$A$11:$T$635,6),0)</f>
        <v>0</v>
      </c>
      <c r="J45" s="225">
        <f>IF(VLOOKUP($H$10&amp;IF($D45&lt;10,"0","")&amp;$D45,'kijkglas 3'!$A$11:$T$635,1)=$H$10&amp;IF($D45&lt;10,"0","")&amp;$D45,VLOOKUP($H$10&amp;IF($D45&lt;10,"0","")&amp;$D45,'kijkglas 3'!$A$11:$T$635,7),0)</f>
        <v>0</v>
      </c>
      <c r="K45" s="179">
        <f t="shared" si="2"/>
        <v>0</v>
      </c>
      <c r="M45" s="225">
        <f>IF(VLOOKUP($H$10&amp;IF($D45&lt;10,"0","")&amp;$D45,'kijkglas 3'!$A$11:$T$635,1)=$H$10&amp;IF($D45&lt;10,"0","")&amp;$D45,VLOOKUP($H$10&amp;IF($D45&lt;10,"0","")&amp;$D45,'kijkglas 3'!$A$11:$T$635,9),0)</f>
        <v>0</v>
      </c>
      <c r="N45" s="225">
        <f>IF(VLOOKUP($H$10&amp;IF($D45&lt;10,"0","")&amp;$D45,'kijkglas 3'!$A$11:$T$635,1)=$H$10&amp;IF($D45&lt;10,"0","")&amp;$D45,VLOOKUP($H$10&amp;IF($D45&lt;10,"0","")&amp;$D45,'kijkglas 3'!$A$11:$T$635,10),0)</f>
        <v>0</v>
      </c>
      <c r="O45" s="225">
        <f>IF(VLOOKUP($H$10&amp;IF($D45&lt;10,"0","")&amp;$D45,'kijkglas 3'!$A$11:$T$635,1)=$H$10&amp;IF($D45&lt;10,"0","")&amp;$D45,VLOOKUP($H$10&amp;IF($D45&lt;10,"0","")&amp;$D45,'kijkglas 3'!$A$11:$T$635,11),0)</f>
        <v>0</v>
      </c>
      <c r="P45" s="179">
        <f t="shared" si="3"/>
        <v>0</v>
      </c>
      <c r="Q45" s="179" t="str">
        <f>IF(IF(VLOOKUP($H$10&amp;IF($D45&lt;10,"0","")&amp;$D45,'kijkglas 3'!$A$11:$T$635,1)=$H$10&amp;IF($D45&lt;10,"0","")&amp;$D45,VLOOKUP($H$10&amp;IF($D45&lt;10,"0","")&amp;$D45,'kijkglas 3'!$A$11:$U$635,21),0)=1,"ja","nee")</f>
        <v>nee</v>
      </c>
      <c r="R45" s="137"/>
      <c r="S45" s="181" t="str">
        <f t="shared" si="4"/>
        <v>ja</v>
      </c>
      <c r="T45" s="181">
        <f>(K45-P45)*(tab!$C$19*tab!$D$8+tab!$D$23)</f>
        <v>0</v>
      </c>
      <c r="U45" s="181">
        <f>(H45-M45)*tab!$E$29+(I45-N45)*tab!$F$29+(J45-O45)*tab!$G$29</f>
        <v>0</v>
      </c>
      <c r="V45" s="181">
        <f t="shared" si="0"/>
        <v>0</v>
      </c>
      <c r="X45" s="181">
        <f>IF(S45="nee",0,(K45-P45)*tab!$C$57)</f>
        <v>0</v>
      </c>
      <c r="Y45" s="181">
        <f>IF(S45="nee",0,(H45-M45)*tab!$G$57+(I45-N45)*tab!$H$57+(J45-O45)*tab!$I$57)</f>
        <v>0</v>
      </c>
      <c r="Z45" s="181">
        <f t="shared" si="1"/>
        <v>0</v>
      </c>
      <c r="AA45" s="211"/>
    </row>
    <row r="46" spans="2:27" s="35" customFormat="1" ht="13.15" customHeight="1" x14ac:dyDescent="0.2">
      <c r="B46" s="26"/>
      <c r="C46" s="96"/>
      <c r="D46" s="171"/>
      <c r="E46" s="182"/>
      <c r="F46" s="182"/>
      <c r="G46" s="183"/>
      <c r="H46" s="184">
        <f>SUM(H21:H45)</f>
        <v>17</v>
      </c>
      <c r="I46" s="184">
        <f>SUM(I21:I45)</f>
        <v>0</v>
      </c>
      <c r="J46" s="184">
        <f>SUM(J21:J45)</f>
        <v>1</v>
      </c>
      <c r="K46" s="184">
        <f>SUM(K21:K45)</f>
        <v>18</v>
      </c>
      <c r="L46" s="185"/>
      <c r="M46" s="184">
        <f>SUM(M21:M45)</f>
        <v>9</v>
      </c>
      <c r="N46" s="184">
        <f>SUM(N21:N45)</f>
        <v>0</v>
      </c>
      <c r="O46" s="184">
        <f>SUM(O21:O45)</f>
        <v>0</v>
      </c>
      <c r="P46" s="184">
        <f>SUM(P21:P45)</f>
        <v>9</v>
      </c>
      <c r="Q46" s="185"/>
      <c r="R46" s="185"/>
      <c r="S46" s="185"/>
      <c r="T46" s="186"/>
      <c r="U46" s="186"/>
      <c r="V46" s="187">
        <f>SUM(V21:V45)</f>
        <v>160947.72268000001</v>
      </c>
      <c r="W46" s="186"/>
      <c r="X46" s="138"/>
      <c r="Y46" s="138"/>
      <c r="Z46" s="139">
        <f>SUM(Z21:Z45)</f>
        <v>14434.43</v>
      </c>
      <c r="AA46" s="211"/>
    </row>
    <row r="47" spans="2:27" ht="13.15" customHeight="1" x14ac:dyDescent="0.2">
      <c r="B47" s="9"/>
      <c r="C47" s="16"/>
      <c r="D47" s="177"/>
      <c r="E47" s="130"/>
      <c r="F47" s="94"/>
      <c r="G47" s="94"/>
      <c r="X47" s="137"/>
      <c r="Y47" s="137"/>
      <c r="Z47" s="137"/>
      <c r="AA47" s="211"/>
    </row>
    <row r="48" spans="2:27" ht="13.15" customHeight="1" x14ac:dyDescent="0.2">
      <c r="B48" s="9"/>
      <c r="C48" s="16"/>
      <c r="D48" s="188"/>
      <c r="E48" s="94"/>
      <c r="F48" s="146"/>
      <c r="G48" s="146"/>
      <c r="H48" s="149"/>
      <c r="I48" s="147"/>
      <c r="J48" s="147"/>
      <c r="K48" s="148"/>
      <c r="L48" s="148"/>
      <c r="M48" s="149"/>
      <c r="N48" s="147"/>
      <c r="O48" s="150"/>
      <c r="P48" s="129"/>
      <c r="Q48" s="129"/>
      <c r="R48" s="129"/>
      <c r="S48" s="129"/>
      <c r="T48" s="189"/>
      <c r="U48" s="189"/>
      <c r="V48" s="189"/>
      <c r="W48" s="189"/>
      <c r="X48" s="189"/>
      <c r="Y48" s="189"/>
      <c r="Z48" s="189"/>
      <c r="AA48" s="210"/>
    </row>
    <row r="49" spans="2:27" ht="13.15" customHeight="1" x14ac:dyDescent="0.2">
      <c r="B49" s="9"/>
      <c r="C49" s="16"/>
      <c r="D49" s="188"/>
      <c r="E49" s="132" t="s">
        <v>46</v>
      </c>
      <c r="F49" s="154"/>
      <c r="G49" s="154"/>
      <c r="H49" s="155"/>
      <c r="I49" s="156"/>
      <c r="J49" s="156"/>
      <c r="K49" s="190"/>
      <c r="L49" s="190"/>
      <c r="M49" s="155"/>
      <c r="N49" s="156"/>
      <c r="O49" s="191"/>
      <c r="P49" s="192"/>
      <c r="Q49" s="192"/>
      <c r="R49" s="160"/>
      <c r="S49" s="131" t="s">
        <v>65</v>
      </c>
      <c r="T49" s="161" t="s">
        <v>57</v>
      </c>
      <c r="U49" s="162"/>
      <c r="V49" s="162"/>
      <c r="W49" s="162"/>
      <c r="X49" s="162" t="s">
        <v>55</v>
      </c>
      <c r="Y49" s="163"/>
      <c r="Z49" s="163"/>
      <c r="AA49" s="210"/>
    </row>
    <row r="50" spans="2:27" ht="13.15" customHeight="1" x14ac:dyDescent="0.2">
      <c r="B50" s="9"/>
      <c r="C50" s="16"/>
      <c r="D50" s="188"/>
      <c r="E50" s="164" t="s">
        <v>84</v>
      </c>
      <c r="F50" s="165"/>
      <c r="G50" s="164"/>
      <c r="H50" s="166" t="s">
        <v>72</v>
      </c>
      <c r="I50" s="167"/>
      <c r="J50" s="167"/>
      <c r="K50" s="167"/>
      <c r="L50" s="167"/>
      <c r="M50" s="166" t="s">
        <v>73</v>
      </c>
      <c r="N50" s="167"/>
      <c r="O50" s="167"/>
      <c r="P50" s="167"/>
      <c r="Q50" s="167"/>
      <c r="R50" s="168"/>
      <c r="S50" s="167" t="s">
        <v>88</v>
      </c>
      <c r="T50" s="169" t="s">
        <v>74</v>
      </c>
      <c r="U50" s="170"/>
      <c r="V50" s="170" t="s">
        <v>89</v>
      </c>
      <c r="W50" s="170"/>
      <c r="X50" s="169" t="s">
        <v>81</v>
      </c>
      <c r="Y50" s="170"/>
      <c r="Z50" s="170" t="s">
        <v>90</v>
      </c>
      <c r="AA50" s="210"/>
    </row>
    <row r="51" spans="2:27" ht="13.15" customHeight="1" x14ac:dyDescent="0.2">
      <c r="B51" s="9"/>
      <c r="C51" s="16"/>
      <c r="D51" s="177"/>
      <c r="E51" s="172" t="s">
        <v>43</v>
      </c>
      <c r="F51" s="173" t="s">
        <v>44</v>
      </c>
      <c r="G51" s="172"/>
      <c r="H51" s="174" t="s">
        <v>14</v>
      </c>
      <c r="I51" s="174" t="s">
        <v>15</v>
      </c>
      <c r="J51" s="174" t="s">
        <v>16</v>
      </c>
      <c r="K51" s="174" t="s">
        <v>45</v>
      </c>
      <c r="L51" s="174"/>
      <c r="M51" s="174" t="s">
        <v>14</v>
      </c>
      <c r="N51" s="174" t="s">
        <v>15</v>
      </c>
      <c r="O51" s="174" t="s">
        <v>16</v>
      </c>
      <c r="P51" s="173" t="s">
        <v>45</v>
      </c>
      <c r="Q51" s="175" t="s">
        <v>1326</v>
      </c>
      <c r="R51" s="167"/>
      <c r="S51" s="167" t="s">
        <v>66</v>
      </c>
      <c r="T51" s="176" t="s">
        <v>47</v>
      </c>
      <c r="U51" s="176" t="s">
        <v>48</v>
      </c>
      <c r="V51" s="170" t="s">
        <v>91</v>
      </c>
      <c r="W51" s="170"/>
      <c r="X51" s="176" t="s">
        <v>47</v>
      </c>
      <c r="Y51" s="176" t="s">
        <v>48</v>
      </c>
      <c r="Z51" s="170" t="s">
        <v>91</v>
      </c>
      <c r="AA51" s="211"/>
    </row>
    <row r="52" spans="2:27" ht="13.15" customHeight="1" x14ac:dyDescent="0.2">
      <c r="B52" s="9"/>
      <c r="C52" s="16"/>
      <c r="D52" s="177">
        <v>1</v>
      </c>
      <c r="E52" s="224" t="str">
        <f t="shared" ref="E52:F76" si="5">E21</f>
        <v>St. Antonius</v>
      </c>
      <c r="F52" s="224" t="str">
        <f t="shared" si="5"/>
        <v>00RL</v>
      </c>
      <c r="G52" s="178"/>
      <c r="H52" s="225">
        <f>IF(VLOOKUP($H$10&amp;IF($D52&lt;10,"0","")&amp;$D52,'kijkglas 3'!$A$11:$T$635,1)=$H$10&amp;IF($D52&lt;10,"0","")&amp;$D52,VLOOKUP($H$10&amp;IF($D52&lt;10,"0","")&amp;$D52,'kijkglas 3'!$A$11:$T$635,13),0)</f>
        <v>3</v>
      </c>
      <c r="I52" s="225">
        <f>IF(VLOOKUP($H$10&amp;IF($D52&lt;10,"0","")&amp;$D52,'kijkglas 3'!$A$11:$T$635,1)=$H$10&amp;IF($D52&lt;10,"0","")&amp;$D52,VLOOKUP($H$10&amp;IF($D52&lt;10,"0","")&amp;$D52,'kijkglas 3'!$A$11:$T$635,14),0)</f>
        <v>0</v>
      </c>
      <c r="J52" s="225">
        <f>IF(VLOOKUP($H$10&amp;IF($D52&lt;10,"0","")&amp;$D52,'kijkglas 3'!$A$11:$T$635,1)=$H$10&amp;IF($D52&lt;10,"0","")&amp;$D52,VLOOKUP($H$10&amp;IF($D52&lt;10,"0","")&amp;$D52,'kijkglas 3'!$A$11:$T$635,15),0)</f>
        <v>0</v>
      </c>
      <c r="K52" s="179">
        <f>SUM(H52:J52)</f>
        <v>3</v>
      </c>
      <c r="M52" s="225">
        <f>IF(VLOOKUP($H$10&amp;IF($D52&lt;10,"0","")&amp;$D52,'kijkglas 3'!$A$11:$T$635,1)=$H$10&amp;IF($D52&lt;10,"0","")&amp;$D52,VLOOKUP($H$10&amp;IF($D52&lt;10,"0","")&amp;$D52,'kijkglas 3'!$A$11:$T$635,17),0)</f>
        <v>0</v>
      </c>
      <c r="N52" s="225">
        <f>IF(VLOOKUP($H$10&amp;IF($D52&lt;10,"0","")&amp;$D52,'kijkglas 3'!$A$11:$T$635,1)=$H$10&amp;IF($D52&lt;10,"0","")&amp;$D52,VLOOKUP($H$10&amp;IF($D52&lt;10,"0","")&amp;$D52,'kijkglas 3'!$A$11:$T$635,18),0)</f>
        <v>0</v>
      </c>
      <c r="O52" s="225">
        <f>IF(VLOOKUP($H$10&amp;IF($D52&lt;10,"0","")&amp;$D52,'kijkglas 3'!$A$11:$T$635,1)=$H$10&amp;IF($D52&lt;10,"0","")&amp;$D52,VLOOKUP($H$10&amp;IF($D52&lt;10,"0","")&amp;$D52,'kijkglas 3'!$A$11:$T$635,19),0)</f>
        <v>0</v>
      </c>
      <c r="P52" s="179">
        <f>SUM(M52:O52)</f>
        <v>0</v>
      </c>
      <c r="Q52" s="179" t="str">
        <f>IF(IF(VLOOKUP($H$10&amp;IF($D52&lt;10,"0","")&amp;$D52,'kijkglas 3'!$A$11:$T$635,1)=$H$10&amp;IF($D52&lt;10,"0","")&amp;$D52,VLOOKUP($H$10&amp;IF($D52&lt;10,"0","")&amp;$D52,'kijkglas 3'!$A$11:$U$635,21),0)=1,"ja","nee")</f>
        <v>ja</v>
      </c>
      <c r="R52" s="257"/>
      <c r="S52" s="181" t="str">
        <f t="shared" ref="S52:S76" si="6">+S21</f>
        <v>ja</v>
      </c>
      <c r="T52" s="181">
        <f>(K52-P52)*(tab!$C$20*tab!$D$8+tab!$D$23)</f>
        <v>12749.690232000001</v>
      </c>
      <c r="U52" s="181">
        <f>(H52-M52)*tab!$E$30+(I52-N52)*tab!$F$30+(J52-O52)*tab!$G$30</f>
        <v>29692.199999999997</v>
      </c>
      <c r="V52" s="181">
        <f t="shared" ref="V52:V76" si="7">SUM(T52:U52)*IF(Q52="ja",1,0)</f>
        <v>42441.890231999998</v>
      </c>
      <c r="X52" s="181">
        <f>IF(S52="nee",0,(K52-P52)*tab!$C$58)</f>
        <v>1878.96</v>
      </c>
      <c r="Y52" s="181">
        <f>IF(S52="nee",0,(H52-M52)*tab!$G$58+(I52-N52)*tab!$H$58+(J52-O52)*tab!$I$58)</f>
        <v>2637.81</v>
      </c>
      <c r="Z52" s="181">
        <f t="shared" ref="Z52:Z76" si="8">SUM(X52:Y52)*IF(Q52="ja",1,0)</f>
        <v>4516.7700000000004</v>
      </c>
      <c r="AA52" s="211"/>
    </row>
    <row r="53" spans="2:27" ht="13.15" customHeight="1" x14ac:dyDescent="0.2">
      <c r="B53" s="9"/>
      <c r="C53" s="16"/>
      <c r="D53" s="177">
        <v>2</v>
      </c>
      <c r="E53" s="224" t="str">
        <f t="shared" si="5"/>
        <v>De Ruimte</v>
      </c>
      <c r="F53" s="224" t="str">
        <f t="shared" si="5"/>
        <v>01LB</v>
      </c>
      <c r="G53" s="178"/>
      <c r="H53" s="225">
        <f>IF(VLOOKUP($H$10&amp;IF($D53&lt;10,"0","")&amp;$D53,'kijkglas 3'!$A$11:$T$635,1)=$H$10&amp;IF($D53&lt;10,"0","")&amp;$D53,VLOOKUP($H$10&amp;IF($D53&lt;10,"0","")&amp;$D53,'kijkglas 3'!$A$11:$T$635,13),0)</f>
        <v>0</v>
      </c>
      <c r="I53" s="225">
        <f>IF(VLOOKUP($H$10&amp;IF($D53&lt;10,"0","")&amp;$D53,'kijkglas 3'!$A$11:$T$635,1)=$H$10&amp;IF($D53&lt;10,"0","")&amp;$D53,VLOOKUP($H$10&amp;IF($D53&lt;10,"0","")&amp;$D53,'kijkglas 3'!$A$11:$T$635,14),0)</f>
        <v>0</v>
      </c>
      <c r="J53" s="225">
        <f>IF(VLOOKUP($H$10&amp;IF($D53&lt;10,"0","")&amp;$D53,'kijkglas 3'!$A$11:$T$635,1)=$H$10&amp;IF($D53&lt;10,"0","")&amp;$D53,VLOOKUP($H$10&amp;IF($D53&lt;10,"0","")&amp;$D53,'kijkglas 3'!$A$11:$T$635,15),0)</f>
        <v>0</v>
      </c>
      <c r="K53" s="179">
        <f t="shared" ref="K53:K76" si="9">SUM(H53:J53)</f>
        <v>0</v>
      </c>
      <c r="M53" s="225">
        <f>IF(VLOOKUP($H$10&amp;IF($D53&lt;10,"0","")&amp;$D53,'kijkglas 3'!$A$11:$T$635,1)=$H$10&amp;IF($D53&lt;10,"0","")&amp;$D53,VLOOKUP($H$10&amp;IF($D53&lt;10,"0","")&amp;$D53,'kijkglas 3'!$A$11:$T$635,17),0)</f>
        <v>0</v>
      </c>
      <c r="N53" s="225">
        <f>IF(VLOOKUP($H$10&amp;IF($D53&lt;10,"0","")&amp;$D53,'kijkglas 3'!$A$11:$T$635,1)=$H$10&amp;IF($D53&lt;10,"0","")&amp;$D53,VLOOKUP($H$10&amp;IF($D53&lt;10,"0","")&amp;$D53,'kijkglas 3'!$A$11:$T$635,18),0)</f>
        <v>0</v>
      </c>
      <c r="O53" s="225">
        <f>IF(VLOOKUP($H$10&amp;IF($D53&lt;10,"0","")&amp;$D53,'kijkglas 3'!$A$11:$T$635,1)=$H$10&amp;IF($D53&lt;10,"0","")&amp;$D53,VLOOKUP($H$10&amp;IF($D53&lt;10,"0","")&amp;$D53,'kijkglas 3'!$A$11:$T$635,19),0)</f>
        <v>0</v>
      </c>
      <c r="P53" s="179">
        <f t="shared" ref="P53:P76" si="10">SUM(M53:O53)</f>
        <v>0</v>
      </c>
      <c r="Q53" s="179" t="str">
        <f>IF(IF(VLOOKUP($H$10&amp;IF($D53&lt;10,"0","")&amp;$D53,'kijkglas 3'!$A$11:$T$635,1)=$H$10&amp;IF($D53&lt;10,"0","")&amp;$D53,VLOOKUP($H$10&amp;IF($D53&lt;10,"0","")&amp;$D53,'kijkglas 3'!$A$11:$U$635,21),0)=1,"ja","nee")</f>
        <v>ja</v>
      </c>
      <c r="R53" s="257"/>
      <c r="S53" s="181" t="str">
        <f t="shared" si="6"/>
        <v>ja</v>
      </c>
      <c r="T53" s="181">
        <f>(K53-P53)*(tab!$C$20*tab!$D$8+tab!$D$23)</f>
        <v>0</v>
      </c>
      <c r="U53" s="181">
        <f>(H53-M53)*tab!$E$30+(I53-N53)*tab!$F$30+(J53-O53)*tab!$G$30</f>
        <v>0</v>
      </c>
      <c r="V53" s="181">
        <f t="shared" si="7"/>
        <v>0</v>
      </c>
      <c r="X53" s="181">
        <f>IF(S53="nee",0,(K53-P53)*tab!$C$58)</f>
        <v>0</v>
      </c>
      <c r="Y53" s="181">
        <f>IF(S53="nee",0,(H53-M53)*tab!$G$58+(I53-N53)*tab!$H$58+(J53-O53)*tab!$I$58)</f>
        <v>0</v>
      </c>
      <c r="Z53" s="181">
        <f t="shared" si="8"/>
        <v>0</v>
      </c>
      <c r="AA53" s="211"/>
    </row>
    <row r="54" spans="2:27" ht="13.15" customHeight="1" x14ac:dyDescent="0.2">
      <c r="B54" s="9"/>
      <c r="C54" s="16"/>
      <c r="D54" s="177">
        <v>3</v>
      </c>
      <c r="E54" s="224" t="str">
        <f t="shared" si="5"/>
        <v>Heliomare Onderwijs</v>
      </c>
      <c r="F54" s="224" t="str">
        <f t="shared" si="5"/>
        <v>01MI</v>
      </c>
      <c r="G54" s="178"/>
      <c r="H54" s="225">
        <f>IF(VLOOKUP($H$10&amp;IF($D54&lt;10,"0","")&amp;$D54,'kijkglas 3'!$A$11:$T$635,1)=$H$10&amp;IF($D54&lt;10,"0","")&amp;$D54,VLOOKUP($H$10&amp;IF($D54&lt;10,"0","")&amp;$D54,'kijkglas 3'!$A$11:$T$635,13),0)</f>
        <v>0</v>
      </c>
      <c r="I54" s="225">
        <f>IF(VLOOKUP($H$10&amp;IF($D54&lt;10,"0","")&amp;$D54,'kijkglas 3'!$A$11:$T$635,1)=$H$10&amp;IF($D54&lt;10,"0","")&amp;$D54,VLOOKUP($H$10&amp;IF($D54&lt;10,"0","")&amp;$D54,'kijkglas 3'!$A$11:$T$635,14),0)</f>
        <v>1</v>
      </c>
      <c r="J54" s="225">
        <f>IF(VLOOKUP($H$10&amp;IF($D54&lt;10,"0","")&amp;$D54,'kijkglas 3'!$A$11:$T$635,1)=$H$10&amp;IF($D54&lt;10,"0","")&amp;$D54,VLOOKUP($H$10&amp;IF($D54&lt;10,"0","")&amp;$D54,'kijkglas 3'!$A$11:$T$635,15),0)</f>
        <v>0</v>
      </c>
      <c r="K54" s="179">
        <f t="shared" si="9"/>
        <v>1</v>
      </c>
      <c r="M54" s="225">
        <f>IF(VLOOKUP($H$10&amp;IF($D54&lt;10,"0","")&amp;$D54,'kijkglas 3'!$A$11:$T$635,1)=$H$10&amp;IF($D54&lt;10,"0","")&amp;$D54,VLOOKUP($H$10&amp;IF($D54&lt;10,"0","")&amp;$D54,'kijkglas 3'!$A$11:$T$635,17),0)</f>
        <v>0</v>
      </c>
      <c r="N54" s="225">
        <f>IF(VLOOKUP($H$10&amp;IF($D54&lt;10,"0","")&amp;$D54,'kijkglas 3'!$A$11:$T$635,1)=$H$10&amp;IF($D54&lt;10,"0","")&amp;$D54,VLOOKUP($H$10&amp;IF($D54&lt;10,"0","")&amp;$D54,'kijkglas 3'!$A$11:$T$635,18),0)</f>
        <v>0</v>
      </c>
      <c r="O54" s="225">
        <f>IF(VLOOKUP($H$10&amp;IF($D54&lt;10,"0","")&amp;$D54,'kijkglas 3'!$A$11:$T$635,1)=$H$10&amp;IF($D54&lt;10,"0","")&amp;$D54,VLOOKUP($H$10&amp;IF($D54&lt;10,"0","")&amp;$D54,'kijkglas 3'!$A$11:$T$635,19),0)</f>
        <v>0</v>
      </c>
      <c r="P54" s="179">
        <f t="shared" si="10"/>
        <v>0</v>
      </c>
      <c r="Q54" s="179" t="str">
        <f>IF(IF(VLOOKUP($H$10&amp;IF($D54&lt;10,"0","")&amp;$D54,'kijkglas 3'!$A$11:$T$635,1)=$H$10&amp;IF($D54&lt;10,"0","")&amp;$D54,VLOOKUP($H$10&amp;IF($D54&lt;10,"0","")&amp;$D54,'kijkglas 3'!$A$11:$U$635,21),0)=1,"ja","nee")</f>
        <v>ja</v>
      </c>
      <c r="R54" s="257"/>
      <c r="S54" s="181" t="str">
        <f t="shared" si="6"/>
        <v>ja</v>
      </c>
      <c r="T54" s="181">
        <f>(K54-P54)*(tab!$C$20*tab!$D$8+tab!$D$23)</f>
        <v>4249.8967440000006</v>
      </c>
      <c r="U54" s="181">
        <f>(H54-M54)*tab!$E$30+(I54-N54)*tab!$F$30+(J54-O54)*tab!$G$30</f>
        <v>17087.27</v>
      </c>
      <c r="V54" s="181">
        <f t="shared" si="7"/>
        <v>21337.166744000002</v>
      </c>
      <c r="X54" s="181">
        <f>IF(S54="nee",0,(K54-P54)*tab!$C$58)</f>
        <v>626.32000000000005</v>
      </c>
      <c r="Y54" s="181">
        <f>IF(S54="nee",0,(H54-M54)*tab!$G$58+(I54-N54)*tab!$H$58+(J54-O54)*tab!$I$58)</f>
        <v>1380.5</v>
      </c>
      <c r="Z54" s="181">
        <f t="shared" si="8"/>
        <v>2006.8200000000002</v>
      </c>
      <c r="AA54" s="211"/>
    </row>
    <row r="55" spans="2:27" ht="13.15" customHeight="1" x14ac:dyDescent="0.2">
      <c r="B55" s="9"/>
      <c r="C55" s="16"/>
      <c r="D55" s="177">
        <v>4</v>
      </c>
      <c r="E55" s="224" t="str">
        <f t="shared" si="5"/>
        <v>Opb sch zmok De Spinaker</v>
      </c>
      <c r="F55" s="224" t="str">
        <f t="shared" si="5"/>
        <v>18ZJ</v>
      </c>
      <c r="G55" s="178"/>
      <c r="H55" s="225">
        <f>IF(VLOOKUP($H$10&amp;IF($D55&lt;10,"0","")&amp;$D55,'kijkglas 3'!$A$11:$T$635,1)=$H$10&amp;IF($D55&lt;10,"0","")&amp;$D55,VLOOKUP($H$10&amp;IF($D55&lt;10,"0","")&amp;$D55,'kijkglas 3'!$A$11:$T$635,13),0)</f>
        <v>4</v>
      </c>
      <c r="I55" s="225">
        <f>IF(VLOOKUP($H$10&amp;IF($D55&lt;10,"0","")&amp;$D55,'kijkglas 3'!$A$11:$T$635,1)=$H$10&amp;IF($D55&lt;10,"0","")&amp;$D55,VLOOKUP($H$10&amp;IF($D55&lt;10,"0","")&amp;$D55,'kijkglas 3'!$A$11:$T$635,14),0)</f>
        <v>0</v>
      </c>
      <c r="J55" s="225">
        <f>IF(VLOOKUP($H$10&amp;IF($D55&lt;10,"0","")&amp;$D55,'kijkglas 3'!$A$11:$T$635,1)=$H$10&amp;IF($D55&lt;10,"0","")&amp;$D55,VLOOKUP($H$10&amp;IF($D55&lt;10,"0","")&amp;$D55,'kijkglas 3'!$A$11:$T$635,15),0)</f>
        <v>0</v>
      </c>
      <c r="K55" s="179">
        <f t="shared" si="9"/>
        <v>4</v>
      </c>
      <c r="M55" s="225">
        <f>IF(VLOOKUP($H$10&amp;IF($D55&lt;10,"0","")&amp;$D55,'kijkglas 3'!$A$11:$T$635,1)=$H$10&amp;IF($D55&lt;10,"0","")&amp;$D55,VLOOKUP($H$10&amp;IF($D55&lt;10,"0","")&amp;$D55,'kijkglas 3'!$A$11:$T$635,17),0)</f>
        <v>0</v>
      </c>
      <c r="N55" s="225">
        <f>IF(VLOOKUP($H$10&amp;IF($D55&lt;10,"0","")&amp;$D55,'kijkglas 3'!$A$11:$T$635,1)=$H$10&amp;IF($D55&lt;10,"0","")&amp;$D55,VLOOKUP($H$10&amp;IF($D55&lt;10,"0","")&amp;$D55,'kijkglas 3'!$A$11:$T$635,18),0)</f>
        <v>0</v>
      </c>
      <c r="O55" s="225">
        <f>IF(VLOOKUP($H$10&amp;IF($D55&lt;10,"0","")&amp;$D55,'kijkglas 3'!$A$11:$T$635,1)=$H$10&amp;IF($D55&lt;10,"0","")&amp;$D55,VLOOKUP($H$10&amp;IF($D55&lt;10,"0","")&amp;$D55,'kijkglas 3'!$A$11:$T$635,19),0)</f>
        <v>0</v>
      </c>
      <c r="P55" s="179">
        <f t="shared" si="10"/>
        <v>0</v>
      </c>
      <c r="Q55" s="179" t="str">
        <f>IF(IF(VLOOKUP($H$10&amp;IF($D55&lt;10,"0","")&amp;$D55,'kijkglas 3'!$A$11:$T$635,1)=$H$10&amp;IF($D55&lt;10,"0","")&amp;$D55,VLOOKUP($H$10&amp;IF($D55&lt;10,"0","")&amp;$D55,'kijkglas 3'!$A$11:$U$635,21),0)=1,"ja","nee")</f>
        <v>ja</v>
      </c>
      <c r="R55" s="257"/>
      <c r="S55" s="181" t="str">
        <f t="shared" si="6"/>
        <v>ja</v>
      </c>
      <c r="T55" s="181">
        <f>(K55-P55)*(tab!$C$20*tab!$D$8+tab!$D$23)</f>
        <v>16999.586976000002</v>
      </c>
      <c r="U55" s="181">
        <f>(H55-M55)*tab!$E$30+(I55-N55)*tab!$F$30+(J55-O55)*tab!$G$30</f>
        <v>39589.599999999999</v>
      </c>
      <c r="V55" s="181">
        <f t="shared" si="7"/>
        <v>56589.186975999997</v>
      </c>
      <c r="X55" s="181">
        <f>IF(S55="nee",0,(K55-P55)*tab!$C$58)</f>
        <v>2505.2800000000002</v>
      </c>
      <c r="Y55" s="181">
        <f>IF(S55="nee",0,(H55-M55)*tab!$G$58+(I55-N55)*tab!$H$58+(J55-O55)*tab!$I$58)</f>
        <v>3517.08</v>
      </c>
      <c r="Z55" s="181">
        <f t="shared" si="8"/>
        <v>6022.3600000000006</v>
      </c>
      <c r="AA55" s="211"/>
    </row>
    <row r="56" spans="2:27" ht="13.15" customHeight="1" x14ac:dyDescent="0.2">
      <c r="B56" s="9"/>
      <c r="C56" s="16"/>
      <c r="D56" s="177">
        <v>5</v>
      </c>
      <c r="E56" s="224" t="str">
        <f t="shared" si="5"/>
        <v>De Alk</v>
      </c>
      <c r="F56" s="224" t="str">
        <f t="shared" si="5"/>
        <v>01WX</v>
      </c>
      <c r="G56" s="178"/>
      <c r="H56" s="225">
        <f>IF(VLOOKUP($H$10&amp;IF($D56&lt;10,"0","")&amp;$D56,'kijkglas 3'!$A$11:$T$635,1)=$H$10&amp;IF($D56&lt;10,"0","")&amp;$D56,VLOOKUP($H$10&amp;IF($D56&lt;10,"0","")&amp;$D56,'kijkglas 3'!$A$11:$T$635,13),0)</f>
        <v>0</v>
      </c>
      <c r="I56" s="225">
        <f>IF(VLOOKUP($H$10&amp;IF($D56&lt;10,"0","")&amp;$D56,'kijkglas 3'!$A$11:$T$635,1)=$H$10&amp;IF($D56&lt;10,"0","")&amp;$D56,VLOOKUP($H$10&amp;IF($D56&lt;10,"0","")&amp;$D56,'kijkglas 3'!$A$11:$T$635,14),0)</f>
        <v>0</v>
      </c>
      <c r="J56" s="225">
        <f>IF(VLOOKUP($H$10&amp;IF($D56&lt;10,"0","")&amp;$D56,'kijkglas 3'!$A$11:$T$635,1)=$H$10&amp;IF($D56&lt;10,"0","")&amp;$D56,VLOOKUP($H$10&amp;IF($D56&lt;10,"0","")&amp;$D56,'kijkglas 3'!$A$11:$T$635,15),0)</f>
        <v>0</v>
      </c>
      <c r="K56" s="179">
        <f t="shared" si="9"/>
        <v>0</v>
      </c>
      <c r="M56" s="225">
        <f>IF(VLOOKUP($H$10&amp;IF($D56&lt;10,"0","")&amp;$D56,'kijkglas 3'!$A$11:$T$635,1)=$H$10&amp;IF($D56&lt;10,"0","")&amp;$D56,VLOOKUP($H$10&amp;IF($D56&lt;10,"0","")&amp;$D56,'kijkglas 3'!$A$11:$T$635,17),0)</f>
        <v>0</v>
      </c>
      <c r="N56" s="225">
        <f>IF(VLOOKUP($H$10&amp;IF($D56&lt;10,"0","")&amp;$D56,'kijkglas 3'!$A$11:$T$635,1)=$H$10&amp;IF($D56&lt;10,"0","")&amp;$D56,VLOOKUP($H$10&amp;IF($D56&lt;10,"0","")&amp;$D56,'kijkglas 3'!$A$11:$T$635,18),0)</f>
        <v>0</v>
      </c>
      <c r="O56" s="225">
        <f>IF(VLOOKUP($H$10&amp;IF($D56&lt;10,"0","")&amp;$D56,'kijkglas 3'!$A$11:$T$635,1)=$H$10&amp;IF($D56&lt;10,"0","")&amp;$D56,VLOOKUP($H$10&amp;IF($D56&lt;10,"0","")&amp;$D56,'kijkglas 3'!$A$11:$T$635,19),0)</f>
        <v>0</v>
      </c>
      <c r="P56" s="179">
        <f t="shared" si="10"/>
        <v>0</v>
      </c>
      <c r="Q56" s="179" t="str">
        <f>IF(IF(VLOOKUP($H$10&amp;IF($D56&lt;10,"0","")&amp;$D56,'kijkglas 3'!$A$11:$T$635,1)=$H$10&amp;IF($D56&lt;10,"0","")&amp;$D56,VLOOKUP($H$10&amp;IF($D56&lt;10,"0","")&amp;$D56,'kijkglas 3'!$A$11:$U$635,21),0)=1,"ja","nee")</f>
        <v>nee</v>
      </c>
      <c r="R56" s="257"/>
      <c r="S56" s="181" t="str">
        <f t="shared" si="6"/>
        <v>ja</v>
      </c>
      <c r="T56" s="181">
        <f>(K56-P56)*(tab!$C$20*tab!$D$8+tab!$D$23)</f>
        <v>0</v>
      </c>
      <c r="U56" s="181">
        <f>(H56-M56)*tab!$E$30+(I56-N56)*tab!$F$30+(J56-O56)*tab!$G$30</f>
        <v>0</v>
      </c>
      <c r="V56" s="181">
        <f t="shared" si="7"/>
        <v>0</v>
      </c>
      <c r="X56" s="181">
        <f>IF(S56="nee",0,(K56-P56)*tab!$C$58)</f>
        <v>0</v>
      </c>
      <c r="Y56" s="181">
        <f>IF(S56="nee",0,(H56-M56)*tab!$G$58+(I56-N56)*tab!$H$58+(J56-O56)*tab!$I$58)</f>
        <v>0</v>
      </c>
      <c r="Z56" s="181">
        <f t="shared" si="8"/>
        <v>0</v>
      </c>
      <c r="AA56" s="211"/>
    </row>
    <row r="57" spans="2:27" ht="13.15" customHeight="1" x14ac:dyDescent="0.2">
      <c r="B57" s="9"/>
      <c r="C57" s="16"/>
      <c r="D57" s="177">
        <v>6</v>
      </c>
      <c r="E57" s="224" t="str">
        <f t="shared" si="5"/>
        <v>De Eenhoorn zmlk</v>
      </c>
      <c r="F57" s="224" t="str">
        <f t="shared" si="5"/>
        <v>04GJ</v>
      </c>
      <c r="G57" s="178"/>
      <c r="H57" s="225">
        <f>IF(VLOOKUP($H$10&amp;IF($D57&lt;10,"0","")&amp;$D57,'kijkglas 3'!$A$11:$T$635,1)=$H$10&amp;IF($D57&lt;10,"0","")&amp;$D57,VLOOKUP($H$10&amp;IF($D57&lt;10,"0","")&amp;$D57,'kijkglas 3'!$A$11:$T$635,13),0)</f>
        <v>0</v>
      </c>
      <c r="I57" s="225">
        <f>IF(VLOOKUP($H$10&amp;IF($D57&lt;10,"0","")&amp;$D57,'kijkglas 3'!$A$11:$T$635,1)=$H$10&amp;IF($D57&lt;10,"0","")&amp;$D57,VLOOKUP($H$10&amp;IF($D57&lt;10,"0","")&amp;$D57,'kijkglas 3'!$A$11:$T$635,14),0)</f>
        <v>0</v>
      </c>
      <c r="J57" s="225">
        <f>IF(VLOOKUP($H$10&amp;IF($D57&lt;10,"0","")&amp;$D57,'kijkglas 3'!$A$11:$T$635,1)=$H$10&amp;IF($D57&lt;10,"0","")&amp;$D57,VLOOKUP($H$10&amp;IF($D57&lt;10,"0","")&amp;$D57,'kijkglas 3'!$A$11:$T$635,15),0)</f>
        <v>0</v>
      </c>
      <c r="K57" s="179">
        <f t="shared" si="9"/>
        <v>0</v>
      </c>
      <c r="M57" s="225">
        <f>IF(VLOOKUP($H$10&amp;IF($D57&lt;10,"0","")&amp;$D57,'kijkglas 3'!$A$11:$T$635,1)=$H$10&amp;IF($D57&lt;10,"0","")&amp;$D57,VLOOKUP($H$10&amp;IF($D57&lt;10,"0","")&amp;$D57,'kijkglas 3'!$A$11:$T$635,17),0)</f>
        <v>0</v>
      </c>
      <c r="N57" s="225">
        <f>IF(VLOOKUP($H$10&amp;IF($D57&lt;10,"0","")&amp;$D57,'kijkglas 3'!$A$11:$T$635,1)=$H$10&amp;IF($D57&lt;10,"0","")&amp;$D57,VLOOKUP($H$10&amp;IF($D57&lt;10,"0","")&amp;$D57,'kijkglas 3'!$A$11:$T$635,18),0)</f>
        <v>0</v>
      </c>
      <c r="O57" s="225">
        <f>IF(VLOOKUP($H$10&amp;IF($D57&lt;10,"0","")&amp;$D57,'kijkglas 3'!$A$11:$T$635,1)=$H$10&amp;IF($D57&lt;10,"0","")&amp;$D57,VLOOKUP($H$10&amp;IF($D57&lt;10,"0","")&amp;$D57,'kijkglas 3'!$A$11:$T$635,19),0)</f>
        <v>0</v>
      </c>
      <c r="P57" s="179">
        <f t="shared" si="10"/>
        <v>0</v>
      </c>
      <c r="Q57" s="179" t="str">
        <f>IF(IF(VLOOKUP($H$10&amp;IF($D57&lt;10,"0","")&amp;$D57,'kijkglas 3'!$A$11:$T$635,1)=$H$10&amp;IF($D57&lt;10,"0","")&amp;$D57,VLOOKUP($H$10&amp;IF($D57&lt;10,"0","")&amp;$D57,'kijkglas 3'!$A$11:$U$635,21),0)=1,"ja","nee")</f>
        <v>nee</v>
      </c>
      <c r="R57" s="257"/>
      <c r="S57" s="181" t="str">
        <f t="shared" si="6"/>
        <v>ja</v>
      </c>
      <c r="T57" s="181">
        <f>(K57-P57)*(tab!$C$20*tab!$D$8+tab!$D$23)</f>
        <v>0</v>
      </c>
      <c r="U57" s="181">
        <f>(H57-M57)*tab!$E$30+(I57-N57)*tab!$F$30+(J57-O57)*tab!$G$30</f>
        <v>0</v>
      </c>
      <c r="V57" s="181">
        <f t="shared" si="7"/>
        <v>0</v>
      </c>
      <c r="X57" s="181">
        <f>IF(S57="nee",0,(K57-P57)*tab!$C$58)</f>
        <v>0</v>
      </c>
      <c r="Y57" s="181">
        <f>IF(S57="nee",0,(H57-M57)*tab!$G$58+(I57-N57)*tab!$H$58+(J57-O57)*tab!$I$58)</f>
        <v>0</v>
      </c>
      <c r="Z57" s="181">
        <f t="shared" si="8"/>
        <v>0</v>
      </c>
      <c r="AA57" s="211"/>
    </row>
    <row r="58" spans="2:27" ht="13.15" customHeight="1" x14ac:dyDescent="0.2">
      <c r="B58" s="9"/>
      <c r="C58" s="16"/>
      <c r="D58" s="177">
        <v>7</v>
      </c>
      <c r="E58" s="224" t="str">
        <f t="shared" si="5"/>
        <v>'t Iemenschoer</v>
      </c>
      <c r="F58" s="224" t="str">
        <f t="shared" si="5"/>
        <v>01CN</v>
      </c>
      <c r="G58" s="178"/>
      <c r="H58" s="225">
        <f>IF(VLOOKUP($H$10&amp;IF($D58&lt;10,"0","")&amp;$D58,'kijkglas 3'!$A$11:$T$635,1)=$H$10&amp;IF($D58&lt;10,"0","")&amp;$D58,VLOOKUP($H$10&amp;IF($D58&lt;10,"0","")&amp;$D58,'kijkglas 3'!$A$11:$T$635,13),0)</f>
        <v>0</v>
      </c>
      <c r="I58" s="225">
        <f>IF(VLOOKUP($H$10&amp;IF($D58&lt;10,"0","")&amp;$D58,'kijkglas 3'!$A$11:$T$635,1)=$H$10&amp;IF($D58&lt;10,"0","")&amp;$D58,VLOOKUP($H$10&amp;IF($D58&lt;10,"0","")&amp;$D58,'kijkglas 3'!$A$11:$T$635,14),0)</f>
        <v>0</v>
      </c>
      <c r="J58" s="225">
        <f>IF(VLOOKUP($H$10&amp;IF($D58&lt;10,"0","")&amp;$D58,'kijkglas 3'!$A$11:$T$635,1)=$H$10&amp;IF($D58&lt;10,"0","")&amp;$D58,VLOOKUP($H$10&amp;IF($D58&lt;10,"0","")&amp;$D58,'kijkglas 3'!$A$11:$T$635,15),0)</f>
        <v>0</v>
      </c>
      <c r="K58" s="179">
        <f t="shared" si="9"/>
        <v>0</v>
      </c>
      <c r="M58" s="225">
        <f>IF(VLOOKUP($H$10&amp;IF($D58&lt;10,"0","")&amp;$D58,'kijkglas 3'!$A$11:$T$635,1)=$H$10&amp;IF($D58&lt;10,"0","")&amp;$D58,VLOOKUP($H$10&amp;IF($D58&lt;10,"0","")&amp;$D58,'kijkglas 3'!$A$11:$T$635,17),0)</f>
        <v>0</v>
      </c>
      <c r="N58" s="225">
        <f>IF(VLOOKUP($H$10&amp;IF($D58&lt;10,"0","")&amp;$D58,'kijkglas 3'!$A$11:$T$635,1)=$H$10&amp;IF($D58&lt;10,"0","")&amp;$D58,VLOOKUP($H$10&amp;IF($D58&lt;10,"0","")&amp;$D58,'kijkglas 3'!$A$11:$T$635,18),0)</f>
        <v>0</v>
      </c>
      <c r="O58" s="225">
        <f>IF(VLOOKUP($H$10&amp;IF($D58&lt;10,"0","")&amp;$D58,'kijkglas 3'!$A$11:$T$635,1)=$H$10&amp;IF($D58&lt;10,"0","")&amp;$D58,VLOOKUP($H$10&amp;IF($D58&lt;10,"0","")&amp;$D58,'kijkglas 3'!$A$11:$T$635,19),0)</f>
        <v>0</v>
      </c>
      <c r="P58" s="179">
        <f t="shared" si="10"/>
        <v>0</v>
      </c>
      <c r="Q58" s="179" t="str">
        <f>IF(IF(VLOOKUP($H$10&amp;IF($D58&lt;10,"0","")&amp;$D58,'kijkglas 3'!$A$11:$T$635,1)=$H$10&amp;IF($D58&lt;10,"0","")&amp;$D58,VLOOKUP($H$10&amp;IF($D58&lt;10,"0","")&amp;$D58,'kijkglas 3'!$A$11:$U$635,21),0)=1,"ja","nee")</f>
        <v>nee</v>
      </c>
      <c r="R58" s="257"/>
      <c r="S58" s="181" t="str">
        <f t="shared" si="6"/>
        <v>ja</v>
      </c>
      <c r="T58" s="181">
        <f>(K58-P58)*(tab!$C$20*tab!$D$8+tab!$D$23)</f>
        <v>0</v>
      </c>
      <c r="U58" s="181">
        <f>(H58-M58)*tab!$E$30+(I58-N58)*tab!$F$30+(J58-O58)*tab!$G$30</f>
        <v>0</v>
      </c>
      <c r="V58" s="181">
        <f t="shared" si="7"/>
        <v>0</v>
      </c>
      <c r="X58" s="181">
        <f>IF(S58="nee",0,(K58-P58)*tab!$C$58)</f>
        <v>0</v>
      </c>
      <c r="Y58" s="181">
        <f>IF(S58="nee",0,(H58-M58)*tab!$G$58+(I58-N58)*tab!$H$58+(J58-O58)*tab!$I$58)</f>
        <v>0</v>
      </c>
      <c r="Z58" s="181">
        <f t="shared" si="8"/>
        <v>0</v>
      </c>
      <c r="AA58" s="211"/>
    </row>
    <row r="59" spans="2:27" ht="13.15" customHeight="1" x14ac:dyDescent="0.2">
      <c r="B59" s="9"/>
      <c r="C59" s="16"/>
      <c r="D59" s="177">
        <v>8</v>
      </c>
      <c r="E59" s="224" t="str">
        <f t="shared" si="5"/>
        <v>SO/VSO Respont (Asteria College)</v>
      </c>
      <c r="F59" s="224" t="str">
        <f t="shared" si="5"/>
        <v>04EY</v>
      </c>
      <c r="G59" s="178"/>
      <c r="H59" s="225">
        <f>IF(VLOOKUP($H$10&amp;IF($D59&lt;10,"0","")&amp;$D59,'kijkglas 3'!$A$11:$T$635,1)=$H$10&amp;IF($D59&lt;10,"0","")&amp;$D59,VLOOKUP($H$10&amp;IF($D59&lt;10,"0","")&amp;$D59,'kijkglas 3'!$A$11:$T$635,13),0)</f>
        <v>0</v>
      </c>
      <c r="I59" s="225">
        <f>IF(VLOOKUP($H$10&amp;IF($D59&lt;10,"0","")&amp;$D59,'kijkglas 3'!$A$11:$T$635,1)=$H$10&amp;IF($D59&lt;10,"0","")&amp;$D59,VLOOKUP($H$10&amp;IF($D59&lt;10,"0","")&amp;$D59,'kijkglas 3'!$A$11:$T$635,14),0)</f>
        <v>0</v>
      </c>
      <c r="J59" s="225">
        <f>IF(VLOOKUP($H$10&amp;IF($D59&lt;10,"0","")&amp;$D59,'kijkglas 3'!$A$11:$T$635,1)=$H$10&amp;IF($D59&lt;10,"0","")&amp;$D59,VLOOKUP($H$10&amp;IF($D59&lt;10,"0","")&amp;$D59,'kijkglas 3'!$A$11:$T$635,15),0)</f>
        <v>0</v>
      </c>
      <c r="K59" s="179">
        <f t="shared" si="9"/>
        <v>0</v>
      </c>
      <c r="M59" s="225">
        <f>IF(VLOOKUP($H$10&amp;IF($D59&lt;10,"0","")&amp;$D59,'kijkglas 3'!$A$11:$T$635,1)=$H$10&amp;IF($D59&lt;10,"0","")&amp;$D59,VLOOKUP($H$10&amp;IF($D59&lt;10,"0","")&amp;$D59,'kijkglas 3'!$A$11:$T$635,17),0)</f>
        <v>0</v>
      </c>
      <c r="N59" s="225">
        <f>IF(VLOOKUP($H$10&amp;IF($D59&lt;10,"0","")&amp;$D59,'kijkglas 3'!$A$11:$T$635,1)=$H$10&amp;IF($D59&lt;10,"0","")&amp;$D59,VLOOKUP($H$10&amp;IF($D59&lt;10,"0","")&amp;$D59,'kijkglas 3'!$A$11:$T$635,18),0)</f>
        <v>0</v>
      </c>
      <c r="O59" s="225">
        <f>IF(VLOOKUP($H$10&amp;IF($D59&lt;10,"0","")&amp;$D59,'kijkglas 3'!$A$11:$T$635,1)=$H$10&amp;IF($D59&lt;10,"0","")&amp;$D59,VLOOKUP($H$10&amp;IF($D59&lt;10,"0","")&amp;$D59,'kijkglas 3'!$A$11:$T$635,19),0)</f>
        <v>0</v>
      </c>
      <c r="P59" s="179">
        <f t="shared" si="10"/>
        <v>0</v>
      </c>
      <c r="Q59" s="179" t="str">
        <f>IF(IF(VLOOKUP($H$10&amp;IF($D59&lt;10,"0","")&amp;$D59,'kijkglas 3'!$A$11:$T$635,1)=$H$10&amp;IF($D59&lt;10,"0","")&amp;$D59,VLOOKUP($H$10&amp;IF($D59&lt;10,"0","")&amp;$D59,'kijkglas 3'!$A$11:$U$635,21),0)=1,"ja","nee")</f>
        <v>nee</v>
      </c>
      <c r="R59" s="257"/>
      <c r="S59" s="181" t="str">
        <f t="shared" si="6"/>
        <v>ja</v>
      </c>
      <c r="T59" s="181">
        <f>(K59-P59)*(tab!$C$20*tab!$D$8+tab!$D$23)</f>
        <v>0</v>
      </c>
      <c r="U59" s="181">
        <f>(H59-M59)*tab!$E$30+(I59-N59)*tab!$F$30+(J59-O59)*tab!$G$30</f>
        <v>0</v>
      </c>
      <c r="V59" s="181">
        <f t="shared" si="7"/>
        <v>0</v>
      </c>
      <c r="X59" s="181">
        <f>IF(S59="nee",0,(K59-P59)*tab!$C$58)</f>
        <v>0</v>
      </c>
      <c r="Y59" s="181">
        <f>IF(S59="nee",0,(H59-M59)*tab!$G$58+(I59-N59)*tab!$H$58+(J59-O59)*tab!$I$58)</f>
        <v>0</v>
      </c>
      <c r="Z59" s="181">
        <f t="shared" si="8"/>
        <v>0</v>
      </c>
      <c r="AA59" s="211"/>
    </row>
    <row r="60" spans="2:27" ht="13.15" customHeight="1" x14ac:dyDescent="0.2">
      <c r="B60" s="9"/>
      <c r="C60" s="16"/>
      <c r="D60" s="177">
        <v>9</v>
      </c>
      <c r="E60" s="224" t="str">
        <f t="shared" si="5"/>
        <v>De Koperakker</v>
      </c>
      <c r="F60" s="224" t="str">
        <f t="shared" si="5"/>
        <v>07WD</v>
      </c>
      <c r="G60" s="178"/>
      <c r="H60" s="225">
        <f>IF(VLOOKUP($H$10&amp;IF($D60&lt;10,"0","")&amp;$D60,'kijkglas 3'!$A$11:$T$635,1)=$H$10&amp;IF($D60&lt;10,"0","")&amp;$D60,VLOOKUP($H$10&amp;IF($D60&lt;10,"0","")&amp;$D60,'kijkglas 3'!$A$11:$T$635,13),0)</f>
        <v>0</v>
      </c>
      <c r="I60" s="225">
        <f>IF(VLOOKUP($H$10&amp;IF($D60&lt;10,"0","")&amp;$D60,'kijkglas 3'!$A$11:$T$635,1)=$H$10&amp;IF($D60&lt;10,"0","")&amp;$D60,VLOOKUP($H$10&amp;IF($D60&lt;10,"0","")&amp;$D60,'kijkglas 3'!$A$11:$T$635,14),0)</f>
        <v>0</v>
      </c>
      <c r="J60" s="225">
        <f>IF(VLOOKUP($H$10&amp;IF($D60&lt;10,"0","")&amp;$D60,'kijkglas 3'!$A$11:$T$635,1)=$H$10&amp;IF($D60&lt;10,"0","")&amp;$D60,VLOOKUP($H$10&amp;IF($D60&lt;10,"0","")&amp;$D60,'kijkglas 3'!$A$11:$T$635,15),0)</f>
        <v>0</v>
      </c>
      <c r="K60" s="179">
        <f t="shared" si="9"/>
        <v>0</v>
      </c>
      <c r="M60" s="225">
        <f>IF(VLOOKUP($H$10&amp;IF($D60&lt;10,"0","")&amp;$D60,'kijkglas 3'!$A$11:$T$635,1)=$H$10&amp;IF($D60&lt;10,"0","")&amp;$D60,VLOOKUP($H$10&amp;IF($D60&lt;10,"0","")&amp;$D60,'kijkglas 3'!$A$11:$T$635,17),0)</f>
        <v>0</v>
      </c>
      <c r="N60" s="225">
        <f>IF(VLOOKUP($H$10&amp;IF($D60&lt;10,"0","")&amp;$D60,'kijkglas 3'!$A$11:$T$635,1)=$H$10&amp;IF($D60&lt;10,"0","")&amp;$D60,VLOOKUP($H$10&amp;IF($D60&lt;10,"0","")&amp;$D60,'kijkglas 3'!$A$11:$T$635,18),0)</f>
        <v>0</v>
      </c>
      <c r="O60" s="225">
        <f>IF(VLOOKUP($H$10&amp;IF($D60&lt;10,"0","")&amp;$D60,'kijkglas 3'!$A$11:$T$635,1)=$H$10&amp;IF($D60&lt;10,"0","")&amp;$D60,VLOOKUP($H$10&amp;IF($D60&lt;10,"0","")&amp;$D60,'kijkglas 3'!$A$11:$T$635,19),0)</f>
        <v>0</v>
      </c>
      <c r="P60" s="179">
        <f t="shared" si="10"/>
        <v>0</v>
      </c>
      <c r="Q60" s="179" t="str">
        <f>IF(IF(VLOOKUP($H$10&amp;IF($D60&lt;10,"0","")&amp;$D60,'kijkglas 3'!$A$11:$T$635,1)=$H$10&amp;IF($D60&lt;10,"0","")&amp;$D60,VLOOKUP($H$10&amp;IF($D60&lt;10,"0","")&amp;$D60,'kijkglas 3'!$A$11:$U$635,21),0)=1,"ja","nee")</f>
        <v>nee</v>
      </c>
      <c r="R60" s="257"/>
      <c r="S60" s="181" t="str">
        <f t="shared" si="6"/>
        <v>ja</v>
      </c>
      <c r="T60" s="181">
        <f>(K60-P60)*(tab!$C$20*tab!$D$8+tab!$D$23)</f>
        <v>0</v>
      </c>
      <c r="U60" s="181">
        <f>(H60-M60)*tab!$E$30+(I60-N60)*tab!$F$30+(J60-O60)*tab!$G$30</f>
        <v>0</v>
      </c>
      <c r="V60" s="181">
        <f t="shared" si="7"/>
        <v>0</v>
      </c>
      <c r="X60" s="181">
        <f>IF(S60="nee",0,(K60-P60)*tab!$C$58)</f>
        <v>0</v>
      </c>
      <c r="Y60" s="181">
        <f>IF(S60="nee",0,(H60-M60)*tab!$G$58+(I60-N60)*tab!$H$58+(J60-O60)*tab!$I$58)</f>
        <v>0</v>
      </c>
      <c r="Z60" s="181">
        <f t="shared" si="8"/>
        <v>0</v>
      </c>
      <c r="AA60" s="211"/>
    </row>
    <row r="61" spans="2:27" ht="13.15" customHeight="1" x14ac:dyDescent="0.2">
      <c r="B61" s="9"/>
      <c r="C61" s="16"/>
      <c r="D61" s="177">
        <v>10</v>
      </c>
      <c r="E61" s="224" t="str">
        <f t="shared" si="5"/>
        <v>Piet Bakkerschool</v>
      </c>
      <c r="F61" s="224" t="str">
        <f t="shared" si="5"/>
        <v>08ST</v>
      </c>
      <c r="G61" s="178"/>
      <c r="H61" s="225">
        <f>IF(VLOOKUP($H$10&amp;IF($D61&lt;10,"0","")&amp;$D61,'kijkglas 3'!$A$11:$T$635,1)=$H$10&amp;IF($D61&lt;10,"0","")&amp;$D61,VLOOKUP($H$10&amp;IF($D61&lt;10,"0","")&amp;$D61,'kijkglas 3'!$A$11:$T$635,13),0)</f>
        <v>0</v>
      </c>
      <c r="I61" s="225">
        <f>IF(VLOOKUP($H$10&amp;IF($D61&lt;10,"0","")&amp;$D61,'kijkglas 3'!$A$11:$T$635,1)=$H$10&amp;IF($D61&lt;10,"0","")&amp;$D61,VLOOKUP($H$10&amp;IF($D61&lt;10,"0","")&amp;$D61,'kijkglas 3'!$A$11:$T$635,14),0)</f>
        <v>0</v>
      </c>
      <c r="J61" s="225">
        <f>IF(VLOOKUP($H$10&amp;IF($D61&lt;10,"0","")&amp;$D61,'kijkglas 3'!$A$11:$T$635,1)=$H$10&amp;IF($D61&lt;10,"0","")&amp;$D61,VLOOKUP($H$10&amp;IF($D61&lt;10,"0","")&amp;$D61,'kijkglas 3'!$A$11:$T$635,15),0)</f>
        <v>1</v>
      </c>
      <c r="K61" s="179">
        <f t="shared" si="9"/>
        <v>1</v>
      </c>
      <c r="M61" s="225">
        <f>IF(VLOOKUP($H$10&amp;IF($D61&lt;10,"0","")&amp;$D61,'kijkglas 3'!$A$11:$T$635,1)=$H$10&amp;IF($D61&lt;10,"0","")&amp;$D61,VLOOKUP($H$10&amp;IF($D61&lt;10,"0","")&amp;$D61,'kijkglas 3'!$A$11:$T$635,17),0)</f>
        <v>0</v>
      </c>
      <c r="N61" s="225">
        <f>IF(VLOOKUP($H$10&amp;IF($D61&lt;10,"0","")&amp;$D61,'kijkglas 3'!$A$11:$T$635,1)=$H$10&amp;IF($D61&lt;10,"0","")&amp;$D61,VLOOKUP($H$10&amp;IF($D61&lt;10,"0","")&amp;$D61,'kijkglas 3'!$A$11:$T$635,18),0)</f>
        <v>0</v>
      </c>
      <c r="O61" s="225">
        <f>IF(VLOOKUP($H$10&amp;IF($D61&lt;10,"0","")&amp;$D61,'kijkglas 3'!$A$11:$T$635,1)=$H$10&amp;IF($D61&lt;10,"0","")&amp;$D61,VLOOKUP($H$10&amp;IF($D61&lt;10,"0","")&amp;$D61,'kijkglas 3'!$A$11:$T$635,19),0)</f>
        <v>1</v>
      </c>
      <c r="P61" s="179">
        <f t="shared" si="10"/>
        <v>1</v>
      </c>
      <c r="Q61" s="179" t="str">
        <f>IF(IF(VLOOKUP($H$10&amp;IF($D61&lt;10,"0","")&amp;$D61,'kijkglas 3'!$A$11:$T$635,1)=$H$10&amp;IF($D61&lt;10,"0","")&amp;$D61,VLOOKUP($H$10&amp;IF($D61&lt;10,"0","")&amp;$D61,'kijkglas 3'!$A$11:$U$635,21),0)=1,"ja","nee")</f>
        <v>nee</v>
      </c>
      <c r="R61" s="257"/>
      <c r="S61" s="181" t="str">
        <f t="shared" si="6"/>
        <v>ja</v>
      </c>
      <c r="T61" s="181">
        <f>(K61-P61)*(tab!$C$20*tab!$D$8+tab!$D$23)</f>
        <v>0</v>
      </c>
      <c r="U61" s="181">
        <f>(H61-M61)*tab!$E$30+(I61-N61)*tab!$F$30+(J61-O61)*tab!$G$30</f>
        <v>0</v>
      </c>
      <c r="V61" s="181">
        <f t="shared" si="7"/>
        <v>0</v>
      </c>
      <c r="X61" s="181">
        <f>IF(S61="nee",0,(K61-P61)*tab!$C$58)</f>
        <v>0</v>
      </c>
      <c r="Y61" s="181">
        <f>IF(S61="nee",0,(H61-M61)*tab!$G$58+(I61-N61)*tab!$H$58+(J61-O61)*tab!$I$58)</f>
        <v>0</v>
      </c>
      <c r="Z61" s="181">
        <f t="shared" si="8"/>
        <v>0</v>
      </c>
      <c r="AA61" s="211"/>
    </row>
    <row r="62" spans="2:27" ht="13.15" customHeight="1" x14ac:dyDescent="0.2">
      <c r="B62" s="9"/>
      <c r="C62" s="16"/>
      <c r="D62" s="177">
        <v>11</v>
      </c>
      <c r="E62" s="224" t="str">
        <f t="shared" si="5"/>
        <v/>
      </c>
      <c r="F62" s="224" t="str">
        <f t="shared" si="5"/>
        <v/>
      </c>
      <c r="G62" s="178"/>
      <c r="H62" s="225">
        <f>IF(VLOOKUP($H$10&amp;IF($D62&lt;10,"0","")&amp;$D62,'kijkglas 3'!$A$11:$T$635,1)=$H$10&amp;IF($D62&lt;10,"0","")&amp;$D62,VLOOKUP($H$10&amp;IF($D62&lt;10,"0","")&amp;$D62,'kijkglas 3'!$A$11:$T$635,13),0)</f>
        <v>0</v>
      </c>
      <c r="I62" s="225">
        <f>IF(VLOOKUP($H$10&amp;IF($D62&lt;10,"0","")&amp;$D62,'kijkglas 3'!$A$11:$T$635,1)=$H$10&amp;IF($D62&lt;10,"0","")&amp;$D62,VLOOKUP($H$10&amp;IF($D62&lt;10,"0","")&amp;$D62,'kijkglas 3'!$A$11:$T$635,14),0)</f>
        <v>0</v>
      </c>
      <c r="J62" s="225">
        <f>IF(VLOOKUP($H$10&amp;IF($D62&lt;10,"0","")&amp;$D62,'kijkglas 3'!$A$11:$T$635,1)=$H$10&amp;IF($D62&lt;10,"0","")&amp;$D62,VLOOKUP($H$10&amp;IF($D62&lt;10,"0","")&amp;$D62,'kijkglas 3'!$A$11:$T$635,15),0)</f>
        <v>0</v>
      </c>
      <c r="K62" s="179">
        <f t="shared" si="9"/>
        <v>0</v>
      </c>
      <c r="M62" s="225">
        <f>IF(VLOOKUP($H$10&amp;IF($D62&lt;10,"0","")&amp;$D62,'kijkglas 3'!$A$11:$T$635,1)=$H$10&amp;IF($D62&lt;10,"0","")&amp;$D62,VLOOKUP($H$10&amp;IF($D62&lt;10,"0","")&amp;$D62,'kijkglas 3'!$A$11:$T$635,17),0)</f>
        <v>0</v>
      </c>
      <c r="N62" s="225">
        <f>IF(VLOOKUP($H$10&amp;IF($D62&lt;10,"0","")&amp;$D62,'kijkglas 3'!$A$11:$T$635,1)=$H$10&amp;IF($D62&lt;10,"0","")&amp;$D62,VLOOKUP($H$10&amp;IF($D62&lt;10,"0","")&amp;$D62,'kijkglas 3'!$A$11:$T$635,18),0)</f>
        <v>0</v>
      </c>
      <c r="O62" s="225">
        <f>IF(VLOOKUP($H$10&amp;IF($D62&lt;10,"0","")&amp;$D62,'kijkglas 3'!$A$11:$T$635,1)=$H$10&amp;IF($D62&lt;10,"0","")&amp;$D62,VLOOKUP($H$10&amp;IF($D62&lt;10,"0","")&amp;$D62,'kijkglas 3'!$A$11:$T$635,19),0)</f>
        <v>0</v>
      </c>
      <c r="P62" s="179">
        <f t="shared" si="10"/>
        <v>0</v>
      </c>
      <c r="Q62" s="179" t="str">
        <f>IF(IF(VLOOKUP($H$10&amp;IF($D62&lt;10,"0","")&amp;$D62,'kijkglas 3'!$A$11:$T$635,1)=$H$10&amp;IF($D62&lt;10,"0","")&amp;$D62,VLOOKUP($H$10&amp;IF($D62&lt;10,"0","")&amp;$D62,'kijkglas 3'!$A$11:$U$635,21),0)=1,"ja","nee")</f>
        <v>nee</v>
      </c>
      <c r="R62" s="257"/>
      <c r="S62" s="181" t="str">
        <f t="shared" si="6"/>
        <v>ja</v>
      </c>
      <c r="T62" s="181">
        <f>(K62-P62)*(tab!$C$20*tab!$D$8+tab!$D$23)</f>
        <v>0</v>
      </c>
      <c r="U62" s="181">
        <f>(H62-M62)*tab!$E$30+(I62-N62)*tab!$F$30+(J62-O62)*tab!$G$30</f>
        <v>0</v>
      </c>
      <c r="V62" s="181">
        <f t="shared" si="7"/>
        <v>0</v>
      </c>
      <c r="X62" s="181">
        <f>IF(S62="nee",0,(K62-P62)*tab!$C$58)</f>
        <v>0</v>
      </c>
      <c r="Y62" s="181">
        <f>IF(S62="nee",0,(H62-M62)*tab!$G$58+(I62-N62)*tab!$H$58+(J62-O62)*tab!$I$58)</f>
        <v>0</v>
      </c>
      <c r="Z62" s="181">
        <f t="shared" si="8"/>
        <v>0</v>
      </c>
      <c r="AA62" s="211"/>
    </row>
    <row r="63" spans="2:27" ht="13.15" customHeight="1" x14ac:dyDescent="0.2">
      <c r="B63" s="9"/>
      <c r="C63" s="16"/>
      <c r="D63" s="177">
        <v>12</v>
      </c>
      <c r="E63" s="224" t="str">
        <f t="shared" si="5"/>
        <v/>
      </c>
      <c r="F63" s="224" t="str">
        <f t="shared" si="5"/>
        <v/>
      </c>
      <c r="G63" s="178"/>
      <c r="H63" s="225">
        <f>IF(VLOOKUP($H$10&amp;IF($D63&lt;10,"0","")&amp;$D63,'kijkglas 3'!$A$11:$T$635,1)=$H$10&amp;IF($D63&lt;10,"0","")&amp;$D63,VLOOKUP($H$10&amp;IF($D63&lt;10,"0","")&amp;$D63,'kijkglas 3'!$A$11:$T$635,13),0)</f>
        <v>0</v>
      </c>
      <c r="I63" s="225">
        <f>IF(VLOOKUP($H$10&amp;IF($D63&lt;10,"0","")&amp;$D63,'kijkglas 3'!$A$11:$T$635,1)=$H$10&amp;IF($D63&lt;10,"0","")&amp;$D63,VLOOKUP($H$10&amp;IF($D63&lt;10,"0","")&amp;$D63,'kijkglas 3'!$A$11:$T$635,14),0)</f>
        <v>0</v>
      </c>
      <c r="J63" s="225">
        <f>IF(VLOOKUP($H$10&amp;IF($D63&lt;10,"0","")&amp;$D63,'kijkglas 3'!$A$11:$T$635,1)=$H$10&amp;IF($D63&lt;10,"0","")&amp;$D63,VLOOKUP($H$10&amp;IF($D63&lt;10,"0","")&amp;$D63,'kijkglas 3'!$A$11:$T$635,15),0)</f>
        <v>0</v>
      </c>
      <c r="K63" s="179">
        <f t="shared" si="9"/>
        <v>0</v>
      </c>
      <c r="M63" s="225">
        <f>IF(VLOOKUP($H$10&amp;IF($D63&lt;10,"0","")&amp;$D63,'kijkglas 3'!$A$11:$T$635,1)=$H$10&amp;IF($D63&lt;10,"0","")&amp;$D63,VLOOKUP($H$10&amp;IF($D63&lt;10,"0","")&amp;$D63,'kijkglas 3'!$A$11:$T$635,17),0)</f>
        <v>0</v>
      </c>
      <c r="N63" s="225">
        <f>IF(VLOOKUP($H$10&amp;IF($D63&lt;10,"0","")&amp;$D63,'kijkglas 3'!$A$11:$T$635,1)=$H$10&amp;IF($D63&lt;10,"0","")&amp;$D63,VLOOKUP($H$10&amp;IF($D63&lt;10,"0","")&amp;$D63,'kijkglas 3'!$A$11:$T$635,18),0)</f>
        <v>0</v>
      </c>
      <c r="O63" s="225">
        <f>IF(VLOOKUP($H$10&amp;IF($D63&lt;10,"0","")&amp;$D63,'kijkglas 3'!$A$11:$T$635,1)=$H$10&amp;IF($D63&lt;10,"0","")&amp;$D63,VLOOKUP($H$10&amp;IF($D63&lt;10,"0","")&amp;$D63,'kijkglas 3'!$A$11:$T$635,19),0)</f>
        <v>0</v>
      </c>
      <c r="P63" s="179">
        <f t="shared" si="10"/>
        <v>0</v>
      </c>
      <c r="Q63" s="179" t="str">
        <f>IF(IF(VLOOKUP($H$10&amp;IF($D63&lt;10,"0","")&amp;$D63,'kijkglas 3'!$A$11:$T$635,1)=$H$10&amp;IF($D63&lt;10,"0","")&amp;$D63,VLOOKUP($H$10&amp;IF($D63&lt;10,"0","")&amp;$D63,'kijkglas 3'!$A$11:$U$635,21),0)=1,"ja","nee")</f>
        <v>nee</v>
      </c>
      <c r="R63" s="257"/>
      <c r="S63" s="181" t="str">
        <f t="shared" si="6"/>
        <v>ja</v>
      </c>
      <c r="T63" s="181">
        <f>(K63-P63)*(tab!$C$20*tab!$D$8+tab!$D$23)</f>
        <v>0</v>
      </c>
      <c r="U63" s="181">
        <f>(H63-M63)*tab!$E$30+(I63-N63)*tab!$F$30+(J63-O63)*tab!$G$30</f>
        <v>0</v>
      </c>
      <c r="V63" s="181">
        <f t="shared" si="7"/>
        <v>0</v>
      </c>
      <c r="X63" s="181">
        <f>IF(S63="nee",0,(K63-P63)*tab!$C$58)</f>
        <v>0</v>
      </c>
      <c r="Y63" s="181">
        <f>IF(S63="nee",0,(H63-M63)*tab!$G$58+(I63-N63)*tab!$H$58+(J63-O63)*tab!$I$58)</f>
        <v>0</v>
      </c>
      <c r="Z63" s="181">
        <f t="shared" si="8"/>
        <v>0</v>
      </c>
      <c r="AA63" s="211"/>
    </row>
    <row r="64" spans="2:27" ht="13.15" customHeight="1" x14ac:dyDescent="0.2">
      <c r="B64" s="9"/>
      <c r="C64" s="16"/>
      <c r="D64" s="177">
        <v>13</v>
      </c>
      <c r="E64" s="224" t="str">
        <f t="shared" si="5"/>
        <v/>
      </c>
      <c r="F64" s="224" t="str">
        <f t="shared" si="5"/>
        <v/>
      </c>
      <c r="G64" s="178"/>
      <c r="H64" s="225">
        <f>IF(VLOOKUP($H$10&amp;IF($D64&lt;10,"0","")&amp;$D64,'kijkglas 3'!$A$11:$T$635,1)=$H$10&amp;IF($D64&lt;10,"0","")&amp;$D64,VLOOKUP($H$10&amp;IF($D64&lt;10,"0","")&amp;$D64,'kijkglas 3'!$A$11:$T$635,13),0)</f>
        <v>0</v>
      </c>
      <c r="I64" s="225">
        <f>IF(VLOOKUP($H$10&amp;IF($D64&lt;10,"0","")&amp;$D64,'kijkglas 3'!$A$11:$T$635,1)=$H$10&amp;IF($D64&lt;10,"0","")&amp;$D64,VLOOKUP($H$10&amp;IF($D64&lt;10,"0","")&amp;$D64,'kijkglas 3'!$A$11:$T$635,14),0)</f>
        <v>0</v>
      </c>
      <c r="J64" s="225">
        <f>IF(VLOOKUP($H$10&amp;IF($D64&lt;10,"0","")&amp;$D64,'kijkglas 3'!$A$11:$T$635,1)=$H$10&amp;IF($D64&lt;10,"0","")&amp;$D64,VLOOKUP($H$10&amp;IF($D64&lt;10,"0","")&amp;$D64,'kijkglas 3'!$A$11:$T$635,15),0)</f>
        <v>0</v>
      </c>
      <c r="K64" s="179">
        <f t="shared" si="9"/>
        <v>0</v>
      </c>
      <c r="M64" s="225">
        <f>IF(VLOOKUP($H$10&amp;IF($D64&lt;10,"0","")&amp;$D64,'kijkglas 3'!$A$11:$T$635,1)=$H$10&amp;IF($D64&lt;10,"0","")&amp;$D64,VLOOKUP($H$10&amp;IF($D64&lt;10,"0","")&amp;$D64,'kijkglas 3'!$A$11:$T$635,17),0)</f>
        <v>0</v>
      </c>
      <c r="N64" s="225">
        <f>IF(VLOOKUP($H$10&amp;IF($D64&lt;10,"0","")&amp;$D64,'kijkglas 3'!$A$11:$T$635,1)=$H$10&amp;IF($D64&lt;10,"0","")&amp;$D64,VLOOKUP($H$10&amp;IF($D64&lt;10,"0","")&amp;$D64,'kijkglas 3'!$A$11:$T$635,18),0)</f>
        <v>0</v>
      </c>
      <c r="O64" s="225">
        <f>IF(VLOOKUP($H$10&amp;IF($D64&lt;10,"0","")&amp;$D64,'kijkglas 3'!$A$11:$T$635,1)=$H$10&amp;IF($D64&lt;10,"0","")&amp;$D64,VLOOKUP($H$10&amp;IF($D64&lt;10,"0","")&amp;$D64,'kijkglas 3'!$A$11:$T$635,19),0)</f>
        <v>0</v>
      </c>
      <c r="P64" s="179">
        <f t="shared" si="10"/>
        <v>0</v>
      </c>
      <c r="Q64" s="179" t="str">
        <f>IF(IF(VLOOKUP($H$10&amp;IF($D64&lt;10,"0","")&amp;$D64,'kijkglas 3'!$A$11:$T$635,1)=$H$10&amp;IF($D64&lt;10,"0","")&amp;$D64,VLOOKUP($H$10&amp;IF($D64&lt;10,"0","")&amp;$D64,'kijkglas 3'!$A$11:$U$635,21),0)=1,"ja","nee")</f>
        <v>nee</v>
      </c>
      <c r="R64" s="257"/>
      <c r="S64" s="181" t="s">
        <v>40</v>
      </c>
      <c r="T64" s="181">
        <f>(K64-P64)*(tab!$C$20*tab!$D$8+tab!$D$23)</f>
        <v>0</v>
      </c>
      <c r="U64" s="181">
        <f>(H64-M64)*tab!$E$30+(I64-N64)*tab!$F$30+(J64-O64)*tab!$G$30</f>
        <v>0</v>
      </c>
      <c r="V64" s="181">
        <f t="shared" si="7"/>
        <v>0</v>
      </c>
      <c r="X64" s="181">
        <f>IF(S64="nee",0,(K64-P64)*tab!$C$58)</f>
        <v>0</v>
      </c>
      <c r="Y64" s="181">
        <f>IF(S64="nee",0,(H64-M64)*tab!$G$58+(I64-N64)*tab!$H$58+(J64-O64)*tab!$I$58)</f>
        <v>0</v>
      </c>
      <c r="Z64" s="181">
        <f t="shared" si="8"/>
        <v>0</v>
      </c>
      <c r="AA64" s="211"/>
    </row>
    <row r="65" spans="2:27" ht="13.15" customHeight="1" x14ac:dyDescent="0.2">
      <c r="B65" s="9"/>
      <c r="C65" s="16"/>
      <c r="D65" s="177">
        <v>14</v>
      </c>
      <c r="E65" s="224" t="str">
        <f t="shared" si="5"/>
        <v/>
      </c>
      <c r="F65" s="224" t="str">
        <f t="shared" si="5"/>
        <v/>
      </c>
      <c r="G65" s="178"/>
      <c r="H65" s="225">
        <f>IF(VLOOKUP($H$10&amp;IF($D65&lt;10,"0","")&amp;$D65,'kijkglas 3'!$A$11:$T$635,1)=$H$10&amp;IF($D65&lt;10,"0","")&amp;$D65,VLOOKUP($H$10&amp;IF($D65&lt;10,"0","")&amp;$D65,'kijkglas 3'!$A$11:$T$635,13),0)</f>
        <v>0</v>
      </c>
      <c r="I65" s="225">
        <f>IF(VLOOKUP($H$10&amp;IF($D65&lt;10,"0","")&amp;$D65,'kijkglas 3'!$A$11:$T$635,1)=$H$10&amp;IF($D65&lt;10,"0","")&amp;$D65,VLOOKUP($H$10&amp;IF($D65&lt;10,"0","")&amp;$D65,'kijkglas 3'!$A$11:$T$635,14),0)</f>
        <v>0</v>
      </c>
      <c r="J65" s="225">
        <f>IF(VLOOKUP($H$10&amp;IF($D65&lt;10,"0","")&amp;$D65,'kijkglas 3'!$A$11:$T$635,1)=$H$10&amp;IF($D65&lt;10,"0","")&amp;$D65,VLOOKUP($H$10&amp;IF($D65&lt;10,"0","")&amp;$D65,'kijkglas 3'!$A$11:$T$635,15),0)</f>
        <v>0</v>
      </c>
      <c r="K65" s="179">
        <f t="shared" si="9"/>
        <v>0</v>
      </c>
      <c r="M65" s="225">
        <f>IF(VLOOKUP($H$10&amp;IF($D65&lt;10,"0","")&amp;$D65,'kijkglas 3'!$A$11:$T$635,1)=$H$10&amp;IF($D65&lt;10,"0","")&amp;$D65,VLOOKUP($H$10&amp;IF($D65&lt;10,"0","")&amp;$D65,'kijkglas 3'!$A$11:$T$635,17),0)</f>
        <v>0</v>
      </c>
      <c r="N65" s="225">
        <f>IF(VLOOKUP($H$10&amp;IF($D65&lt;10,"0","")&amp;$D65,'kijkglas 3'!$A$11:$T$635,1)=$H$10&amp;IF($D65&lt;10,"0","")&amp;$D65,VLOOKUP($H$10&amp;IF($D65&lt;10,"0","")&amp;$D65,'kijkglas 3'!$A$11:$T$635,18),0)</f>
        <v>0</v>
      </c>
      <c r="O65" s="225">
        <f>IF(VLOOKUP($H$10&amp;IF($D65&lt;10,"0","")&amp;$D65,'kijkglas 3'!$A$11:$T$635,1)=$H$10&amp;IF($D65&lt;10,"0","")&amp;$D65,VLOOKUP($H$10&amp;IF($D65&lt;10,"0","")&amp;$D65,'kijkglas 3'!$A$11:$T$635,19),0)</f>
        <v>0</v>
      </c>
      <c r="P65" s="179">
        <f t="shared" si="10"/>
        <v>0</v>
      </c>
      <c r="Q65" s="179" t="str">
        <f>IF(IF(VLOOKUP($H$10&amp;IF($D65&lt;10,"0","")&amp;$D65,'kijkglas 3'!$A$11:$T$635,1)=$H$10&amp;IF($D65&lt;10,"0","")&amp;$D65,VLOOKUP($H$10&amp;IF($D65&lt;10,"0","")&amp;$D65,'kijkglas 3'!$A$11:$U$635,21),0)=1,"ja","nee")</f>
        <v>nee</v>
      </c>
      <c r="R65" s="257"/>
      <c r="S65" s="181" t="str">
        <f t="shared" si="6"/>
        <v>ja</v>
      </c>
      <c r="T65" s="181">
        <f>(K65-P65)*(tab!$C$20*tab!$D$8+tab!$D$23)</f>
        <v>0</v>
      </c>
      <c r="U65" s="181">
        <f>(H65-M65)*tab!$E$30+(I65-N65)*tab!$F$30+(J65-O65)*tab!$G$30</f>
        <v>0</v>
      </c>
      <c r="V65" s="181">
        <f t="shared" si="7"/>
        <v>0</v>
      </c>
      <c r="X65" s="181">
        <f>IF(S65="nee",0,(K65-P65)*tab!$C$58)</f>
        <v>0</v>
      </c>
      <c r="Y65" s="181">
        <f>IF(S65="nee",0,(H65-M65)*tab!$G$58+(I65-N65)*tab!$H$58+(J65-O65)*tab!$I$58)</f>
        <v>0</v>
      </c>
      <c r="Z65" s="181">
        <f t="shared" si="8"/>
        <v>0</v>
      </c>
      <c r="AA65" s="211"/>
    </row>
    <row r="66" spans="2:27" ht="13.15" customHeight="1" x14ac:dyDescent="0.2">
      <c r="B66" s="9"/>
      <c r="C66" s="16"/>
      <c r="D66" s="177">
        <v>15</v>
      </c>
      <c r="E66" s="224" t="str">
        <f t="shared" si="5"/>
        <v/>
      </c>
      <c r="F66" s="224" t="str">
        <f t="shared" si="5"/>
        <v/>
      </c>
      <c r="G66" s="178"/>
      <c r="H66" s="225">
        <f>IF(VLOOKUP($H$10&amp;IF($D66&lt;10,"0","")&amp;$D66,'kijkglas 3'!$A$11:$T$635,1)=$H$10&amp;IF($D66&lt;10,"0","")&amp;$D66,VLOOKUP($H$10&amp;IF($D66&lt;10,"0","")&amp;$D66,'kijkglas 3'!$A$11:$T$635,13),0)</f>
        <v>0</v>
      </c>
      <c r="I66" s="225">
        <f>IF(VLOOKUP($H$10&amp;IF($D66&lt;10,"0","")&amp;$D66,'kijkglas 3'!$A$11:$T$635,1)=$H$10&amp;IF($D66&lt;10,"0","")&amp;$D66,VLOOKUP($H$10&amp;IF($D66&lt;10,"0","")&amp;$D66,'kijkglas 3'!$A$11:$T$635,14),0)</f>
        <v>0</v>
      </c>
      <c r="J66" s="225">
        <f>IF(VLOOKUP($H$10&amp;IF($D66&lt;10,"0","")&amp;$D66,'kijkglas 3'!$A$11:$T$635,1)=$H$10&amp;IF($D66&lt;10,"0","")&amp;$D66,VLOOKUP($H$10&amp;IF($D66&lt;10,"0","")&amp;$D66,'kijkglas 3'!$A$11:$T$635,15),0)</f>
        <v>0</v>
      </c>
      <c r="K66" s="179">
        <f t="shared" si="9"/>
        <v>0</v>
      </c>
      <c r="M66" s="225">
        <f>IF(VLOOKUP($H$10&amp;IF($D66&lt;10,"0","")&amp;$D66,'kijkglas 3'!$A$11:$T$635,1)=$H$10&amp;IF($D66&lt;10,"0","")&amp;$D66,VLOOKUP($H$10&amp;IF($D66&lt;10,"0","")&amp;$D66,'kijkglas 3'!$A$11:$T$635,17),0)</f>
        <v>0</v>
      </c>
      <c r="N66" s="225">
        <f>IF(VLOOKUP($H$10&amp;IF($D66&lt;10,"0","")&amp;$D66,'kijkglas 3'!$A$11:$T$635,1)=$H$10&amp;IF($D66&lt;10,"0","")&amp;$D66,VLOOKUP($H$10&amp;IF($D66&lt;10,"0","")&amp;$D66,'kijkglas 3'!$A$11:$T$635,18),0)</f>
        <v>0</v>
      </c>
      <c r="O66" s="225">
        <f>IF(VLOOKUP($H$10&amp;IF($D66&lt;10,"0","")&amp;$D66,'kijkglas 3'!$A$11:$T$635,1)=$H$10&amp;IF($D66&lt;10,"0","")&amp;$D66,VLOOKUP($H$10&amp;IF($D66&lt;10,"0","")&amp;$D66,'kijkglas 3'!$A$11:$T$635,19),0)</f>
        <v>0</v>
      </c>
      <c r="P66" s="179">
        <f t="shared" si="10"/>
        <v>0</v>
      </c>
      <c r="Q66" s="179" t="str">
        <f>IF(IF(VLOOKUP($H$10&amp;IF($D66&lt;10,"0","")&amp;$D66,'kijkglas 3'!$A$11:$T$635,1)=$H$10&amp;IF($D66&lt;10,"0","")&amp;$D66,VLOOKUP($H$10&amp;IF($D66&lt;10,"0","")&amp;$D66,'kijkglas 3'!$A$11:$U$635,21),0)=1,"ja","nee")</f>
        <v>nee</v>
      </c>
      <c r="R66" s="257"/>
      <c r="S66" s="181" t="str">
        <f t="shared" si="6"/>
        <v>ja</v>
      </c>
      <c r="T66" s="181">
        <f>(K66-P66)*(tab!$C$20*tab!$D$8+tab!$D$23)</f>
        <v>0</v>
      </c>
      <c r="U66" s="181">
        <f>(H66-M66)*tab!$E$30+(I66-N66)*tab!$F$30+(J66-O66)*tab!$G$30</f>
        <v>0</v>
      </c>
      <c r="V66" s="181">
        <f t="shared" si="7"/>
        <v>0</v>
      </c>
      <c r="X66" s="181">
        <f>IF(S66="nee",0,(K66-P66)*tab!$C$58)</f>
        <v>0</v>
      </c>
      <c r="Y66" s="181">
        <f>IF(S66="nee",0,(H66-M66)*tab!$G$58+(I66-N66)*tab!$H$58+(J66-O66)*tab!$I$58)</f>
        <v>0</v>
      </c>
      <c r="Z66" s="181">
        <f t="shared" si="8"/>
        <v>0</v>
      </c>
      <c r="AA66" s="211"/>
    </row>
    <row r="67" spans="2:27" ht="13.15" customHeight="1" x14ac:dyDescent="0.2">
      <c r="B67" s="9"/>
      <c r="C67" s="16"/>
      <c r="D67" s="177">
        <v>16</v>
      </c>
      <c r="E67" s="224" t="str">
        <f t="shared" si="5"/>
        <v/>
      </c>
      <c r="F67" s="224" t="str">
        <f t="shared" si="5"/>
        <v/>
      </c>
      <c r="G67" s="178"/>
      <c r="H67" s="225">
        <f>IF(VLOOKUP($H$10&amp;IF($D67&lt;10,"0","")&amp;$D67,'kijkglas 3'!$A$11:$T$635,1)=$H$10&amp;IF($D67&lt;10,"0","")&amp;$D67,VLOOKUP($H$10&amp;IF($D67&lt;10,"0","")&amp;$D67,'kijkglas 3'!$A$11:$T$635,13),0)</f>
        <v>0</v>
      </c>
      <c r="I67" s="225">
        <f>IF(VLOOKUP($H$10&amp;IF($D67&lt;10,"0","")&amp;$D67,'kijkglas 3'!$A$11:$T$635,1)=$H$10&amp;IF($D67&lt;10,"0","")&amp;$D67,VLOOKUP($H$10&amp;IF($D67&lt;10,"0","")&amp;$D67,'kijkglas 3'!$A$11:$T$635,14),0)</f>
        <v>0</v>
      </c>
      <c r="J67" s="225">
        <f>IF(VLOOKUP($H$10&amp;IF($D67&lt;10,"0","")&amp;$D67,'kijkglas 3'!$A$11:$T$635,1)=$H$10&amp;IF($D67&lt;10,"0","")&amp;$D67,VLOOKUP($H$10&amp;IF($D67&lt;10,"0","")&amp;$D67,'kijkglas 3'!$A$11:$T$635,15),0)</f>
        <v>0</v>
      </c>
      <c r="K67" s="179">
        <f t="shared" si="9"/>
        <v>0</v>
      </c>
      <c r="M67" s="225">
        <f>IF(VLOOKUP($H$10&amp;IF($D67&lt;10,"0","")&amp;$D67,'kijkglas 3'!$A$11:$T$635,1)=$H$10&amp;IF($D67&lt;10,"0","")&amp;$D67,VLOOKUP($H$10&amp;IF($D67&lt;10,"0","")&amp;$D67,'kijkglas 3'!$A$11:$T$635,17),0)</f>
        <v>0</v>
      </c>
      <c r="N67" s="225">
        <f>IF(VLOOKUP($H$10&amp;IF($D67&lt;10,"0","")&amp;$D67,'kijkglas 3'!$A$11:$T$635,1)=$H$10&amp;IF($D67&lt;10,"0","")&amp;$D67,VLOOKUP($H$10&amp;IF($D67&lt;10,"0","")&amp;$D67,'kijkglas 3'!$A$11:$T$635,18),0)</f>
        <v>0</v>
      </c>
      <c r="O67" s="225">
        <f>IF(VLOOKUP($H$10&amp;IF($D67&lt;10,"0","")&amp;$D67,'kijkglas 3'!$A$11:$T$635,1)=$H$10&amp;IF($D67&lt;10,"0","")&amp;$D67,VLOOKUP($H$10&amp;IF($D67&lt;10,"0","")&amp;$D67,'kijkglas 3'!$A$11:$T$635,19),0)</f>
        <v>0</v>
      </c>
      <c r="P67" s="179">
        <f t="shared" si="10"/>
        <v>0</v>
      </c>
      <c r="Q67" s="179" t="str">
        <f>IF(IF(VLOOKUP($H$10&amp;IF($D67&lt;10,"0","")&amp;$D67,'kijkglas 3'!$A$11:$T$635,1)=$H$10&amp;IF($D67&lt;10,"0","")&amp;$D67,VLOOKUP($H$10&amp;IF($D67&lt;10,"0","")&amp;$D67,'kijkglas 3'!$A$11:$U$635,21),0)=1,"ja","nee")</f>
        <v>nee</v>
      </c>
      <c r="R67" s="257"/>
      <c r="S67" s="181" t="str">
        <f t="shared" si="6"/>
        <v>ja</v>
      </c>
      <c r="T67" s="181">
        <f>(K67-P67)*(tab!$C$20*tab!$D$8+tab!$D$23)</f>
        <v>0</v>
      </c>
      <c r="U67" s="181">
        <f>(H67-M67)*tab!$E$30+(I67-N67)*tab!$F$30+(J67-O67)*tab!$G$30</f>
        <v>0</v>
      </c>
      <c r="V67" s="181">
        <f t="shared" si="7"/>
        <v>0</v>
      </c>
      <c r="X67" s="181">
        <f>IF(S67="nee",0,(K67-P67)*tab!$C$58)</f>
        <v>0</v>
      </c>
      <c r="Y67" s="181">
        <f>IF(S67="nee",0,(H67-M67)*tab!$G$58+(I67-N67)*tab!$H$58+(J67-O67)*tab!$I$58)</f>
        <v>0</v>
      </c>
      <c r="Z67" s="181">
        <f t="shared" si="8"/>
        <v>0</v>
      </c>
      <c r="AA67" s="211"/>
    </row>
    <row r="68" spans="2:27" ht="13.15" customHeight="1" x14ac:dyDescent="0.2">
      <c r="B68" s="9"/>
      <c r="C68" s="16"/>
      <c r="D68" s="177">
        <v>17</v>
      </c>
      <c r="E68" s="224" t="str">
        <f t="shared" si="5"/>
        <v/>
      </c>
      <c r="F68" s="224" t="str">
        <f t="shared" si="5"/>
        <v/>
      </c>
      <c r="G68" s="178"/>
      <c r="H68" s="225">
        <f>IF(VLOOKUP($H$10&amp;IF($D68&lt;10,"0","")&amp;$D68,'kijkglas 3'!$A$11:$T$635,1)=$H$10&amp;IF($D68&lt;10,"0","")&amp;$D68,VLOOKUP($H$10&amp;IF($D68&lt;10,"0","")&amp;$D68,'kijkglas 3'!$A$11:$T$635,13),0)</f>
        <v>0</v>
      </c>
      <c r="I68" s="225">
        <f>IF(VLOOKUP($H$10&amp;IF($D68&lt;10,"0","")&amp;$D68,'kijkglas 3'!$A$11:$T$635,1)=$H$10&amp;IF($D68&lt;10,"0","")&amp;$D68,VLOOKUP($H$10&amp;IF($D68&lt;10,"0","")&amp;$D68,'kijkglas 3'!$A$11:$T$635,14),0)</f>
        <v>0</v>
      </c>
      <c r="J68" s="225">
        <f>IF(VLOOKUP($H$10&amp;IF($D68&lt;10,"0","")&amp;$D68,'kijkglas 3'!$A$11:$T$635,1)=$H$10&amp;IF($D68&lt;10,"0","")&amp;$D68,VLOOKUP($H$10&amp;IF($D68&lt;10,"0","")&amp;$D68,'kijkglas 3'!$A$11:$T$635,15),0)</f>
        <v>0</v>
      </c>
      <c r="K68" s="179">
        <f t="shared" si="9"/>
        <v>0</v>
      </c>
      <c r="M68" s="225">
        <f>IF(VLOOKUP($H$10&amp;IF($D68&lt;10,"0","")&amp;$D68,'kijkglas 3'!$A$11:$T$635,1)=$H$10&amp;IF($D68&lt;10,"0","")&amp;$D68,VLOOKUP($H$10&amp;IF($D68&lt;10,"0","")&amp;$D68,'kijkglas 3'!$A$11:$T$635,17),0)</f>
        <v>0</v>
      </c>
      <c r="N68" s="225">
        <f>IF(VLOOKUP($H$10&amp;IF($D68&lt;10,"0","")&amp;$D68,'kijkglas 3'!$A$11:$T$635,1)=$H$10&amp;IF($D68&lt;10,"0","")&amp;$D68,VLOOKUP($H$10&amp;IF($D68&lt;10,"0","")&amp;$D68,'kijkglas 3'!$A$11:$T$635,18),0)</f>
        <v>0</v>
      </c>
      <c r="O68" s="225">
        <f>IF(VLOOKUP($H$10&amp;IF($D68&lt;10,"0","")&amp;$D68,'kijkglas 3'!$A$11:$T$635,1)=$H$10&amp;IF($D68&lt;10,"0","")&amp;$D68,VLOOKUP($H$10&amp;IF($D68&lt;10,"0","")&amp;$D68,'kijkglas 3'!$A$11:$T$635,19),0)</f>
        <v>0</v>
      </c>
      <c r="P68" s="179">
        <f t="shared" si="10"/>
        <v>0</v>
      </c>
      <c r="Q68" s="179" t="str">
        <f>IF(IF(VLOOKUP($H$10&amp;IF($D68&lt;10,"0","")&amp;$D68,'kijkglas 3'!$A$11:$T$635,1)=$H$10&amp;IF($D68&lt;10,"0","")&amp;$D68,VLOOKUP($H$10&amp;IF($D68&lt;10,"0","")&amp;$D68,'kijkglas 3'!$A$11:$U$635,21),0)=1,"ja","nee")</f>
        <v>nee</v>
      </c>
      <c r="R68" s="257"/>
      <c r="S68" s="181" t="str">
        <f t="shared" si="6"/>
        <v>ja</v>
      </c>
      <c r="T68" s="181">
        <f>(K68-P68)*(tab!$C$20*tab!$D$8+tab!$D$23)</f>
        <v>0</v>
      </c>
      <c r="U68" s="181">
        <f>(H68-M68)*tab!$E$30+(I68-N68)*tab!$F$30+(J68-O68)*tab!$G$30</f>
        <v>0</v>
      </c>
      <c r="V68" s="181">
        <f t="shared" si="7"/>
        <v>0</v>
      </c>
      <c r="X68" s="181">
        <f>IF(S68="nee",0,(K68-P68)*tab!$C$58)</f>
        <v>0</v>
      </c>
      <c r="Y68" s="181">
        <f>IF(S68="nee",0,(H68-M68)*tab!$G$58+(I68-N68)*tab!$H$58+(J68-O68)*tab!$I$58)</f>
        <v>0</v>
      </c>
      <c r="Z68" s="181">
        <f t="shared" si="8"/>
        <v>0</v>
      </c>
      <c r="AA68" s="211"/>
    </row>
    <row r="69" spans="2:27" ht="13.15" customHeight="1" x14ac:dyDescent="0.2">
      <c r="B69" s="9"/>
      <c r="C69" s="16"/>
      <c r="D69" s="177">
        <v>18</v>
      </c>
      <c r="E69" s="224" t="str">
        <f t="shared" si="5"/>
        <v/>
      </c>
      <c r="F69" s="224" t="str">
        <f t="shared" si="5"/>
        <v/>
      </c>
      <c r="G69" s="178"/>
      <c r="H69" s="225">
        <f>IF(VLOOKUP($H$10&amp;IF($D69&lt;10,"0","")&amp;$D69,'kijkglas 3'!$A$11:$T$635,1)=$H$10&amp;IF($D69&lt;10,"0","")&amp;$D69,VLOOKUP($H$10&amp;IF($D69&lt;10,"0","")&amp;$D69,'kijkglas 3'!$A$11:$T$635,13),0)</f>
        <v>0</v>
      </c>
      <c r="I69" s="225">
        <f>IF(VLOOKUP($H$10&amp;IF($D69&lt;10,"0","")&amp;$D69,'kijkglas 3'!$A$11:$T$635,1)=$H$10&amp;IF($D69&lt;10,"0","")&amp;$D69,VLOOKUP($H$10&amp;IF($D69&lt;10,"0","")&amp;$D69,'kijkglas 3'!$A$11:$T$635,14),0)</f>
        <v>0</v>
      </c>
      <c r="J69" s="225">
        <f>IF(VLOOKUP($H$10&amp;IF($D69&lt;10,"0","")&amp;$D69,'kijkglas 3'!$A$11:$T$635,1)=$H$10&amp;IF($D69&lt;10,"0","")&amp;$D69,VLOOKUP($H$10&amp;IF($D69&lt;10,"0","")&amp;$D69,'kijkglas 3'!$A$11:$T$635,15),0)</f>
        <v>0</v>
      </c>
      <c r="K69" s="179">
        <f t="shared" si="9"/>
        <v>0</v>
      </c>
      <c r="M69" s="225">
        <f>IF(VLOOKUP($H$10&amp;IF($D69&lt;10,"0","")&amp;$D69,'kijkglas 3'!$A$11:$T$635,1)=$H$10&amp;IF($D69&lt;10,"0","")&amp;$D69,VLOOKUP($H$10&amp;IF($D69&lt;10,"0","")&amp;$D69,'kijkglas 3'!$A$11:$T$635,17),0)</f>
        <v>0</v>
      </c>
      <c r="N69" s="225">
        <f>IF(VLOOKUP($H$10&amp;IF($D69&lt;10,"0","")&amp;$D69,'kijkglas 3'!$A$11:$T$635,1)=$H$10&amp;IF($D69&lt;10,"0","")&amp;$D69,VLOOKUP($H$10&amp;IF($D69&lt;10,"0","")&amp;$D69,'kijkglas 3'!$A$11:$T$635,18),0)</f>
        <v>0</v>
      </c>
      <c r="O69" s="225">
        <f>IF(VLOOKUP($H$10&amp;IF($D69&lt;10,"0","")&amp;$D69,'kijkglas 3'!$A$11:$T$635,1)=$H$10&amp;IF($D69&lt;10,"0","")&amp;$D69,VLOOKUP($H$10&amp;IF($D69&lt;10,"0","")&amp;$D69,'kijkglas 3'!$A$11:$T$635,19),0)</f>
        <v>0</v>
      </c>
      <c r="P69" s="179">
        <f t="shared" si="10"/>
        <v>0</v>
      </c>
      <c r="Q69" s="179" t="str">
        <f>IF(IF(VLOOKUP($H$10&amp;IF($D69&lt;10,"0","")&amp;$D69,'kijkglas 3'!$A$11:$T$635,1)=$H$10&amp;IF($D69&lt;10,"0","")&amp;$D69,VLOOKUP($H$10&amp;IF($D69&lt;10,"0","")&amp;$D69,'kijkglas 3'!$A$11:$U$635,21),0)=1,"ja","nee")</f>
        <v>nee</v>
      </c>
      <c r="R69" s="257"/>
      <c r="S69" s="181" t="str">
        <f t="shared" si="6"/>
        <v>ja</v>
      </c>
      <c r="T69" s="181">
        <f>(K69-P69)*(tab!$C$20*tab!$D$8+tab!$D$23)</f>
        <v>0</v>
      </c>
      <c r="U69" s="181">
        <f>(H69-M69)*tab!$E$30+(I69-N69)*tab!$F$30+(J69-O69)*tab!$G$30</f>
        <v>0</v>
      </c>
      <c r="V69" s="181">
        <f t="shared" si="7"/>
        <v>0</v>
      </c>
      <c r="X69" s="181">
        <f>IF(S69="nee",0,(K69-P69)*tab!$C$58)</f>
        <v>0</v>
      </c>
      <c r="Y69" s="181">
        <f>IF(S69="nee",0,(H69-M69)*tab!$G$58+(I69-N69)*tab!$H$58+(J69-O69)*tab!$I$58)</f>
        <v>0</v>
      </c>
      <c r="Z69" s="181">
        <f t="shared" si="8"/>
        <v>0</v>
      </c>
      <c r="AA69" s="211"/>
    </row>
    <row r="70" spans="2:27" ht="13.15" customHeight="1" x14ac:dyDescent="0.2">
      <c r="B70" s="9"/>
      <c r="C70" s="16"/>
      <c r="D70" s="177">
        <v>19</v>
      </c>
      <c r="E70" s="224" t="str">
        <f t="shared" si="5"/>
        <v/>
      </c>
      <c r="F70" s="224" t="str">
        <f t="shared" si="5"/>
        <v/>
      </c>
      <c r="G70" s="178"/>
      <c r="H70" s="225">
        <f>IF(VLOOKUP($H$10&amp;IF($D70&lt;10,"0","")&amp;$D70,'kijkglas 3'!$A$11:$T$635,1)=$H$10&amp;IF($D70&lt;10,"0","")&amp;$D70,VLOOKUP($H$10&amp;IF($D70&lt;10,"0","")&amp;$D70,'kijkglas 3'!$A$11:$T$635,13),0)</f>
        <v>0</v>
      </c>
      <c r="I70" s="225">
        <f>IF(VLOOKUP($H$10&amp;IF($D70&lt;10,"0","")&amp;$D70,'kijkglas 3'!$A$11:$T$635,1)=$H$10&amp;IF($D70&lt;10,"0","")&amp;$D70,VLOOKUP($H$10&amp;IF($D70&lt;10,"0","")&amp;$D70,'kijkglas 3'!$A$11:$T$635,14),0)</f>
        <v>0</v>
      </c>
      <c r="J70" s="225">
        <f>IF(VLOOKUP($H$10&amp;IF($D70&lt;10,"0","")&amp;$D70,'kijkglas 3'!$A$11:$T$635,1)=$H$10&amp;IF($D70&lt;10,"0","")&amp;$D70,VLOOKUP($H$10&amp;IF($D70&lt;10,"0","")&amp;$D70,'kijkglas 3'!$A$11:$T$635,15),0)</f>
        <v>0</v>
      </c>
      <c r="K70" s="179">
        <f t="shared" si="9"/>
        <v>0</v>
      </c>
      <c r="M70" s="225">
        <f>IF(VLOOKUP($H$10&amp;IF($D70&lt;10,"0","")&amp;$D70,'kijkglas 3'!$A$11:$T$635,1)=$H$10&amp;IF($D70&lt;10,"0","")&amp;$D70,VLOOKUP($H$10&amp;IF($D70&lt;10,"0","")&amp;$D70,'kijkglas 3'!$A$11:$T$635,17),0)</f>
        <v>0</v>
      </c>
      <c r="N70" s="225">
        <f>IF(VLOOKUP($H$10&amp;IF($D70&lt;10,"0","")&amp;$D70,'kijkglas 3'!$A$11:$T$635,1)=$H$10&amp;IF($D70&lt;10,"0","")&amp;$D70,VLOOKUP($H$10&amp;IF($D70&lt;10,"0","")&amp;$D70,'kijkglas 3'!$A$11:$T$635,18),0)</f>
        <v>0</v>
      </c>
      <c r="O70" s="225">
        <f>IF(VLOOKUP($H$10&amp;IF($D70&lt;10,"0","")&amp;$D70,'kijkglas 3'!$A$11:$T$635,1)=$H$10&amp;IF($D70&lt;10,"0","")&amp;$D70,VLOOKUP($H$10&amp;IF($D70&lt;10,"0","")&amp;$D70,'kijkglas 3'!$A$11:$T$635,19),0)</f>
        <v>0</v>
      </c>
      <c r="P70" s="179">
        <f t="shared" si="10"/>
        <v>0</v>
      </c>
      <c r="Q70" s="179" t="str">
        <f>IF(IF(VLOOKUP($H$10&amp;IF($D70&lt;10,"0","")&amp;$D70,'kijkglas 3'!$A$11:$T$635,1)=$H$10&amp;IF($D70&lt;10,"0","")&amp;$D70,VLOOKUP($H$10&amp;IF($D70&lt;10,"0","")&amp;$D70,'kijkglas 3'!$A$11:$U$635,21),0)=1,"ja","nee")</f>
        <v>nee</v>
      </c>
      <c r="R70" s="257"/>
      <c r="S70" s="181" t="str">
        <f t="shared" si="6"/>
        <v>ja</v>
      </c>
      <c r="T70" s="181">
        <f>(K70-P70)*(tab!$C$20*tab!$D$8+tab!$D$23)</f>
        <v>0</v>
      </c>
      <c r="U70" s="181">
        <f>(H70-M70)*tab!$E$30+(I70-N70)*tab!$F$30+(J70-O70)*tab!$G$30</f>
        <v>0</v>
      </c>
      <c r="V70" s="181">
        <f t="shared" si="7"/>
        <v>0</v>
      </c>
      <c r="X70" s="181">
        <f>IF(S70="nee",0,(K70-P70)*tab!$C$58)</f>
        <v>0</v>
      </c>
      <c r="Y70" s="181">
        <f>IF(S70="nee",0,(H70-M70)*tab!$G$58+(I70-N70)*tab!$H$58+(J70-O70)*tab!$I$58)</f>
        <v>0</v>
      </c>
      <c r="Z70" s="181">
        <f t="shared" si="8"/>
        <v>0</v>
      </c>
      <c r="AA70" s="211"/>
    </row>
    <row r="71" spans="2:27" ht="13.15" customHeight="1" x14ac:dyDescent="0.2">
      <c r="B71" s="9"/>
      <c r="C71" s="16"/>
      <c r="D71" s="177">
        <v>20</v>
      </c>
      <c r="E71" s="224" t="str">
        <f t="shared" si="5"/>
        <v/>
      </c>
      <c r="F71" s="224" t="str">
        <f t="shared" si="5"/>
        <v/>
      </c>
      <c r="G71" s="178"/>
      <c r="H71" s="225">
        <f>IF(VLOOKUP($H$10&amp;IF($D71&lt;10,"0","")&amp;$D71,'kijkglas 3'!$A$11:$T$635,1)=$H$10&amp;IF($D71&lt;10,"0","")&amp;$D71,VLOOKUP($H$10&amp;IF($D71&lt;10,"0","")&amp;$D71,'kijkglas 3'!$A$11:$T$635,13),0)</f>
        <v>0</v>
      </c>
      <c r="I71" s="225">
        <f>IF(VLOOKUP($H$10&amp;IF($D71&lt;10,"0","")&amp;$D71,'kijkglas 3'!$A$11:$T$635,1)=$H$10&amp;IF($D71&lt;10,"0","")&amp;$D71,VLOOKUP($H$10&amp;IF($D71&lt;10,"0","")&amp;$D71,'kijkglas 3'!$A$11:$T$635,14),0)</f>
        <v>0</v>
      </c>
      <c r="J71" s="225">
        <f>IF(VLOOKUP($H$10&amp;IF($D71&lt;10,"0","")&amp;$D71,'kijkglas 3'!$A$11:$T$635,1)=$H$10&amp;IF($D71&lt;10,"0","")&amp;$D71,VLOOKUP($H$10&amp;IF($D71&lt;10,"0","")&amp;$D71,'kijkglas 3'!$A$11:$T$635,15),0)</f>
        <v>0</v>
      </c>
      <c r="K71" s="179">
        <f t="shared" si="9"/>
        <v>0</v>
      </c>
      <c r="M71" s="225">
        <f>IF(VLOOKUP($H$10&amp;IF($D71&lt;10,"0","")&amp;$D71,'kijkglas 3'!$A$11:$T$635,1)=$H$10&amp;IF($D71&lt;10,"0","")&amp;$D71,VLOOKUP($H$10&amp;IF($D71&lt;10,"0","")&amp;$D71,'kijkglas 3'!$A$11:$T$635,17),0)</f>
        <v>0</v>
      </c>
      <c r="N71" s="225">
        <f>IF(VLOOKUP($H$10&amp;IF($D71&lt;10,"0","")&amp;$D71,'kijkglas 3'!$A$11:$T$635,1)=$H$10&amp;IF($D71&lt;10,"0","")&amp;$D71,VLOOKUP($H$10&amp;IF($D71&lt;10,"0","")&amp;$D71,'kijkglas 3'!$A$11:$T$635,18),0)</f>
        <v>0</v>
      </c>
      <c r="O71" s="225">
        <f>IF(VLOOKUP($H$10&amp;IF($D71&lt;10,"0","")&amp;$D71,'kijkglas 3'!$A$11:$T$635,1)=$H$10&amp;IF($D71&lt;10,"0","")&amp;$D71,VLOOKUP($H$10&amp;IF($D71&lt;10,"0","")&amp;$D71,'kijkglas 3'!$A$11:$T$635,19),0)</f>
        <v>0</v>
      </c>
      <c r="P71" s="179">
        <f t="shared" si="10"/>
        <v>0</v>
      </c>
      <c r="Q71" s="179" t="str">
        <f>IF(IF(VLOOKUP($H$10&amp;IF($D71&lt;10,"0","")&amp;$D71,'kijkglas 3'!$A$11:$T$635,1)=$H$10&amp;IF($D71&lt;10,"0","")&amp;$D71,VLOOKUP($H$10&amp;IF($D71&lt;10,"0","")&amp;$D71,'kijkglas 3'!$A$11:$U$635,21),0)=1,"ja","nee")</f>
        <v>nee</v>
      </c>
      <c r="R71" s="257"/>
      <c r="S71" s="181" t="str">
        <f t="shared" si="6"/>
        <v>ja</v>
      </c>
      <c r="T71" s="181">
        <f>(K71-P71)*(tab!$C$20*tab!$D$8+tab!$D$23)</f>
        <v>0</v>
      </c>
      <c r="U71" s="181">
        <f>(H71-M71)*tab!$E$30+(I71-N71)*tab!$F$30+(J71-O71)*tab!$G$30</f>
        <v>0</v>
      </c>
      <c r="V71" s="181">
        <f t="shared" si="7"/>
        <v>0</v>
      </c>
      <c r="X71" s="181">
        <f>IF(S71="nee",0,(K71-P71)*tab!$C$58)</f>
        <v>0</v>
      </c>
      <c r="Y71" s="181">
        <f>IF(S71="nee",0,(H71-M71)*tab!$G$58+(I71-N71)*tab!$H$58+(J71-O71)*tab!$I$58)</f>
        <v>0</v>
      </c>
      <c r="Z71" s="181">
        <f t="shared" si="8"/>
        <v>0</v>
      </c>
      <c r="AA71" s="211"/>
    </row>
    <row r="72" spans="2:27" ht="13.15" customHeight="1" x14ac:dyDescent="0.2">
      <c r="B72" s="9"/>
      <c r="C72" s="16"/>
      <c r="D72" s="177">
        <v>21</v>
      </c>
      <c r="E72" s="224" t="str">
        <f t="shared" si="5"/>
        <v/>
      </c>
      <c r="F72" s="224" t="str">
        <f t="shared" si="5"/>
        <v/>
      </c>
      <c r="G72" s="178"/>
      <c r="H72" s="225">
        <f>IF(VLOOKUP($H$10&amp;IF($D72&lt;10,"0","")&amp;$D72,'kijkglas 3'!$A$11:$T$635,1)=$H$10&amp;IF($D72&lt;10,"0","")&amp;$D72,VLOOKUP($H$10&amp;IF($D72&lt;10,"0","")&amp;$D72,'kijkglas 3'!$A$11:$T$635,13),0)</f>
        <v>0</v>
      </c>
      <c r="I72" s="225">
        <f>IF(VLOOKUP($H$10&amp;IF($D72&lt;10,"0","")&amp;$D72,'kijkglas 3'!$A$11:$T$635,1)=$H$10&amp;IF($D72&lt;10,"0","")&amp;$D72,VLOOKUP($H$10&amp;IF($D72&lt;10,"0","")&amp;$D72,'kijkglas 3'!$A$11:$T$635,14),0)</f>
        <v>0</v>
      </c>
      <c r="J72" s="225">
        <f>IF(VLOOKUP($H$10&amp;IF($D72&lt;10,"0","")&amp;$D72,'kijkglas 3'!$A$11:$T$635,1)=$H$10&amp;IF($D72&lt;10,"0","")&amp;$D72,VLOOKUP($H$10&amp;IF($D72&lt;10,"0","")&amp;$D72,'kijkglas 3'!$A$11:$T$635,15),0)</f>
        <v>0</v>
      </c>
      <c r="K72" s="179">
        <f t="shared" si="9"/>
        <v>0</v>
      </c>
      <c r="M72" s="225">
        <f>IF(VLOOKUP($H$10&amp;IF($D72&lt;10,"0","")&amp;$D72,'kijkglas 3'!$A$11:$T$635,1)=$H$10&amp;IF($D72&lt;10,"0","")&amp;$D72,VLOOKUP($H$10&amp;IF($D72&lt;10,"0","")&amp;$D72,'kijkglas 3'!$A$11:$T$635,17),0)</f>
        <v>0</v>
      </c>
      <c r="N72" s="225">
        <f>IF(VLOOKUP($H$10&amp;IF($D72&lt;10,"0","")&amp;$D72,'kijkglas 3'!$A$11:$T$635,1)=$H$10&amp;IF($D72&lt;10,"0","")&amp;$D72,VLOOKUP($H$10&amp;IF($D72&lt;10,"0","")&amp;$D72,'kijkglas 3'!$A$11:$T$635,18),0)</f>
        <v>0</v>
      </c>
      <c r="O72" s="225">
        <f>IF(VLOOKUP($H$10&amp;IF($D72&lt;10,"0","")&amp;$D72,'kijkglas 3'!$A$11:$T$635,1)=$H$10&amp;IF($D72&lt;10,"0","")&amp;$D72,VLOOKUP($H$10&amp;IF($D72&lt;10,"0","")&amp;$D72,'kijkglas 3'!$A$11:$T$635,19),0)</f>
        <v>0</v>
      </c>
      <c r="P72" s="179">
        <f t="shared" si="10"/>
        <v>0</v>
      </c>
      <c r="Q72" s="179" t="str">
        <f>IF(IF(VLOOKUP($H$10&amp;IF($D72&lt;10,"0","")&amp;$D72,'kijkglas 3'!$A$11:$T$635,1)=$H$10&amp;IF($D72&lt;10,"0","")&amp;$D72,VLOOKUP($H$10&amp;IF($D72&lt;10,"0","")&amp;$D72,'kijkglas 3'!$A$11:$U$635,21),0)=1,"ja","nee")</f>
        <v>nee</v>
      </c>
      <c r="R72" s="257"/>
      <c r="S72" s="181" t="str">
        <f t="shared" si="6"/>
        <v>ja</v>
      </c>
      <c r="T72" s="181">
        <f>(K72-P72)*(tab!$C$20*tab!$D$8+tab!$D$23)</f>
        <v>0</v>
      </c>
      <c r="U72" s="181">
        <f>(H72-M72)*tab!$E$30+(I72-N72)*tab!$F$30+(J72-O72)*tab!$G$30</f>
        <v>0</v>
      </c>
      <c r="V72" s="181">
        <f t="shared" si="7"/>
        <v>0</v>
      </c>
      <c r="X72" s="181">
        <f>IF(S72="nee",0,(K72-P72)*tab!$C$58)</f>
        <v>0</v>
      </c>
      <c r="Y72" s="181">
        <f>IF(S72="nee",0,(H72-M72)*tab!$G$58+(I72-N72)*tab!$H$58+(J72-O72)*tab!$I$58)</f>
        <v>0</v>
      </c>
      <c r="Z72" s="181">
        <f t="shared" si="8"/>
        <v>0</v>
      </c>
      <c r="AA72" s="211"/>
    </row>
    <row r="73" spans="2:27" ht="13.15" customHeight="1" x14ac:dyDescent="0.2">
      <c r="B73" s="9"/>
      <c r="C73" s="16"/>
      <c r="D73" s="177">
        <v>22</v>
      </c>
      <c r="E73" s="224" t="str">
        <f t="shared" si="5"/>
        <v/>
      </c>
      <c r="F73" s="224" t="str">
        <f t="shared" si="5"/>
        <v/>
      </c>
      <c r="G73" s="178"/>
      <c r="H73" s="225">
        <f>IF(VLOOKUP($H$10&amp;IF($D73&lt;10,"0","")&amp;$D73,'kijkglas 3'!$A$11:$T$635,1)=$H$10&amp;IF($D73&lt;10,"0","")&amp;$D73,VLOOKUP($H$10&amp;IF($D73&lt;10,"0","")&amp;$D73,'kijkglas 3'!$A$11:$T$635,13),0)</f>
        <v>0</v>
      </c>
      <c r="I73" s="225">
        <f>IF(VLOOKUP($H$10&amp;IF($D73&lt;10,"0","")&amp;$D73,'kijkglas 3'!$A$11:$T$635,1)=$H$10&amp;IF($D73&lt;10,"0","")&amp;$D73,VLOOKUP($H$10&amp;IF($D73&lt;10,"0","")&amp;$D73,'kijkglas 3'!$A$11:$T$635,14),0)</f>
        <v>0</v>
      </c>
      <c r="J73" s="225">
        <f>IF(VLOOKUP($H$10&amp;IF($D73&lt;10,"0","")&amp;$D73,'kijkglas 3'!$A$11:$T$635,1)=$H$10&amp;IF($D73&lt;10,"0","")&amp;$D73,VLOOKUP($H$10&amp;IF($D73&lt;10,"0","")&amp;$D73,'kijkglas 3'!$A$11:$T$635,15),0)</f>
        <v>0</v>
      </c>
      <c r="K73" s="179">
        <f t="shared" si="9"/>
        <v>0</v>
      </c>
      <c r="M73" s="225">
        <f>IF(VLOOKUP($H$10&amp;IF($D73&lt;10,"0","")&amp;$D73,'kijkglas 3'!$A$11:$T$635,1)=$H$10&amp;IF($D73&lt;10,"0","")&amp;$D73,VLOOKUP($H$10&amp;IF($D73&lt;10,"0","")&amp;$D73,'kijkglas 3'!$A$11:$T$635,17),0)</f>
        <v>0</v>
      </c>
      <c r="N73" s="225">
        <f>IF(VLOOKUP($H$10&amp;IF($D73&lt;10,"0","")&amp;$D73,'kijkglas 3'!$A$11:$T$635,1)=$H$10&amp;IF($D73&lt;10,"0","")&amp;$D73,VLOOKUP($H$10&amp;IF($D73&lt;10,"0","")&amp;$D73,'kijkglas 3'!$A$11:$T$635,18),0)</f>
        <v>0</v>
      </c>
      <c r="O73" s="225">
        <f>IF(VLOOKUP($H$10&amp;IF($D73&lt;10,"0","")&amp;$D73,'kijkglas 3'!$A$11:$T$635,1)=$H$10&amp;IF($D73&lt;10,"0","")&amp;$D73,VLOOKUP($H$10&amp;IF($D73&lt;10,"0","")&amp;$D73,'kijkglas 3'!$A$11:$T$635,19),0)</f>
        <v>0</v>
      </c>
      <c r="P73" s="179">
        <f t="shared" si="10"/>
        <v>0</v>
      </c>
      <c r="Q73" s="179" t="str">
        <f>IF(IF(VLOOKUP($H$10&amp;IF($D73&lt;10,"0","")&amp;$D73,'kijkglas 3'!$A$11:$T$635,1)=$H$10&amp;IF($D73&lt;10,"0","")&amp;$D73,VLOOKUP($H$10&amp;IF($D73&lt;10,"0","")&amp;$D73,'kijkglas 3'!$A$11:$U$635,21),0)=1,"ja","nee")</f>
        <v>nee</v>
      </c>
      <c r="R73" s="257"/>
      <c r="S73" s="181" t="str">
        <f t="shared" si="6"/>
        <v>ja</v>
      </c>
      <c r="T73" s="181">
        <f>(K73-P73)*(tab!$C$20*tab!$D$8+tab!$D$23)</f>
        <v>0</v>
      </c>
      <c r="U73" s="181">
        <f>(H73-M73)*tab!$E$30+(I73-N73)*tab!$F$30+(J73-O73)*tab!$G$30</f>
        <v>0</v>
      </c>
      <c r="V73" s="181">
        <f t="shared" si="7"/>
        <v>0</v>
      </c>
      <c r="X73" s="181">
        <f>IF(S73="nee",0,(K73-P73)*tab!$C$58)</f>
        <v>0</v>
      </c>
      <c r="Y73" s="181">
        <f>IF(S73="nee",0,(H73-M73)*tab!$G$58+(I73-N73)*tab!$H$58+(J73-O73)*tab!$I$58)</f>
        <v>0</v>
      </c>
      <c r="Z73" s="181">
        <f t="shared" si="8"/>
        <v>0</v>
      </c>
      <c r="AA73" s="211"/>
    </row>
    <row r="74" spans="2:27" ht="13.15" customHeight="1" x14ac:dyDescent="0.2">
      <c r="B74" s="9"/>
      <c r="C74" s="16"/>
      <c r="D74" s="177">
        <v>23</v>
      </c>
      <c r="E74" s="224" t="str">
        <f t="shared" si="5"/>
        <v/>
      </c>
      <c r="F74" s="224" t="str">
        <f t="shared" si="5"/>
        <v/>
      </c>
      <c r="G74" s="178"/>
      <c r="H74" s="225">
        <f>IF(VLOOKUP($H$10&amp;IF($D74&lt;10,"0","")&amp;$D74,'kijkglas 3'!$A$11:$T$635,1)=$H$10&amp;IF($D74&lt;10,"0","")&amp;$D74,VLOOKUP($H$10&amp;IF($D74&lt;10,"0","")&amp;$D74,'kijkglas 3'!$A$11:$T$635,13),0)</f>
        <v>0</v>
      </c>
      <c r="I74" s="225">
        <f>IF(VLOOKUP($H$10&amp;IF($D74&lt;10,"0","")&amp;$D74,'kijkglas 3'!$A$11:$T$635,1)=$H$10&amp;IF($D74&lt;10,"0","")&amp;$D74,VLOOKUP($H$10&amp;IF($D74&lt;10,"0","")&amp;$D74,'kijkglas 3'!$A$11:$T$635,14),0)</f>
        <v>0</v>
      </c>
      <c r="J74" s="225">
        <f>IF(VLOOKUP($H$10&amp;IF($D74&lt;10,"0","")&amp;$D74,'kijkglas 3'!$A$11:$T$635,1)=$H$10&amp;IF($D74&lt;10,"0","")&amp;$D74,VLOOKUP($H$10&amp;IF($D74&lt;10,"0","")&amp;$D74,'kijkglas 3'!$A$11:$T$635,15),0)</f>
        <v>0</v>
      </c>
      <c r="K74" s="179">
        <f t="shared" si="9"/>
        <v>0</v>
      </c>
      <c r="M74" s="225">
        <f>IF(VLOOKUP($H$10&amp;IF($D74&lt;10,"0","")&amp;$D74,'kijkglas 3'!$A$11:$T$635,1)=$H$10&amp;IF($D74&lt;10,"0","")&amp;$D74,VLOOKUP($H$10&amp;IF($D74&lt;10,"0","")&amp;$D74,'kijkglas 3'!$A$11:$T$635,17),0)</f>
        <v>0</v>
      </c>
      <c r="N74" s="225">
        <f>IF(VLOOKUP($H$10&amp;IF($D74&lt;10,"0","")&amp;$D74,'kijkglas 3'!$A$11:$T$635,1)=$H$10&amp;IF($D74&lt;10,"0","")&amp;$D74,VLOOKUP($H$10&amp;IF($D74&lt;10,"0","")&amp;$D74,'kijkglas 3'!$A$11:$T$635,18),0)</f>
        <v>0</v>
      </c>
      <c r="O74" s="225">
        <f>IF(VLOOKUP($H$10&amp;IF($D74&lt;10,"0","")&amp;$D74,'kijkglas 3'!$A$11:$T$635,1)=$H$10&amp;IF($D74&lt;10,"0","")&amp;$D74,VLOOKUP($H$10&amp;IF($D74&lt;10,"0","")&amp;$D74,'kijkglas 3'!$A$11:$T$635,19),0)</f>
        <v>0</v>
      </c>
      <c r="P74" s="179">
        <f t="shared" si="10"/>
        <v>0</v>
      </c>
      <c r="Q74" s="179" t="str">
        <f>IF(IF(VLOOKUP($H$10&amp;IF($D74&lt;10,"0","")&amp;$D74,'kijkglas 3'!$A$11:$T$635,1)=$H$10&amp;IF($D74&lt;10,"0","")&amp;$D74,VLOOKUP($H$10&amp;IF($D74&lt;10,"0","")&amp;$D74,'kijkglas 3'!$A$11:$U$635,21),0)=1,"ja","nee")</f>
        <v>nee</v>
      </c>
      <c r="R74" s="257"/>
      <c r="S74" s="181" t="str">
        <f t="shared" si="6"/>
        <v>ja</v>
      </c>
      <c r="T74" s="181">
        <f>(K74-P74)*(tab!$C$20*tab!$D$8+tab!$D$23)</f>
        <v>0</v>
      </c>
      <c r="U74" s="181">
        <f>(H74-M74)*tab!$E$30+(I74-N74)*tab!$F$30+(J74-O74)*tab!$G$30</f>
        <v>0</v>
      </c>
      <c r="V74" s="181">
        <f t="shared" si="7"/>
        <v>0</v>
      </c>
      <c r="X74" s="181">
        <f>IF(S74="nee",0,(K74-P74)*tab!$C$58)</f>
        <v>0</v>
      </c>
      <c r="Y74" s="181">
        <f>IF(S74="nee",0,(H74-M74)*tab!$G$58+(I74-N74)*tab!$H$58+(J74-O74)*tab!$I$58)</f>
        <v>0</v>
      </c>
      <c r="Z74" s="181">
        <f t="shared" si="8"/>
        <v>0</v>
      </c>
      <c r="AA74" s="211"/>
    </row>
    <row r="75" spans="2:27" ht="13.15" customHeight="1" x14ac:dyDescent="0.2">
      <c r="B75" s="9"/>
      <c r="C75" s="16"/>
      <c r="D75" s="177">
        <v>24</v>
      </c>
      <c r="E75" s="224" t="str">
        <f t="shared" si="5"/>
        <v/>
      </c>
      <c r="F75" s="224" t="str">
        <f t="shared" si="5"/>
        <v/>
      </c>
      <c r="G75" s="178"/>
      <c r="H75" s="225">
        <f>IF(VLOOKUP($H$10&amp;IF($D75&lt;10,"0","")&amp;$D75,'kijkglas 3'!$A$11:$T$635,1)=$H$10&amp;IF($D75&lt;10,"0","")&amp;$D75,VLOOKUP($H$10&amp;IF($D75&lt;10,"0","")&amp;$D75,'kijkglas 3'!$A$11:$T$635,13),0)</f>
        <v>0</v>
      </c>
      <c r="I75" s="225">
        <f>IF(VLOOKUP($H$10&amp;IF($D75&lt;10,"0","")&amp;$D75,'kijkglas 3'!$A$11:$T$635,1)=$H$10&amp;IF($D75&lt;10,"0","")&amp;$D75,VLOOKUP($H$10&amp;IF($D75&lt;10,"0","")&amp;$D75,'kijkglas 3'!$A$11:$T$635,14),0)</f>
        <v>0</v>
      </c>
      <c r="J75" s="225">
        <f>IF(VLOOKUP($H$10&amp;IF($D75&lt;10,"0","")&amp;$D75,'kijkglas 3'!$A$11:$T$635,1)=$H$10&amp;IF($D75&lt;10,"0","")&amp;$D75,VLOOKUP($H$10&amp;IF($D75&lt;10,"0","")&amp;$D75,'kijkglas 3'!$A$11:$T$635,15),0)</f>
        <v>0</v>
      </c>
      <c r="K75" s="179">
        <f t="shared" si="9"/>
        <v>0</v>
      </c>
      <c r="M75" s="225">
        <f>IF(VLOOKUP($H$10&amp;IF($D75&lt;10,"0","")&amp;$D75,'kijkglas 3'!$A$11:$T$635,1)=$H$10&amp;IF($D75&lt;10,"0","")&amp;$D75,VLOOKUP($H$10&amp;IF($D75&lt;10,"0","")&amp;$D75,'kijkglas 3'!$A$11:$T$635,17),0)</f>
        <v>0</v>
      </c>
      <c r="N75" s="225">
        <f>IF(VLOOKUP($H$10&amp;IF($D75&lt;10,"0","")&amp;$D75,'kijkglas 3'!$A$11:$T$635,1)=$H$10&amp;IF($D75&lt;10,"0","")&amp;$D75,VLOOKUP($H$10&amp;IF($D75&lt;10,"0","")&amp;$D75,'kijkglas 3'!$A$11:$T$635,18),0)</f>
        <v>0</v>
      </c>
      <c r="O75" s="225">
        <f>IF(VLOOKUP($H$10&amp;IF($D75&lt;10,"0","")&amp;$D75,'kijkglas 3'!$A$11:$T$635,1)=$H$10&amp;IF($D75&lt;10,"0","")&amp;$D75,VLOOKUP($H$10&amp;IF($D75&lt;10,"0","")&amp;$D75,'kijkglas 3'!$A$11:$T$635,19),0)</f>
        <v>0</v>
      </c>
      <c r="P75" s="179">
        <f t="shared" si="10"/>
        <v>0</v>
      </c>
      <c r="Q75" s="179" t="str">
        <f>IF(IF(VLOOKUP($H$10&amp;IF($D75&lt;10,"0","")&amp;$D75,'kijkglas 3'!$A$11:$T$635,1)=$H$10&amp;IF($D75&lt;10,"0","")&amp;$D75,VLOOKUP($H$10&amp;IF($D75&lt;10,"0","")&amp;$D75,'kijkglas 3'!$A$11:$U$635,21),0)=1,"ja","nee")</f>
        <v>nee</v>
      </c>
      <c r="R75" s="257"/>
      <c r="S75" s="181" t="str">
        <f t="shared" si="6"/>
        <v>ja</v>
      </c>
      <c r="T75" s="181">
        <f>(K75-P75)*(tab!$C$20*tab!$D$8+tab!$D$23)</f>
        <v>0</v>
      </c>
      <c r="U75" s="181">
        <f>(H75-M75)*tab!$E$30+(I75-N75)*tab!$F$30+(J75-O75)*tab!$G$30</f>
        <v>0</v>
      </c>
      <c r="V75" s="181">
        <f t="shared" si="7"/>
        <v>0</v>
      </c>
      <c r="X75" s="181">
        <f>IF(S75="nee",0,(K75-P75)*tab!$C$58)</f>
        <v>0</v>
      </c>
      <c r="Y75" s="181">
        <f>IF(S75="nee",0,(H75-M75)*tab!$G$58+(I75-N75)*tab!$H$58+(J75-O75)*tab!$I$58)</f>
        <v>0</v>
      </c>
      <c r="Z75" s="181">
        <f t="shared" si="8"/>
        <v>0</v>
      </c>
      <c r="AA75" s="211"/>
    </row>
    <row r="76" spans="2:27" ht="13.15" customHeight="1" x14ac:dyDescent="0.2">
      <c r="B76" s="9"/>
      <c r="C76" s="16"/>
      <c r="D76" s="177">
        <v>25</v>
      </c>
      <c r="E76" s="224" t="str">
        <f t="shared" si="5"/>
        <v/>
      </c>
      <c r="F76" s="224" t="str">
        <f t="shared" si="5"/>
        <v/>
      </c>
      <c r="G76" s="178"/>
      <c r="H76" s="225">
        <f>IF(VLOOKUP($H$10&amp;IF($D76&lt;10,"0","")&amp;$D76,'kijkglas 3'!$A$11:$T$635,1)=$H$10&amp;IF($D76&lt;10,"0","")&amp;$D76,VLOOKUP($H$10&amp;IF($D76&lt;10,"0","")&amp;$D76,'kijkglas 3'!$A$11:$T$635,13),0)</f>
        <v>0</v>
      </c>
      <c r="I76" s="225">
        <f>IF(VLOOKUP($H$10&amp;IF($D76&lt;10,"0","")&amp;$D76,'kijkglas 3'!$A$11:$T$635,1)=$H$10&amp;IF($D76&lt;10,"0","")&amp;$D76,VLOOKUP($H$10&amp;IF($D76&lt;10,"0","")&amp;$D76,'kijkglas 3'!$A$11:$T$635,14),0)</f>
        <v>0</v>
      </c>
      <c r="J76" s="225">
        <f>IF(VLOOKUP($H$10&amp;IF($D76&lt;10,"0","")&amp;$D76,'kijkglas 3'!$A$11:$T$635,1)=$H$10&amp;IF($D76&lt;10,"0","")&amp;$D76,VLOOKUP($H$10&amp;IF($D76&lt;10,"0","")&amp;$D76,'kijkglas 3'!$A$11:$T$635,15),0)</f>
        <v>0</v>
      </c>
      <c r="K76" s="179">
        <f t="shared" si="9"/>
        <v>0</v>
      </c>
      <c r="M76" s="225">
        <f>IF(VLOOKUP($H$10&amp;IF($D76&lt;10,"0","")&amp;$D76,'kijkglas 3'!$A$11:$T$635,1)=$H$10&amp;IF($D76&lt;10,"0","")&amp;$D76,VLOOKUP($H$10&amp;IF($D76&lt;10,"0","")&amp;$D76,'kijkglas 3'!$A$11:$T$635,17),0)</f>
        <v>0</v>
      </c>
      <c r="N76" s="225">
        <f>IF(VLOOKUP($H$10&amp;IF($D76&lt;10,"0","")&amp;$D76,'kijkglas 3'!$A$11:$T$635,1)=$H$10&amp;IF($D76&lt;10,"0","")&amp;$D76,VLOOKUP($H$10&amp;IF($D76&lt;10,"0","")&amp;$D76,'kijkglas 3'!$A$11:$T$635,18),0)</f>
        <v>0</v>
      </c>
      <c r="O76" s="225">
        <f>IF(VLOOKUP($H$10&amp;IF($D76&lt;10,"0","")&amp;$D76,'kijkglas 3'!$A$11:$T$635,1)=$H$10&amp;IF($D76&lt;10,"0","")&amp;$D76,VLOOKUP($H$10&amp;IF($D76&lt;10,"0","")&amp;$D76,'kijkglas 3'!$A$11:$T$635,19),0)</f>
        <v>0</v>
      </c>
      <c r="P76" s="179">
        <f t="shared" si="10"/>
        <v>0</v>
      </c>
      <c r="Q76" s="179" t="str">
        <f>IF(IF(VLOOKUP($H$10&amp;IF($D76&lt;10,"0","")&amp;$D76,'kijkglas 3'!$A$11:$T$635,1)=$H$10&amp;IF($D76&lt;10,"0","")&amp;$D76,VLOOKUP($H$10&amp;IF($D76&lt;10,"0","")&amp;$D76,'kijkglas 3'!$A$11:$U$635,21),0)=1,"ja","nee")</f>
        <v>nee</v>
      </c>
      <c r="R76" s="257"/>
      <c r="S76" s="181" t="str">
        <f t="shared" si="6"/>
        <v>ja</v>
      </c>
      <c r="T76" s="181">
        <f>(K76-P76)*(tab!$C$20*tab!$D$8+tab!$D$23)</f>
        <v>0</v>
      </c>
      <c r="U76" s="181">
        <f>(H76-M76)*tab!$E$30+(I76-N76)*tab!$F$30+(J76-O76)*tab!$G$30</f>
        <v>0</v>
      </c>
      <c r="V76" s="181">
        <f t="shared" si="7"/>
        <v>0</v>
      </c>
      <c r="X76" s="181">
        <f>IF(S76="nee",0,(K76-P76)*tab!$C$58)</f>
        <v>0</v>
      </c>
      <c r="Y76" s="181">
        <f>IF(S76="nee",0,(H76-M76)*tab!$G$58+(I76-N76)*tab!$H$58+(J76-O76)*tab!$I$58)</f>
        <v>0</v>
      </c>
      <c r="Z76" s="181">
        <f t="shared" si="8"/>
        <v>0</v>
      </c>
      <c r="AA76" s="211"/>
    </row>
    <row r="77" spans="2:27" s="35" customFormat="1" ht="13.15" customHeight="1" x14ac:dyDescent="0.2">
      <c r="B77" s="26"/>
      <c r="C77" s="96"/>
      <c r="D77" s="171"/>
      <c r="E77" s="182"/>
      <c r="F77" s="182"/>
      <c r="G77" s="183"/>
      <c r="H77" s="184">
        <f>SUM(H52:H76)</f>
        <v>7</v>
      </c>
      <c r="I77" s="184">
        <f>SUM(I52:I76)</f>
        <v>1</v>
      </c>
      <c r="J77" s="184">
        <f>SUM(J52:J76)</f>
        <v>1</v>
      </c>
      <c r="K77" s="184">
        <f>SUM(K52:K76)</f>
        <v>9</v>
      </c>
      <c r="L77" s="185"/>
      <c r="M77" s="184">
        <f>SUM(M52:M76)</f>
        <v>0</v>
      </c>
      <c r="N77" s="184">
        <f>SUM(N52:N76)</f>
        <v>0</v>
      </c>
      <c r="O77" s="184">
        <f>SUM(O52:O76)</f>
        <v>1</v>
      </c>
      <c r="P77" s="184">
        <f>SUM(P52:P76)</f>
        <v>1</v>
      </c>
      <c r="Q77" s="185"/>
      <c r="R77" s="185"/>
      <c r="S77" s="185"/>
      <c r="T77" s="186"/>
      <c r="U77" s="186"/>
      <c r="V77" s="187">
        <f>SUM(V52:V76)</f>
        <v>120368.24395199999</v>
      </c>
      <c r="W77" s="186"/>
      <c r="X77" s="138"/>
      <c r="Y77" s="138"/>
      <c r="Z77" s="139">
        <f>SUM(Z52:Z76)</f>
        <v>12545.95</v>
      </c>
      <c r="AA77" s="211"/>
    </row>
    <row r="78" spans="2:27" ht="13.15" customHeight="1" x14ac:dyDescent="0.2">
      <c r="B78" s="9"/>
      <c r="C78" s="16"/>
      <c r="D78" s="177"/>
      <c r="E78" s="130"/>
      <c r="F78" s="130"/>
      <c r="G78" s="193"/>
      <c r="H78" s="194"/>
      <c r="I78" s="194"/>
      <c r="J78" s="194"/>
      <c r="K78" s="195"/>
      <c r="L78" s="195"/>
      <c r="M78" s="194"/>
      <c r="N78" s="194"/>
      <c r="O78" s="194"/>
      <c r="P78" s="195"/>
      <c r="Q78" s="195"/>
      <c r="R78" s="195"/>
      <c r="S78" s="195"/>
      <c r="T78" s="138"/>
      <c r="U78" s="138"/>
      <c r="V78" s="138"/>
      <c r="W78" s="138"/>
      <c r="X78" s="138"/>
      <c r="Y78" s="138"/>
      <c r="Z78" s="138"/>
      <c r="AA78" s="211"/>
    </row>
    <row r="79" spans="2:27" ht="13.15" customHeight="1" x14ac:dyDescent="0.2">
      <c r="B79" s="9"/>
      <c r="C79" s="16"/>
      <c r="D79" s="177"/>
      <c r="E79" s="130"/>
      <c r="F79" s="130"/>
      <c r="G79" s="193"/>
      <c r="H79" s="194"/>
      <c r="I79" s="194"/>
      <c r="J79" s="194"/>
      <c r="K79" s="194"/>
      <c r="L79" s="195"/>
      <c r="M79" s="194"/>
      <c r="N79" s="194"/>
      <c r="O79" s="194"/>
      <c r="P79" s="194"/>
      <c r="Q79" s="195"/>
      <c r="R79" s="195"/>
      <c r="S79" s="195"/>
      <c r="U79" s="138"/>
      <c r="V79" s="138"/>
      <c r="W79" s="138"/>
      <c r="X79" s="138"/>
      <c r="Y79" s="138"/>
      <c r="Z79" s="138"/>
      <c r="AA79" s="211"/>
    </row>
    <row r="80" spans="2:27" ht="13.15" customHeight="1" x14ac:dyDescent="0.2">
      <c r="B80" s="9"/>
      <c r="C80" s="16"/>
      <c r="D80" s="132" t="s">
        <v>1328</v>
      </c>
      <c r="E80" s="130"/>
      <c r="F80" s="130"/>
      <c r="G80" s="193"/>
      <c r="H80" s="194"/>
      <c r="I80" s="194"/>
      <c r="J80" s="194"/>
      <c r="K80" s="195"/>
      <c r="L80" s="195"/>
      <c r="M80" s="194"/>
      <c r="N80" s="194"/>
      <c r="O80" s="194"/>
      <c r="P80" s="195"/>
      <c r="Q80" s="198"/>
      <c r="R80" s="195"/>
      <c r="S80" s="195"/>
      <c r="T80" s="138"/>
      <c r="V80" s="196"/>
      <c r="W80" s="196"/>
      <c r="X80" s="197"/>
      <c r="Y80" s="197"/>
      <c r="Z80" s="196"/>
      <c r="AA80" s="211"/>
    </row>
    <row r="81" spans="2:27" ht="13.15" customHeight="1" x14ac:dyDescent="0.2">
      <c r="B81" s="9"/>
      <c r="C81" s="16"/>
      <c r="D81" s="164"/>
      <c r="E81" s="164" t="s">
        <v>84</v>
      </c>
      <c r="F81" s="165"/>
      <c r="G81" s="193"/>
      <c r="H81" s="194"/>
      <c r="I81" s="194"/>
      <c r="J81" s="194"/>
      <c r="K81" s="195"/>
      <c r="L81" s="195"/>
      <c r="M81" s="194"/>
      <c r="N81" s="194"/>
      <c r="O81" s="194"/>
      <c r="P81" s="195"/>
      <c r="Q81" s="198"/>
      <c r="R81" s="195"/>
      <c r="S81" s="195"/>
      <c r="T81" s="138"/>
      <c r="U81" s="287" t="s">
        <v>74</v>
      </c>
      <c r="V81" s="170" t="s">
        <v>89</v>
      </c>
      <c r="W81" s="138"/>
      <c r="X81" s="138"/>
      <c r="Y81" s="138"/>
      <c r="Z81" s="170" t="s">
        <v>90</v>
      </c>
      <c r="AA81" s="211"/>
    </row>
    <row r="82" spans="2:27" ht="13.15" customHeight="1" x14ac:dyDescent="0.2">
      <c r="B82" s="9"/>
      <c r="C82" s="16"/>
      <c r="D82" s="177"/>
      <c r="E82" s="172" t="s">
        <v>43</v>
      </c>
      <c r="F82" s="173" t="s">
        <v>44</v>
      </c>
      <c r="G82" s="193"/>
      <c r="H82" s="194"/>
      <c r="I82" s="194"/>
      <c r="J82" s="194"/>
      <c r="K82" s="195"/>
      <c r="L82" s="195"/>
      <c r="M82" s="194"/>
      <c r="N82" s="194"/>
      <c r="O82" s="194"/>
      <c r="P82" s="195"/>
      <c r="Q82" s="198"/>
      <c r="R82" s="195"/>
      <c r="S82" s="195"/>
      <c r="T82" s="138"/>
      <c r="U82" s="138"/>
      <c r="V82" s="170" t="s">
        <v>91</v>
      </c>
      <c r="W82" s="138"/>
      <c r="X82" s="138"/>
      <c r="Y82" s="138"/>
      <c r="Z82" s="170" t="s">
        <v>91</v>
      </c>
      <c r="AA82" s="211"/>
    </row>
    <row r="83" spans="2:27" ht="13.15" customHeight="1" x14ac:dyDescent="0.2">
      <c r="B83" s="9"/>
      <c r="C83" s="16"/>
      <c r="D83" s="177">
        <v>1</v>
      </c>
      <c r="E83" s="224" t="str">
        <f t="shared" ref="E83:F107" si="11">E21</f>
        <v>St. Antonius</v>
      </c>
      <c r="F83" s="224" t="str">
        <f t="shared" si="11"/>
        <v>00RL</v>
      </c>
      <c r="G83" s="193"/>
      <c r="H83" s="194"/>
      <c r="I83" s="194"/>
      <c r="J83" s="194"/>
      <c r="K83" s="195"/>
      <c r="L83" s="195"/>
      <c r="M83" s="194"/>
      <c r="N83" s="194"/>
      <c r="O83" s="194"/>
      <c r="P83" s="195"/>
      <c r="Q83" s="198"/>
      <c r="R83" s="195"/>
      <c r="S83" s="195"/>
      <c r="T83" s="138"/>
      <c r="U83" s="138"/>
      <c r="V83" s="200">
        <f t="shared" ref="V83:V107" si="12">V21+V52</f>
        <v>108069.420312</v>
      </c>
      <c r="W83" s="138"/>
      <c r="X83" s="138"/>
      <c r="Y83" s="138"/>
      <c r="Z83" s="200">
        <f t="shared" ref="Z83:Z107" si="13">Z21+Z52</f>
        <v>10530.73</v>
      </c>
      <c r="AA83" s="211"/>
    </row>
    <row r="84" spans="2:27" ht="13.15" customHeight="1" x14ac:dyDescent="0.2">
      <c r="B84" s="9"/>
      <c r="C84" s="16"/>
      <c r="D84" s="177">
        <v>2</v>
      </c>
      <c r="E84" s="224" t="str">
        <f t="shared" si="11"/>
        <v>De Ruimte</v>
      </c>
      <c r="F84" s="224" t="str">
        <f t="shared" si="11"/>
        <v>01LB</v>
      </c>
      <c r="G84" s="193"/>
      <c r="H84" s="194"/>
      <c r="I84" s="194"/>
      <c r="J84" s="194"/>
      <c r="K84" s="195"/>
      <c r="L84" s="195"/>
      <c r="M84" s="194"/>
      <c r="N84" s="194"/>
      <c r="O84" s="194"/>
      <c r="P84" s="195"/>
      <c r="Q84" s="198"/>
      <c r="R84" s="195"/>
      <c r="S84" s="195"/>
      <c r="T84" s="138"/>
      <c r="U84" s="138"/>
      <c r="V84" s="200">
        <f t="shared" si="12"/>
        <v>62506.427559999996</v>
      </c>
      <c r="W84" s="138"/>
      <c r="X84" s="138"/>
      <c r="Y84" s="138"/>
      <c r="Z84" s="200">
        <f t="shared" si="13"/>
        <v>5413.49</v>
      </c>
      <c r="AA84" s="211"/>
    </row>
    <row r="85" spans="2:27" ht="13.15" customHeight="1" x14ac:dyDescent="0.2">
      <c r="B85" s="9"/>
      <c r="C85" s="16"/>
      <c r="D85" s="177">
        <v>3</v>
      </c>
      <c r="E85" s="224" t="str">
        <f t="shared" si="11"/>
        <v>Heliomare Onderwijs</v>
      </c>
      <c r="F85" s="224" t="str">
        <f t="shared" si="11"/>
        <v>01MI</v>
      </c>
      <c r="G85" s="193"/>
      <c r="H85" s="194"/>
      <c r="I85" s="194"/>
      <c r="J85" s="194"/>
      <c r="K85" s="195"/>
      <c r="L85" s="195"/>
      <c r="M85" s="194"/>
      <c r="N85" s="194"/>
      <c r="O85" s="194"/>
      <c r="P85" s="195"/>
      <c r="Q85" s="198"/>
      <c r="R85" s="195"/>
      <c r="S85" s="195"/>
      <c r="T85" s="138"/>
      <c r="U85" s="138"/>
      <c r="V85" s="200">
        <f t="shared" si="12"/>
        <v>21337.166744000002</v>
      </c>
      <c r="W85" s="138"/>
      <c r="X85" s="138"/>
      <c r="Y85" s="138"/>
      <c r="Z85" s="200">
        <f t="shared" si="13"/>
        <v>2006.8200000000002</v>
      </c>
      <c r="AA85" s="243"/>
    </row>
    <row r="86" spans="2:27" ht="13.15" customHeight="1" x14ac:dyDescent="0.2">
      <c r="B86" s="9"/>
      <c r="C86" s="16"/>
      <c r="D86" s="177">
        <v>4</v>
      </c>
      <c r="E86" s="224" t="str">
        <f t="shared" si="11"/>
        <v>Opb sch zmok De Spinaker</v>
      </c>
      <c r="F86" s="224" t="str">
        <f t="shared" si="11"/>
        <v>18ZJ</v>
      </c>
      <c r="G86" s="193"/>
      <c r="H86" s="194"/>
      <c r="I86" s="194"/>
      <c r="J86" s="194"/>
      <c r="K86" s="195"/>
      <c r="L86" s="195"/>
      <c r="M86" s="194"/>
      <c r="N86" s="194"/>
      <c r="O86" s="194"/>
      <c r="P86" s="195"/>
      <c r="Q86" s="198"/>
      <c r="R86" s="195"/>
      <c r="S86" s="195"/>
      <c r="T86" s="138"/>
      <c r="U86" s="138"/>
      <c r="V86" s="200">
        <f t="shared" si="12"/>
        <v>89402.952015999996</v>
      </c>
      <c r="W86" s="138"/>
      <c r="X86" s="138"/>
      <c r="Y86" s="138"/>
      <c r="Z86" s="200">
        <f t="shared" si="13"/>
        <v>9029.34</v>
      </c>
      <c r="AA86" s="211"/>
    </row>
    <row r="87" spans="2:27" ht="13.15" customHeight="1" x14ac:dyDescent="0.2">
      <c r="B87" s="9"/>
      <c r="C87" s="16"/>
      <c r="D87" s="177">
        <v>5</v>
      </c>
      <c r="E87" s="224" t="str">
        <f t="shared" si="11"/>
        <v>De Alk</v>
      </c>
      <c r="F87" s="224" t="str">
        <f t="shared" si="11"/>
        <v>01WX</v>
      </c>
      <c r="G87" s="193"/>
      <c r="H87" s="194"/>
      <c r="I87" s="194"/>
      <c r="J87" s="194"/>
      <c r="K87" s="195"/>
      <c r="L87" s="195"/>
      <c r="M87" s="194"/>
      <c r="N87" s="194"/>
      <c r="O87" s="194"/>
      <c r="P87" s="195"/>
      <c r="Q87" s="198"/>
      <c r="R87" s="195"/>
      <c r="S87" s="195"/>
      <c r="T87" s="138"/>
      <c r="U87" s="138"/>
      <c r="V87" s="200">
        <f t="shared" si="12"/>
        <v>0</v>
      </c>
      <c r="W87" s="138"/>
      <c r="X87" s="138"/>
      <c r="Y87" s="138"/>
      <c r="Z87" s="200">
        <f t="shared" si="13"/>
        <v>0</v>
      </c>
      <c r="AA87" s="211"/>
    </row>
    <row r="88" spans="2:27" ht="13.15" customHeight="1" x14ac:dyDescent="0.2">
      <c r="B88" s="9"/>
      <c r="C88" s="16"/>
      <c r="D88" s="177">
        <v>6</v>
      </c>
      <c r="E88" s="224" t="str">
        <f t="shared" si="11"/>
        <v>De Eenhoorn zmlk</v>
      </c>
      <c r="F88" s="224" t="str">
        <f t="shared" si="11"/>
        <v>04GJ</v>
      </c>
      <c r="G88" s="193"/>
      <c r="H88" s="194"/>
      <c r="I88" s="194"/>
      <c r="J88" s="194"/>
      <c r="K88" s="195"/>
      <c r="L88" s="195"/>
      <c r="M88" s="194"/>
      <c r="N88" s="194"/>
      <c r="O88" s="194"/>
      <c r="P88" s="195"/>
      <c r="Q88" s="198"/>
      <c r="R88" s="195"/>
      <c r="S88" s="195"/>
      <c r="T88" s="138"/>
      <c r="U88" s="138"/>
      <c r="V88" s="200">
        <f t="shared" si="12"/>
        <v>0</v>
      </c>
      <c r="W88" s="138"/>
      <c r="X88" s="138"/>
      <c r="Y88" s="138"/>
      <c r="Z88" s="200">
        <f t="shared" si="13"/>
        <v>0</v>
      </c>
      <c r="AA88" s="211"/>
    </row>
    <row r="89" spans="2:27" ht="13.15" customHeight="1" x14ac:dyDescent="0.2">
      <c r="B89" s="9"/>
      <c r="C89" s="16"/>
      <c r="D89" s="177">
        <v>7</v>
      </c>
      <c r="E89" s="224" t="str">
        <f t="shared" si="11"/>
        <v>'t Iemenschoer</v>
      </c>
      <c r="F89" s="224" t="str">
        <f t="shared" si="11"/>
        <v>01CN</v>
      </c>
      <c r="G89" s="193"/>
      <c r="H89" s="194"/>
      <c r="I89" s="194"/>
      <c r="J89" s="194"/>
      <c r="K89" s="195"/>
      <c r="L89" s="195"/>
      <c r="M89" s="194"/>
      <c r="N89" s="194"/>
      <c r="O89" s="194"/>
      <c r="P89" s="195"/>
      <c r="Q89" s="198"/>
      <c r="R89" s="195"/>
      <c r="S89" s="195"/>
      <c r="T89" s="138"/>
      <c r="U89" s="138"/>
      <c r="V89" s="200">
        <f t="shared" si="12"/>
        <v>0</v>
      </c>
      <c r="W89" s="138"/>
      <c r="X89" s="138"/>
      <c r="Y89" s="138"/>
      <c r="Z89" s="200">
        <f t="shared" si="13"/>
        <v>0</v>
      </c>
      <c r="AA89" s="211"/>
    </row>
    <row r="90" spans="2:27" ht="13.15" customHeight="1" x14ac:dyDescent="0.2">
      <c r="B90" s="9"/>
      <c r="C90" s="16"/>
      <c r="D90" s="177">
        <v>8</v>
      </c>
      <c r="E90" s="224" t="str">
        <f t="shared" si="11"/>
        <v>SO/VSO Respont (Asteria College)</v>
      </c>
      <c r="F90" s="224" t="str">
        <f t="shared" si="11"/>
        <v>04EY</v>
      </c>
      <c r="G90" s="193"/>
      <c r="H90" s="194"/>
      <c r="I90" s="194"/>
      <c r="J90" s="194"/>
      <c r="K90" s="195"/>
      <c r="L90" s="195"/>
      <c r="M90" s="194"/>
      <c r="N90" s="194"/>
      <c r="O90" s="194"/>
      <c r="P90" s="195"/>
      <c r="Q90" s="198"/>
      <c r="R90" s="195"/>
      <c r="S90" s="195"/>
      <c r="T90" s="138"/>
      <c r="U90" s="138"/>
      <c r="V90" s="200">
        <f t="shared" si="12"/>
        <v>0</v>
      </c>
      <c r="W90" s="138"/>
      <c r="X90" s="138"/>
      <c r="Y90" s="138"/>
      <c r="Z90" s="200">
        <f t="shared" si="13"/>
        <v>0</v>
      </c>
      <c r="AA90" s="211"/>
    </row>
    <row r="91" spans="2:27" ht="13.15" customHeight="1" x14ac:dyDescent="0.2">
      <c r="B91" s="9"/>
      <c r="C91" s="16"/>
      <c r="D91" s="177">
        <v>9</v>
      </c>
      <c r="E91" s="224" t="str">
        <f t="shared" si="11"/>
        <v>De Koperakker</v>
      </c>
      <c r="F91" s="224" t="str">
        <f t="shared" si="11"/>
        <v>07WD</v>
      </c>
      <c r="G91" s="193"/>
      <c r="H91" s="194"/>
      <c r="I91" s="194"/>
      <c r="J91" s="194"/>
      <c r="K91" s="195"/>
      <c r="L91" s="195"/>
      <c r="M91" s="194"/>
      <c r="N91" s="194"/>
      <c r="O91" s="194"/>
      <c r="P91" s="195"/>
      <c r="Q91" s="198"/>
      <c r="R91" s="195"/>
      <c r="S91" s="195"/>
      <c r="T91" s="138"/>
      <c r="U91" s="138"/>
      <c r="V91" s="200">
        <f t="shared" si="12"/>
        <v>0</v>
      </c>
      <c r="W91" s="138"/>
      <c r="X91" s="138"/>
      <c r="Y91" s="138"/>
      <c r="Z91" s="200">
        <f t="shared" si="13"/>
        <v>0</v>
      </c>
      <c r="AA91" s="211"/>
    </row>
    <row r="92" spans="2:27" ht="13.15" customHeight="1" x14ac:dyDescent="0.2">
      <c r="B92" s="9"/>
      <c r="C92" s="16"/>
      <c r="D92" s="177">
        <v>10</v>
      </c>
      <c r="E92" s="224" t="str">
        <f t="shared" si="11"/>
        <v>Piet Bakkerschool</v>
      </c>
      <c r="F92" s="224" t="str">
        <f t="shared" si="11"/>
        <v>08ST</v>
      </c>
      <c r="G92" s="193"/>
      <c r="H92" s="194"/>
      <c r="I92" s="194"/>
      <c r="J92" s="194"/>
      <c r="K92" s="195"/>
      <c r="L92" s="195"/>
      <c r="M92" s="194"/>
      <c r="N92" s="194"/>
      <c r="O92" s="194"/>
      <c r="P92" s="195"/>
      <c r="Q92" s="198"/>
      <c r="R92" s="195"/>
      <c r="S92" s="195"/>
      <c r="T92" s="138"/>
      <c r="U92" s="138"/>
      <c r="V92" s="200">
        <f t="shared" si="12"/>
        <v>0</v>
      </c>
      <c r="W92" s="138"/>
      <c r="X92" s="138"/>
      <c r="Y92" s="138"/>
      <c r="Z92" s="200">
        <f t="shared" si="13"/>
        <v>0</v>
      </c>
      <c r="AA92" s="211"/>
    </row>
    <row r="93" spans="2:27" ht="13.15" customHeight="1" x14ac:dyDescent="0.2">
      <c r="B93" s="9"/>
      <c r="C93" s="16"/>
      <c r="D93" s="177">
        <v>11</v>
      </c>
      <c r="E93" s="224" t="str">
        <f t="shared" si="11"/>
        <v/>
      </c>
      <c r="F93" s="224" t="str">
        <f t="shared" si="11"/>
        <v/>
      </c>
      <c r="G93" s="193"/>
      <c r="H93" s="194"/>
      <c r="I93" s="194"/>
      <c r="J93" s="194"/>
      <c r="K93" s="195"/>
      <c r="L93" s="195"/>
      <c r="M93" s="194"/>
      <c r="N93" s="194"/>
      <c r="O93" s="194"/>
      <c r="P93" s="195"/>
      <c r="Q93" s="198"/>
      <c r="R93" s="195"/>
      <c r="S93" s="195"/>
      <c r="T93" s="138"/>
      <c r="U93" s="138"/>
      <c r="V93" s="200">
        <f t="shared" si="12"/>
        <v>0</v>
      </c>
      <c r="W93" s="138"/>
      <c r="X93" s="138"/>
      <c r="Y93" s="138"/>
      <c r="Z93" s="200">
        <f t="shared" si="13"/>
        <v>0</v>
      </c>
      <c r="AA93" s="211"/>
    </row>
    <row r="94" spans="2:27" ht="13.15" customHeight="1" x14ac:dyDescent="0.2">
      <c r="B94" s="9"/>
      <c r="C94" s="16"/>
      <c r="D94" s="177">
        <v>12</v>
      </c>
      <c r="E94" s="224" t="str">
        <f t="shared" si="11"/>
        <v/>
      </c>
      <c r="F94" s="224" t="str">
        <f t="shared" si="11"/>
        <v/>
      </c>
      <c r="G94" s="193"/>
      <c r="H94" s="194"/>
      <c r="I94" s="194"/>
      <c r="J94" s="194"/>
      <c r="K94" s="195"/>
      <c r="L94" s="195"/>
      <c r="M94" s="194"/>
      <c r="N94" s="194"/>
      <c r="O94" s="194"/>
      <c r="P94" s="195"/>
      <c r="Q94" s="198"/>
      <c r="R94" s="195"/>
      <c r="S94" s="195"/>
      <c r="T94" s="138"/>
      <c r="U94" s="138"/>
      <c r="V94" s="200">
        <f t="shared" si="12"/>
        <v>0</v>
      </c>
      <c r="W94" s="138"/>
      <c r="X94" s="138"/>
      <c r="Y94" s="138"/>
      <c r="Z94" s="200">
        <f t="shared" si="13"/>
        <v>0</v>
      </c>
      <c r="AA94" s="211"/>
    </row>
    <row r="95" spans="2:27" ht="13.15" customHeight="1" x14ac:dyDescent="0.2">
      <c r="B95" s="9"/>
      <c r="C95" s="16"/>
      <c r="D95" s="177">
        <v>13</v>
      </c>
      <c r="E95" s="224" t="str">
        <f t="shared" si="11"/>
        <v/>
      </c>
      <c r="F95" s="224" t="str">
        <f t="shared" si="11"/>
        <v/>
      </c>
      <c r="G95" s="193"/>
      <c r="H95" s="194"/>
      <c r="I95" s="194"/>
      <c r="J95" s="194"/>
      <c r="K95" s="195"/>
      <c r="L95" s="195"/>
      <c r="M95" s="194"/>
      <c r="N95" s="194"/>
      <c r="O95" s="194"/>
      <c r="P95" s="195"/>
      <c r="Q95" s="198"/>
      <c r="R95" s="195"/>
      <c r="S95" s="195"/>
      <c r="T95" s="138"/>
      <c r="U95" s="138"/>
      <c r="V95" s="200">
        <f t="shared" si="12"/>
        <v>0</v>
      </c>
      <c r="W95" s="138"/>
      <c r="X95" s="138"/>
      <c r="Y95" s="138"/>
      <c r="Z95" s="200">
        <f t="shared" si="13"/>
        <v>0</v>
      </c>
      <c r="AA95" s="211"/>
    </row>
    <row r="96" spans="2:27" ht="13.15" customHeight="1" x14ac:dyDescent="0.2">
      <c r="B96" s="9"/>
      <c r="C96" s="16"/>
      <c r="D96" s="177">
        <v>14</v>
      </c>
      <c r="E96" s="224" t="str">
        <f t="shared" si="11"/>
        <v/>
      </c>
      <c r="F96" s="224" t="str">
        <f t="shared" si="11"/>
        <v/>
      </c>
      <c r="G96" s="193"/>
      <c r="H96" s="194"/>
      <c r="I96" s="194"/>
      <c r="J96" s="194"/>
      <c r="K96" s="195"/>
      <c r="L96" s="195"/>
      <c r="M96" s="194"/>
      <c r="N96" s="194"/>
      <c r="O96" s="194"/>
      <c r="P96" s="195"/>
      <c r="Q96" s="198"/>
      <c r="R96" s="195"/>
      <c r="S96" s="195"/>
      <c r="T96" s="138"/>
      <c r="U96" s="138"/>
      <c r="V96" s="200">
        <f t="shared" si="12"/>
        <v>0</v>
      </c>
      <c r="W96" s="138"/>
      <c r="X96" s="138"/>
      <c r="Y96" s="138"/>
      <c r="Z96" s="200">
        <f t="shared" si="13"/>
        <v>0</v>
      </c>
      <c r="AA96" s="211"/>
    </row>
    <row r="97" spans="2:27" ht="13.15" customHeight="1" x14ac:dyDescent="0.2">
      <c r="B97" s="9"/>
      <c r="C97" s="16"/>
      <c r="D97" s="177">
        <v>15</v>
      </c>
      <c r="E97" s="224" t="str">
        <f t="shared" si="11"/>
        <v/>
      </c>
      <c r="F97" s="224" t="str">
        <f t="shared" si="11"/>
        <v/>
      </c>
      <c r="G97" s="193"/>
      <c r="H97" s="194"/>
      <c r="I97" s="194"/>
      <c r="J97" s="194"/>
      <c r="K97" s="195"/>
      <c r="L97" s="195"/>
      <c r="M97" s="194"/>
      <c r="N97" s="194"/>
      <c r="O97" s="194"/>
      <c r="P97" s="195"/>
      <c r="Q97" s="198"/>
      <c r="R97" s="195"/>
      <c r="S97" s="195"/>
      <c r="T97" s="138"/>
      <c r="U97" s="138"/>
      <c r="V97" s="200">
        <f t="shared" si="12"/>
        <v>0</v>
      </c>
      <c r="W97" s="138"/>
      <c r="X97" s="138"/>
      <c r="Y97" s="138"/>
      <c r="Z97" s="200">
        <f t="shared" si="13"/>
        <v>0</v>
      </c>
      <c r="AA97" s="211"/>
    </row>
    <row r="98" spans="2:27" ht="13.15" customHeight="1" x14ac:dyDescent="0.2">
      <c r="B98" s="9"/>
      <c r="C98" s="16"/>
      <c r="D98" s="177">
        <v>16</v>
      </c>
      <c r="E98" s="224" t="str">
        <f t="shared" si="11"/>
        <v/>
      </c>
      <c r="F98" s="224" t="str">
        <f t="shared" si="11"/>
        <v/>
      </c>
      <c r="G98" s="193"/>
      <c r="H98" s="194"/>
      <c r="I98" s="194"/>
      <c r="J98" s="194"/>
      <c r="K98" s="195"/>
      <c r="L98" s="195"/>
      <c r="M98" s="194"/>
      <c r="N98" s="194"/>
      <c r="O98" s="194"/>
      <c r="P98" s="195"/>
      <c r="Q98" s="198"/>
      <c r="R98" s="195"/>
      <c r="S98" s="195"/>
      <c r="T98" s="138"/>
      <c r="U98" s="138"/>
      <c r="V98" s="200">
        <f t="shared" si="12"/>
        <v>0</v>
      </c>
      <c r="W98" s="138"/>
      <c r="X98" s="138"/>
      <c r="Y98" s="138"/>
      <c r="Z98" s="200">
        <f t="shared" si="13"/>
        <v>0</v>
      </c>
      <c r="AA98" s="211"/>
    </row>
    <row r="99" spans="2:27" ht="13.15" customHeight="1" x14ac:dyDescent="0.2">
      <c r="B99" s="9"/>
      <c r="C99" s="16"/>
      <c r="D99" s="177">
        <v>17</v>
      </c>
      <c r="E99" s="224" t="str">
        <f t="shared" si="11"/>
        <v/>
      </c>
      <c r="F99" s="224" t="str">
        <f t="shared" si="11"/>
        <v/>
      </c>
      <c r="G99" s="193"/>
      <c r="H99" s="194"/>
      <c r="I99" s="194"/>
      <c r="J99" s="194"/>
      <c r="K99" s="195"/>
      <c r="L99" s="195"/>
      <c r="M99" s="194"/>
      <c r="N99" s="194"/>
      <c r="O99" s="194"/>
      <c r="P99" s="195"/>
      <c r="Q99" s="198"/>
      <c r="R99" s="195"/>
      <c r="S99" s="195"/>
      <c r="T99" s="138"/>
      <c r="U99" s="138"/>
      <c r="V99" s="200">
        <f t="shared" si="12"/>
        <v>0</v>
      </c>
      <c r="W99" s="138"/>
      <c r="X99" s="138"/>
      <c r="Y99" s="138"/>
      <c r="Z99" s="200">
        <f t="shared" si="13"/>
        <v>0</v>
      </c>
      <c r="AA99" s="211"/>
    </row>
    <row r="100" spans="2:27" ht="13.15" customHeight="1" x14ac:dyDescent="0.2">
      <c r="B100" s="9"/>
      <c r="C100" s="16"/>
      <c r="D100" s="177">
        <v>18</v>
      </c>
      <c r="E100" s="224" t="str">
        <f t="shared" si="11"/>
        <v/>
      </c>
      <c r="F100" s="224" t="str">
        <f t="shared" si="11"/>
        <v/>
      </c>
      <c r="G100" s="193"/>
      <c r="H100" s="194"/>
      <c r="I100" s="194"/>
      <c r="J100" s="194"/>
      <c r="K100" s="195"/>
      <c r="L100" s="195"/>
      <c r="M100" s="194"/>
      <c r="N100" s="194"/>
      <c r="O100" s="194"/>
      <c r="P100" s="195"/>
      <c r="Q100" s="198"/>
      <c r="R100" s="195"/>
      <c r="S100" s="195"/>
      <c r="T100" s="138"/>
      <c r="U100" s="138"/>
      <c r="V100" s="200">
        <f t="shared" si="12"/>
        <v>0</v>
      </c>
      <c r="W100" s="138"/>
      <c r="X100" s="138"/>
      <c r="Y100" s="138"/>
      <c r="Z100" s="200">
        <f t="shared" si="13"/>
        <v>0</v>
      </c>
      <c r="AA100" s="211"/>
    </row>
    <row r="101" spans="2:27" ht="13.15" customHeight="1" x14ac:dyDescent="0.2">
      <c r="B101" s="9"/>
      <c r="C101" s="16"/>
      <c r="D101" s="177">
        <v>19</v>
      </c>
      <c r="E101" s="224" t="str">
        <f t="shared" si="11"/>
        <v/>
      </c>
      <c r="F101" s="224" t="str">
        <f t="shared" si="11"/>
        <v/>
      </c>
      <c r="G101" s="193"/>
      <c r="H101" s="194"/>
      <c r="I101" s="194"/>
      <c r="J101" s="194"/>
      <c r="K101" s="195"/>
      <c r="L101" s="195"/>
      <c r="M101" s="194"/>
      <c r="N101" s="194"/>
      <c r="O101" s="194"/>
      <c r="P101" s="195"/>
      <c r="Q101" s="198"/>
      <c r="R101" s="195"/>
      <c r="S101" s="195"/>
      <c r="T101" s="138"/>
      <c r="U101" s="138"/>
      <c r="V101" s="200">
        <f t="shared" si="12"/>
        <v>0</v>
      </c>
      <c r="W101" s="138"/>
      <c r="X101" s="138"/>
      <c r="Y101" s="138"/>
      <c r="Z101" s="200">
        <f t="shared" si="13"/>
        <v>0</v>
      </c>
      <c r="AA101" s="211"/>
    </row>
    <row r="102" spans="2:27" ht="13.15" customHeight="1" x14ac:dyDescent="0.2">
      <c r="B102" s="9"/>
      <c r="C102" s="16"/>
      <c r="D102" s="177">
        <v>20</v>
      </c>
      <c r="E102" s="224" t="str">
        <f t="shared" si="11"/>
        <v/>
      </c>
      <c r="F102" s="224" t="str">
        <f t="shared" si="11"/>
        <v/>
      </c>
      <c r="G102" s="193"/>
      <c r="H102" s="194"/>
      <c r="I102" s="194"/>
      <c r="J102" s="194"/>
      <c r="K102" s="195"/>
      <c r="L102" s="195"/>
      <c r="M102" s="194"/>
      <c r="N102" s="194"/>
      <c r="O102" s="194"/>
      <c r="P102" s="195"/>
      <c r="Q102" s="198"/>
      <c r="R102" s="195"/>
      <c r="S102" s="195"/>
      <c r="T102" s="138"/>
      <c r="U102" s="138"/>
      <c r="V102" s="200">
        <f t="shared" si="12"/>
        <v>0</v>
      </c>
      <c r="W102" s="138"/>
      <c r="X102" s="138"/>
      <c r="Y102" s="138"/>
      <c r="Z102" s="200">
        <f t="shared" si="13"/>
        <v>0</v>
      </c>
      <c r="AA102" s="211"/>
    </row>
    <row r="103" spans="2:27" ht="13.15" customHeight="1" x14ac:dyDescent="0.2">
      <c r="B103" s="9"/>
      <c r="C103" s="16"/>
      <c r="D103" s="177">
        <v>21</v>
      </c>
      <c r="E103" s="224" t="str">
        <f t="shared" si="11"/>
        <v/>
      </c>
      <c r="F103" s="224" t="str">
        <f t="shared" si="11"/>
        <v/>
      </c>
      <c r="G103" s="193"/>
      <c r="H103" s="194"/>
      <c r="I103" s="194"/>
      <c r="J103" s="194"/>
      <c r="K103" s="195"/>
      <c r="L103" s="195"/>
      <c r="M103" s="194"/>
      <c r="N103" s="194"/>
      <c r="O103" s="194"/>
      <c r="P103" s="195"/>
      <c r="Q103" s="198"/>
      <c r="R103" s="195"/>
      <c r="S103" s="195"/>
      <c r="T103" s="138"/>
      <c r="U103" s="138"/>
      <c r="V103" s="200">
        <f t="shared" si="12"/>
        <v>0</v>
      </c>
      <c r="W103" s="138"/>
      <c r="X103" s="138"/>
      <c r="Y103" s="138"/>
      <c r="Z103" s="200">
        <f t="shared" si="13"/>
        <v>0</v>
      </c>
      <c r="AA103" s="211"/>
    </row>
    <row r="104" spans="2:27" ht="13.15" customHeight="1" x14ac:dyDescent="0.2">
      <c r="B104" s="9"/>
      <c r="C104" s="16"/>
      <c r="D104" s="177">
        <v>22</v>
      </c>
      <c r="E104" s="224" t="str">
        <f t="shared" si="11"/>
        <v/>
      </c>
      <c r="F104" s="224" t="str">
        <f t="shared" si="11"/>
        <v/>
      </c>
      <c r="G104" s="193"/>
      <c r="H104" s="194"/>
      <c r="I104" s="194"/>
      <c r="J104" s="194"/>
      <c r="K104" s="195"/>
      <c r="L104" s="195"/>
      <c r="M104" s="194"/>
      <c r="N104" s="194"/>
      <c r="O104" s="194"/>
      <c r="P104" s="195"/>
      <c r="Q104" s="198"/>
      <c r="R104" s="195"/>
      <c r="S104" s="195"/>
      <c r="T104" s="138"/>
      <c r="U104" s="138"/>
      <c r="V104" s="200">
        <f t="shared" si="12"/>
        <v>0</v>
      </c>
      <c r="W104" s="138"/>
      <c r="X104" s="138"/>
      <c r="Y104" s="138"/>
      <c r="Z104" s="200">
        <f t="shared" si="13"/>
        <v>0</v>
      </c>
      <c r="AA104" s="211"/>
    </row>
    <row r="105" spans="2:27" ht="13.15" customHeight="1" x14ac:dyDescent="0.2">
      <c r="B105" s="9"/>
      <c r="C105" s="16"/>
      <c r="D105" s="177">
        <v>23</v>
      </c>
      <c r="E105" s="224" t="str">
        <f t="shared" si="11"/>
        <v/>
      </c>
      <c r="F105" s="224" t="str">
        <f t="shared" si="11"/>
        <v/>
      </c>
      <c r="G105" s="193"/>
      <c r="H105" s="194"/>
      <c r="I105" s="194"/>
      <c r="J105" s="194"/>
      <c r="K105" s="195"/>
      <c r="L105" s="195"/>
      <c r="M105" s="194"/>
      <c r="N105" s="194"/>
      <c r="O105" s="194"/>
      <c r="P105" s="195"/>
      <c r="Q105" s="198"/>
      <c r="R105" s="195"/>
      <c r="S105" s="195"/>
      <c r="T105" s="138"/>
      <c r="U105" s="138"/>
      <c r="V105" s="200">
        <f t="shared" si="12"/>
        <v>0</v>
      </c>
      <c r="W105" s="138"/>
      <c r="X105" s="138"/>
      <c r="Y105" s="138"/>
      <c r="Z105" s="200">
        <f t="shared" si="13"/>
        <v>0</v>
      </c>
      <c r="AA105" s="211"/>
    </row>
    <row r="106" spans="2:27" ht="13.15" customHeight="1" x14ac:dyDescent="0.2">
      <c r="B106" s="9"/>
      <c r="C106" s="16"/>
      <c r="D106" s="177">
        <v>24</v>
      </c>
      <c r="E106" s="224" t="str">
        <f t="shared" si="11"/>
        <v/>
      </c>
      <c r="F106" s="224" t="str">
        <f t="shared" si="11"/>
        <v/>
      </c>
      <c r="G106" s="193"/>
      <c r="H106" s="194"/>
      <c r="I106" s="194"/>
      <c r="J106" s="194"/>
      <c r="K106" s="195"/>
      <c r="L106" s="195"/>
      <c r="M106" s="194"/>
      <c r="N106" s="194"/>
      <c r="O106" s="194"/>
      <c r="P106" s="195"/>
      <c r="Q106" s="198"/>
      <c r="R106" s="195"/>
      <c r="S106" s="195"/>
      <c r="T106" s="138"/>
      <c r="U106" s="138"/>
      <c r="V106" s="200">
        <f t="shared" si="12"/>
        <v>0</v>
      </c>
      <c r="W106" s="138"/>
      <c r="X106" s="138"/>
      <c r="Y106" s="138"/>
      <c r="Z106" s="200">
        <f t="shared" si="13"/>
        <v>0</v>
      </c>
      <c r="AA106" s="211"/>
    </row>
    <row r="107" spans="2:27" ht="13.15" customHeight="1" x14ac:dyDescent="0.2">
      <c r="B107" s="9"/>
      <c r="C107" s="16"/>
      <c r="D107" s="177">
        <v>25</v>
      </c>
      <c r="E107" s="224" t="str">
        <f t="shared" si="11"/>
        <v/>
      </c>
      <c r="F107" s="224" t="str">
        <f t="shared" si="11"/>
        <v/>
      </c>
      <c r="G107" s="193"/>
      <c r="H107" s="194"/>
      <c r="I107" s="194"/>
      <c r="J107" s="194"/>
      <c r="K107" s="195"/>
      <c r="L107" s="195"/>
      <c r="M107" s="194"/>
      <c r="N107" s="194"/>
      <c r="O107" s="194"/>
      <c r="P107" s="195"/>
      <c r="Q107" s="198"/>
      <c r="R107" s="195"/>
      <c r="S107" s="195"/>
      <c r="T107" s="138"/>
      <c r="U107" s="138"/>
      <c r="V107" s="200">
        <f t="shared" si="12"/>
        <v>0</v>
      </c>
      <c r="W107" s="138"/>
      <c r="X107" s="138"/>
      <c r="Y107" s="138"/>
      <c r="Z107" s="200">
        <f t="shared" si="13"/>
        <v>0</v>
      </c>
      <c r="AA107" s="211"/>
    </row>
    <row r="108" spans="2:27" ht="13.15" customHeight="1" x14ac:dyDescent="0.2">
      <c r="B108" s="212"/>
      <c r="C108" s="16"/>
      <c r="D108" s="177"/>
      <c r="E108" s="130" t="s">
        <v>50</v>
      </c>
      <c r="F108" s="130"/>
      <c r="G108" s="193"/>
      <c r="H108" s="201">
        <f t="shared" ref="H108:P108" si="14">+H46+H77</f>
        <v>24</v>
      </c>
      <c r="I108" s="201">
        <f t="shared" si="14"/>
        <v>1</v>
      </c>
      <c r="J108" s="201">
        <f t="shared" si="14"/>
        <v>2</v>
      </c>
      <c r="K108" s="201">
        <f t="shared" si="14"/>
        <v>27</v>
      </c>
      <c r="L108" s="247"/>
      <c r="M108" s="201">
        <f t="shared" si="14"/>
        <v>9</v>
      </c>
      <c r="N108" s="201">
        <f t="shared" si="14"/>
        <v>0</v>
      </c>
      <c r="O108" s="201">
        <f t="shared" si="14"/>
        <v>1</v>
      </c>
      <c r="P108" s="201">
        <f t="shared" si="14"/>
        <v>10</v>
      </c>
      <c r="Q108" s="198"/>
      <c r="R108" s="195"/>
      <c r="S108" s="195"/>
      <c r="T108" s="202" t="s">
        <v>57</v>
      </c>
      <c r="U108" s="203"/>
      <c r="V108" s="203"/>
      <c r="W108" s="203"/>
      <c r="X108" s="204" t="s">
        <v>55</v>
      </c>
      <c r="Y108" s="205"/>
      <c r="Z108" s="205"/>
      <c r="AA108" s="211"/>
    </row>
    <row r="109" spans="2:27" ht="13.15" customHeight="1" x14ac:dyDescent="0.2">
      <c r="B109" s="212"/>
      <c r="C109" s="16"/>
      <c r="D109" s="177"/>
      <c r="E109" s="130"/>
      <c r="F109" s="130"/>
      <c r="G109" s="193"/>
      <c r="H109" s="194"/>
      <c r="I109" s="194"/>
      <c r="J109" s="194"/>
      <c r="K109" s="194"/>
      <c r="L109" s="195"/>
      <c r="M109" s="194"/>
      <c r="N109" s="194"/>
      <c r="O109" s="194"/>
      <c r="P109" s="194"/>
      <c r="Q109" s="198"/>
      <c r="R109" s="195"/>
      <c r="S109" s="195"/>
      <c r="T109" s="199" t="s">
        <v>74</v>
      </c>
      <c r="U109" s="204"/>
      <c r="V109" s="196" t="s">
        <v>42</v>
      </c>
      <c r="W109" s="196"/>
      <c r="X109" s="199" t="s">
        <v>81</v>
      </c>
      <c r="Y109" s="196"/>
      <c r="Z109" s="196" t="s">
        <v>42</v>
      </c>
      <c r="AA109" s="211"/>
    </row>
    <row r="110" spans="2:27" ht="13.15" customHeight="1" x14ac:dyDescent="0.2">
      <c r="B110" s="212"/>
      <c r="C110" s="16"/>
      <c r="D110" s="177"/>
      <c r="E110" s="130"/>
      <c r="F110" s="130"/>
      <c r="G110" s="193"/>
      <c r="H110" s="194"/>
      <c r="I110" s="194"/>
      <c r="J110" s="194"/>
      <c r="K110" s="195"/>
      <c r="L110" s="195"/>
      <c r="M110" s="194"/>
      <c r="N110" s="194"/>
      <c r="O110" s="194"/>
      <c r="P110" s="195"/>
      <c r="Q110" s="198"/>
      <c r="R110" s="195"/>
      <c r="S110" s="195"/>
      <c r="T110" s="206"/>
      <c r="U110" s="206"/>
      <c r="V110" s="196" t="s">
        <v>75</v>
      </c>
      <c r="W110" s="196"/>
      <c r="X110" s="207"/>
      <c r="Y110" s="207"/>
      <c r="Z110" s="196" t="s">
        <v>87</v>
      </c>
      <c r="AA110" s="211"/>
    </row>
    <row r="111" spans="2:27" ht="13.15" customHeight="1" x14ac:dyDescent="0.2">
      <c r="B111" s="213"/>
      <c r="C111" s="214"/>
      <c r="D111" s="215"/>
      <c r="E111" s="216" t="s">
        <v>76</v>
      </c>
      <c r="F111" s="216"/>
      <c r="G111" s="217"/>
      <c r="H111" s="218"/>
      <c r="I111" s="218"/>
      <c r="J111" s="218"/>
      <c r="K111" s="219"/>
      <c r="L111" s="219"/>
      <c r="M111" s="218"/>
      <c r="N111" s="218"/>
      <c r="O111" s="218"/>
      <c r="P111" s="219"/>
      <c r="Q111" s="220"/>
      <c r="R111" s="219"/>
      <c r="S111" s="219"/>
      <c r="T111" s="221"/>
      <c r="U111" s="221"/>
      <c r="V111" s="222">
        <f>SUM(V83:V107)</f>
        <v>281315.966632</v>
      </c>
      <c r="W111" s="221"/>
      <c r="X111" s="221"/>
      <c r="Y111" s="221"/>
      <c r="Z111" s="222">
        <f>SUM(Z83:Z107)</f>
        <v>26980.38</v>
      </c>
      <c r="AA111" s="223"/>
    </row>
    <row r="112" spans="2:27" ht="13.15" customHeight="1" x14ac:dyDescent="0.2">
      <c r="D112" s="2"/>
      <c r="H112" s="27"/>
      <c r="I112" s="27"/>
      <c r="J112" s="27"/>
      <c r="K112" s="27"/>
      <c r="L112" s="27"/>
      <c r="M112" s="27"/>
      <c r="N112" s="27"/>
      <c r="O112" s="27"/>
      <c r="P112" s="27"/>
      <c r="Q112" s="27"/>
      <c r="R112" s="27"/>
      <c r="S112" s="27"/>
      <c r="T112" s="140"/>
      <c r="U112" s="140"/>
      <c r="V112" s="140"/>
      <c r="W112" s="140"/>
    </row>
    <row r="113" spans="4:23" ht="13.15" customHeight="1" x14ac:dyDescent="0.2">
      <c r="D113" s="2"/>
      <c r="H113" s="27"/>
      <c r="I113" s="27"/>
      <c r="J113" s="27"/>
      <c r="K113" s="27"/>
      <c r="L113" s="27"/>
      <c r="M113" s="27"/>
      <c r="N113" s="27"/>
      <c r="O113" s="27"/>
      <c r="P113" s="27"/>
      <c r="Q113" s="27"/>
      <c r="R113" s="27"/>
      <c r="S113" s="27"/>
      <c r="T113" s="140"/>
      <c r="U113" s="140"/>
      <c r="V113" s="140"/>
      <c r="W113" s="140"/>
    </row>
    <row r="114" spans="4:23" ht="13.15" customHeight="1" x14ac:dyDescent="0.2">
      <c r="D114" s="2"/>
      <c r="H114" s="27"/>
      <c r="I114" s="27"/>
      <c r="J114" s="27"/>
      <c r="K114" s="27"/>
      <c r="L114" s="27"/>
      <c r="M114" s="27"/>
      <c r="N114" s="27"/>
      <c r="O114" s="27"/>
      <c r="P114" s="27"/>
      <c r="Q114" s="27"/>
      <c r="R114" s="27"/>
      <c r="S114" s="27"/>
      <c r="T114" s="140"/>
      <c r="U114" s="140"/>
      <c r="V114" s="140"/>
      <c r="W114" s="140"/>
    </row>
    <row r="115" spans="4:23" ht="13.15" customHeight="1" x14ac:dyDescent="0.2">
      <c r="D115" s="2"/>
      <c r="H115" s="27"/>
      <c r="I115" s="27"/>
      <c r="J115" s="27"/>
      <c r="K115" s="27"/>
      <c r="L115" s="27"/>
      <c r="M115" s="27"/>
      <c r="N115" s="27"/>
      <c r="O115" s="27"/>
      <c r="P115" s="27"/>
      <c r="Q115" s="27"/>
      <c r="R115" s="27"/>
      <c r="S115" s="27"/>
      <c r="T115" s="140"/>
      <c r="U115" s="140"/>
      <c r="V115" s="140"/>
      <c r="W115" s="140"/>
    </row>
    <row r="116" spans="4:23" ht="13.15" customHeight="1" x14ac:dyDescent="0.2">
      <c r="D116" s="2"/>
      <c r="H116" s="27"/>
      <c r="I116" s="27"/>
      <c r="J116" s="27"/>
      <c r="K116" s="27"/>
      <c r="L116" s="27"/>
      <c r="M116" s="27"/>
      <c r="N116" s="27"/>
      <c r="O116" s="27"/>
      <c r="P116" s="27"/>
      <c r="Q116" s="27"/>
      <c r="R116" s="27"/>
      <c r="S116" s="27"/>
      <c r="T116" s="140"/>
      <c r="U116" s="140"/>
      <c r="V116" s="140"/>
      <c r="W116" s="140"/>
    </row>
    <row r="117" spans="4:23" ht="13.15" customHeight="1" x14ac:dyDescent="0.2">
      <c r="D117" s="2"/>
      <c r="H117" s="27"/>
      <c r="I117" s="27"/>
      <c r="J117" s="27"/>
      <c r="K117" s="27"/>
      <c r="L117" s="27"/>
      <c r="M117" s="27"/>
      <c r="N117" s="27"/>
      <c r="O117" s="27"/>
      <c r="P117" s="27"/>
      <c r="Q117" s="27"/>
      <c r="R117" s="27"/>
      <c r="S117" s="27"/>
      <c r="T117" s="140"/>
      <c r="U117" s="140"/>
      <c r="V117" s="140"/>
      <c r="W117" s="140"/>
    </row>
    <row r="118" spans="4:23" ht="13.15" customHeight="1" x14ac:dyDescent="0.2">
      <c r="D118" s="2"/>
      <c r="H118" s="27"/>
      <c r="I118" s="27"/>
      <c r="J118" s="27"/>
      <c r="K118" s="27"/>
      <c r="L118" s="27"/>
      <c r="M118" s="27"/>
      <c r="N118" s="27"/>
      <c r="O118" s="27"/>
      <c r="P118" s="27"/>
      <c r="Q118" s="27"/>
      <c r="R118" s="27"/>
      <c r="S118" s="27"/>
      <c r="T118" s="140"/>
      <c r="U118" s="140"/>
      <c r="V118" s="140"/>
      <c r="W118" s="140"/>
    </row>
    <row r="119" spans="4:23" ht="13.15" customHeight="1" x14ac:dyDescent="0.2">
      <c r="D119" s="2"/>
      <c r="H119" s="27"/>
      <c r="I119" s="27"/>
      <c r="J119" s="27"/>
      <c r="K119" s="27"/>
      <c r="L119" s="27"/>
      <c r="M119" s="27"/>
      <c r="N119" s="27"/>
      <c r="O119" s="27"/>
      <c r="P119" s="27"/>
      <c r="Q119" s="27"/>
      <c r="R119" s="27"/>
      <c r="S119" s="27"/>
      <c r="T119" s="140"/>
      <c r="U119" s="140"/>
      <c r="V119" s="140"/>
      <c r="W119" s="140"/>
    </row>
    <row r="120" spans="4:23" ht="13.15" customHeight="1" x14ac:dyDescent="0.2">
      <c r="D120" s="2"/>
      <c r="H120" s="27"/>
      <c r="I120" s="27"/>
      <c r="J120" s="27"/>
      <c r="K120" s="27"/>
      <c r="L120" s="27"/>
      <c r="M120" s="27"/>
      <c r="N120" s="27"/>
      <c r="O120" s="27"/>
      <c r="P120" s="27"/>
      <c r="Q120" s="27"/>
      <c r="R120" s="27"/>
      <c r="S120" s="27"/>
      <c r="T120" s="140"/>
      <c r="U120" s="140"/>
      <c r="V120" s="140"/>
      <c r="W120" s="140"/>
    </row>
    <row r="121" spans="4:23" ht="13.15" customHeight="1" x14ac:dyDescent="0.2">
      <c r="D121" s="2"/>
      <c r="H121" s="27"/>
      <c r="I121" s="27"/>
      <c r="J121" s="27"/>
      <c r="K121" s="27"/>
      <c r="L121" s="27"/>
      <c r="M121" s="27"/>
      <c r="N121" s="27"/>
      <c r="O121" s="27"/>
      <c r="P121" s="27"/>
      <c r="Q121" s="27"/>
      <c r="R121" s="27"/>
      <c r="S121" s="27"/>
      <c r="T121" s="140"/>
      <c r="U121" s="140"/>
      <c r="V121" s="140"/>
      <c r="W121" s="140"/>
    </row>
    <row r="122" spans="4:23" ht="13.15" customHeight="1" x14ac:dyDescent="0.2">
      <c r="D122" s="2"/>
      <c r="H122" s="27"/>
      <c r="I122" s="27"/>
      <c r="J122" s="27"/>
      <c r="K122" s="27"/>
      <c r="L122" s="27"/>
      <c r="M122" s="27"/>
      <c r="N122" s="27"/>
      <c r="O122" s="27"/>
      <c r="P122" s="27"/>
      <c r="Q122" s="27"/>
      <c r="R122" s="27"/>
      <c r="S122" s="27"/>
      <c r="T122" s="140"/>
      <c r="U122" s="140"/>
      <c r="V122" s="140"/>
      <c r="W122" s="140"/>
    </row>
    <row r="123" spans="4:23" ht="13.15" customHeight="1" x14ac:dyDescent="0.2">
      <c r="D123" s="2"/>
      <c r="H123" s="27"/>
      <c r="I123" s="27"/>
      <c r="J123" s="27"/>
      <c r="K123" s="27"/>
      <c r="L123" s="27"/>
      <c r="M123" s="27"/>
      <c r="N123" s="27"/>
      <c r="O123" s="27"/>
      <c r="P123" s="27"/>
      <c r="Q123" s="27"/>
      <c r="R123" s="27"/>
      <c r="S123" s="27"/>
      <c r="T123" s="140"/>
      <c r="U123" s="140"/>
      <c r="V123" s="140"/>
      <c r="W123" s="140"/>
    </row>
    <row r="124" spans="4:23" ht="13.15" customHeight="1" x14ac:dyDescent="0.2">
      <c r="D124" s="2"/>
      <c r="H124" s="27"/>
      <c r="I124" s="27"/>
      <c r="J124" s="27"/>
      <c r="K124" s="27"/>
      <c r="L124" s="27"/>
      <c r="M124" s="27"/>
      <c r="N124" s="27"/>
      <c r="O124" s="27"/>
      <c r="P124" s="27"/>
      <c r="Q124" s="27"/>
      <c r="R124" s="27"/>
      <c r="S124" s="27"/>
      <c r="T124" s="140"/>
      <c r="U124" s="140"/>
      <c r="V124" s="140"/>
      <c r="W124" s="140"/>
    </row>
    <row r="125" spans="4:23" ht="13.15" customHeight="1" x14ac:dyDescent="0.2">
      <c r="D125" s="2"/>
      <c r="H125" s="27"/>
      <c r="I125" s="27"/>
      <c r="J125" s="27"/>
      <c r="K125" s="27"/>
      <c r="L125" s="27"/>
      <c r="M125" s="27"/>
      <c r="N125" s="27"/>
      <c r="O125" s="27"/>
      <c r="P125" s="27"/>
      <c r="Q125" s="27"/>
      <c r="R125" s="27"/>
      <c r="S125" s="27"/>
      <c r="T125" s="140"/>
      <c r="U125" s="140"/>
      <c r="V125" s="140"/>
      <c r="W125" s="140"/>
    </row>
    <row r="126" spans="4:23" ht="13.15" customHeight="1" x14ac:dyDescent="0.2">
      <c r="D126" s="2"/>
      <c r="H126" s="27"/>
      <c r="I126" s="27"/>
      <c r="J126" s="27"/>
      <c r="K126" s="27"/>
      <c r="L126" s="27"/>
      <c r="M126" s="27"/>
      <c r="N126" s="27"/>
      <c r="O126" s="27"/>
      <c r="P126" s="27"/>
      <c r="Q126" s="27"/>
      <c r="R126" s="27"/>
      <c r="S126" s="27"/>
      <c r="T126" s="140"/>
      <c r="U126" s="140"/>
      <c r="V126" s="140"/>
      <c r="W126" s="140"/>
    </row>
    <row r="127" spans="4:23" ht="13.15" customHeight="1" x14ac:dyDescent="0.2">
      <c r="D127" s="2"/>
      <c r="H127" s="27"/>
      <c r="I127" s="27"/>
      <c r="J127" s="27"/>
      <c r="K127" s="27"/>
      <c r="L127" s="27"/>
      <c r="M127" s="27"/>
      <c r="N127" s="27"/>
      <c r="O127" s="27"/>
      <c r="P127" s="27"/>
      <c r="Q127" s="27"/>
      <c r="R127" s="27"/>
      <c r="S127" s="27"/>
      <c r="T127" s="140"/>
      <c r="U127" s="140"/>
      <c r="V127" s="140"/>
      <c r="W127" s="140"/>
    </row>
    <row r="128" spans="4:23" ht="13.15" customHeight="1" x14ac:dyDescent="0.2">
      <c r="D128" s="2"/>
      <c r="H128" s="27"/>
      <c r="I128" s="27"/>
      <c r="J128" s="27"/>
      <c r="K128" s="27"/>
      <c r="L128" s="27"/>
      <c r="M128" s="27"/>
      <c r="N128" s="27"/>
      <c r="O128" s="27"/>
      <c r="P128" s="27"/>
      <c r="Q128" s="27"/>
      <c r="R128" s="27"/>
      <c r="S128" s="27"/>
      <c r="T128" s="140"/>
      <c r="U128" s="140"/>
      <c r="V128" s="140"/>
      <c r="W128" s="140"/>
    </row>
    <row r="129" spans="1:23" ht="13.15" customHeight="1" x14ac:dyDescent="0.2">
      <c r="D129" s="2"/>
      <c r="H129" s="27"/>
      <c r="I129" s="27"/>
      <c r="J129" s="27"/>
      <c r="K129" s="27"/>
      <c r="L129" s="27"/>
      <c r="M129" s="27"/>
      <c r="N129" s="27"/>
      <c r="O129" s="27"/>
      <c r="P129" s="27"/>
      <c r="Q129" s="27"/>
      <c r="R129" s="27"/>
      <c r="S129" s="27"/>
      <c r="T129" s="140"/>
      <c r="U129" s="140"/>
      <c r="V129" s="140"/>
      <c r="W129" s="140"/>
    </row>
    <row r="130" spans="1:23" ht="13.15" customHeight="1" x14ac:dyDescent="0.2">
      <c r="D130" s="2"/>
      <c r="H130" s="27"/>
      <c r="I130" s="27"/>
      <c r="J130" s="27"/>
      <c r="K130" s="27"/>
      <c r="L130" s="27"/>
      <c r="M130" s="27"/>
      <c r="N130" s="27"/>
      <c r="O130" s="27"/>
      <c r="P130" s="27"/>
      <c r="Q130" s="27"/>
      <c r="R130" s="27"/>
      <c r="S130" s="27"/>
      <c r="T130" s="140"/>
      <c r="U130" s="140"/>
      <c r="V130" s="140"/>
      <c r="W130" s="140"/>
    </row>
    <row r="131" spans="1:23" ht="13.15" customHeight="1" x14ac:dyDescent="0.2">
      <c r="D131" s="2"/>
      <c r="H131" s="27"/>
      <c r="I131" s="27"/>
      <c r="J131" s="27"/>
      <c r="K131" s="27"/>
      <c r="L131" s="27"/>
      <c r="M131" s="27"/>
      <c r="N131" s="27"/>
      <c r="O131" s="27"/>
      <c r="P131" s="27"/>
      <c r="Q131" s="27"/>
      <c r="R131" s="27"/>
      <c r="S131" s="27"/>
      <c r="T131" s="140"/>
      <c r="U131" s="140"/>
      <c r="V131" s="140"/>
      <c r="W131" s="140"/>
    </row>
    <row r="132" spans="1:23" ht="13.15" customHeight="1" x14ac:dyDescent="0.2">
      <c r="D132" s="2"/>
      <c r="H132" s="27"/>
      <c r="I132" s="27"/>
      <c r="J132" s="27"/>
      <c r="K132" s="27"/>
      <c r="L132" s="27"/>
      <c r="M132" s="27"/>
      <c r="N132" s="27"/>
      <c r="O132" s="27"/>
      <c r="P132" s="27"/>
      <c r="Q132" s="27"/>
      <c r="R132" s="27"/>
      <c r="S132" s="27"/>
      <c r="T132" s="140"/>
      <c r="U132" s="140"/>
      <c r="V132" s="140"/>
      <c r="W132" s="140"/>
    </row>
    <row r="133" spans="1:23" ht="13.15" customHeight="1" x14ac:dyDescent="0.2">
      <c r="D133" s="2"/>
      <c r="H133" s="27"/>
      <c r="I133" s="27"/>
      <c r="J133" s="27"/>
      <c r="K133" s="27"/>
      <c r="L133" s="27"/>
      <c r="M133" s="27"/>
      <c r="N133" s="27"/>
      <c r="O133" s="27"/>
      <c r="P133" s="27"/>
      <c r="Q133" s="27"/>
      <c r="R133" s="27"/>
      <c r="S133" s="27"/>
      <c r="T133" s="140"/>
      <c r="U133" s="140"/>
      <c r="V133" s="140"/>
      <c r="W133" s="140"/>
    </row>
    <row r="134" spans="1:23" ht="13.15" customHeight="1" x14ac:dyDescent="0.2">
      <c r="D134" s="2"/>
      <c r="H134" s="27"/>
      <c r="I134" s="27"/>
      <c r="J134" s="27"/>
      <c r="K134" s="27"/>
      <c r="L134" s="27"/>
      <c r="M134" s="27"/>
      <c r="N134" s="27"/>
      <c r="O134" s="27"/>
      <c r="P134" s="27"/>
      <c r="Q134" s="27"/>
      <c r="R134" s="27"/>
      <c r="S134" s="27"/>
      <c r="T134" s="140"/>
      <c r="U134" s="140"/>
      <c r="V134" s="140"/>
      <c r="W134" s="140"/>
    </row>
    <row r="135" spans="1:23" ht="13.15" customHeight="1" x14ac:dyDescent="0.2">
      <c r="A135" s="5"/>
      <c r="D135" s="2"/>
      <c r="H135" s="27"/>
      <c r="I135" s="27"/>
      <c r="J135" s="27"/>
      <c r="K135" s="27"/>
      <c r="L135" s="27"/>
      <c r="M135" s="27"/>
      <c r="N135" s="27"/>
      <c r="O135" s="27"/>
      <c r="P135" s="27"/>
      <c r="Q135" s="27"/>
      <c r="R135" s="27"/>
      <c r="S135" s="27"/>
      <c r="T135" s="140"/>
      <c r="U135" s="140"/>
      <c r="V135" s="140"/>
      <c r="W135" s="140"/>
    </row>
    <row r="136" spans="1:23" ht="13.15" customHeight="1" x14ac:dyDescent="0.2">
      <c r="A136" s="5"/>
      <c r="D136" s="2"/>
      <c r="H136" s="27"/>
      <c r="I136" s="27"/>
      <c r="J136" s="27"/>
      <c r="K136" s="27"/>
      <c r="L136" s="27"/>
      <c r="M136" s="27"/>
      <c r="N136" s="27"/>
      <c r="O136" s="27"/>
      <c r="P136" s="27"/>
      <c r="Q136" s="27"/>
      <c r="R136" s="27"/>
      <c r="S136" s="27"/>
      <c r="T136" s="140"/>
      <c r="U136" s="140"/>
      <c r="V136" s="140"/>
      <c r="W136" s="140"/>
    </row>
    <row r="137" spans="1:23" ht="13.15" customHeight="1" x14ac:dyDescent="0.2">
      <c r="A137" s="5"/>
      <c r="D137" s="2"/>
      <c r="H137" s="27"/>
      <c r="I137" s="27"/>
      <c r="J137" s="27"/>
      <c r="K137" s="27"/>
      <c r="L137" s="27"/>
      <c r="M137" s="27"/>
      <c r="N137" s="27"/>
      <c r="O137" s="27"/>
      <c r="P137" s="27"/>
      <c r="Q137" s="27"/>
      <c r="R137" s="27"/>
      <c r="S137" s="27"/>
      <c r="T137" s="140"/>
      <c r="U137" s="140"/>
      <c r="V137" s="140"/>
      <c r="W137" s="140"/>
    </row>
    <row r="138" spans="1:23" ht="13.15" customHeight="1" x14ac:dyDescent="0.2">
      <c r="D138" s="2"/>
      <c r="H138" s="27"/>
      <c r="I138" s="27"/>
      <c r="J138" s="27"/>
      <c r="K138" s="27"/>
      <c r="L138" s="27"/>
      <c r="M138" s="27"/>
      <c r="N138" s="27"/>
      <c r="O138" s="27"/>
      <c r="P138" s="27"/>
      <c r="Q138" s="27"/>
      <c r="R138" s="27"/>
      <c r="S138" s="27"/>
      <c r="T138" s="140"/>
      <c r="U138" s="140"/>
      <c r="V138" s="140"/>
      <c r="W138" s="140"/>
    </row>
    <row r="139" spans="1:23" ht="13.15" customHeight="1" x14ac:dyDescent="0.2">
      <c r="D139" s="2"/>
      <c r="H139" s="27"/>
      <c r="I139" s="27"/>
      <c r="J139" s="27"/>
      <c r="K139" s="27"/>
      <c r="L139" s="27"/>
      <c r="M139" s="27"/>
      <c r="N139" s="27"/>
      <c r="O139" s="27"/>
      <c r="P139" s="27"/>
      <c r="Q139" s="27"/>
      <c r="R139" s="27"/>
      <c r="S139" s="27"/>
      <c r="T139" s="140"/>
      <c r="U139" s="140"/>
      <c r="V139" s="140"/>
      <c r="W139" s="140"/>
    </row>
    <row r="140" spans="1:23" ht="13.15" customHeight="1" x14ac:dyDescent="0.2">
      <c r="A140" s="12"/>
      <c r="D140" s="2"/>
      <c r="H140" s="27"/>
      <c r="I140" s="27"/>
      <c r="J140" s="27"/>
      <c r="K140" s="27"/>
      <c r="L140" s="27"/>
      <c r="M140" s="27"/>
      <c r="N140" s="27"/>
      <c r="O140" s="27"/>
      <c r="P140" s="27"/>
      <c r="Q140" s="27"/>
      <c r="R140" s="27"/>
      <c r="S140" s="27"/>
      <c r="T140" s="140"/>
      <c r="U140" s="140"/>
      <c r="V140" s="140"/>
      <c r="W140" s="140"/>
    </row>
    <row r="141" spans="1:23" ht="13.15" customHeight="1" x14ac:dyDescent="0.2">
      <c r="A141" s="14"/>
      <c r="D141" s="2"/>
      <c r="H141" s="27"/>
      <c r="I141" s="27"/>
      <c r="J141" s="27"/>
      <c r="K141" s="27"/>
      <c r="L141" s="27"/>
      <c r="M141" s="27"/>
      <c r="N141" s="27"/>
      <c r="O141" s="27"/>
      <c r="P141" s="27"/>
      <c r="Q141" s="27"/>
      <c r="R141" s="27"/>
      <c r="S141" s="27"/>
      <c r="T141" s="140"/>
      <c r="U141" s="140"/>
      <c r="V141" s="140"/>
      <c r="W141" s="140"/>
    </row>
    <row r="142" spans="1:23" ht="13.15" customHeight="1" x14ac:dyDescent="0.2">
      <c r="A142" s="5"/>
      <c r="D142" s="2"/>
      <c r="H142" s="27"/>
      <c r="I142" s="27"/>
      <c r="J142" s="27"/>
      <c r="K142" s="27"/>
      <c r="L142" s="27"/>
      <c r="M142" s="27"/>
      <c r="N142" s="27"/>
      <c r="O142" s="27"/>
      <c r="P142" s="27"/>
      <c r="Q142" s="27"/>
      <c r="R142" s="27"/>
      <c r="S142" s="27"/>
      <c r="T142" s="140"/>
      <c r="U142" s="140"/>
      <c r="V142" s="140"/>
      <c r="W142" s="140"/>
    </row>
    <row r="143" spans="1:23" ht="13.15" customHeight="1" x14ac:dyDescent="0.2">
      <c r="D143" s="2"/>
      <c r="H143" s="27"/>
      <c r="I143" s="27"/>
      <c r="J143" s="27"/>
      <c r="K143" s="27"/>
      <c r="L143" s="27"/>
      <c r="M143" s="27"/>
      <c r="N143" s="27"/>
      <c r="O143" s="27"/>
      <c r="P143" s="27"/>
      <c r="Q143" s="27"/>
      <c r="R143" s="27"/>
      <c r="S143" s="27"/>
      <c r="T143" s="140"/>
      <c r="U143" s="140"/>
      <c r="V143" s="140"/>
      <c r="W143" s="140"/>
    </row>
    <row r="144" spans="1:23" ht="13.15" customHeight="1" x14ac:dyDescent="0.2">
      <c r="D144" s="2"/>
      <c r="H144" s="27"/>
      <c r="I144" s="27"/>
      <c r="J144" s="27"/>
      <c r="K144" s="27"/>
      <c r="L144" s="27"/>
      <c r="M144" s="27"/>
      <c r="N144" s="27"/>
      <c r="O144" s="27"/>
      <c r="P144" s="27"/>
      <c r="Q144" s="27"/>
      <c r="R144" s="27"/>
      <c r="S144" s="27"/>
      <c r="T144" s="140"/>
      <c r="U144" s="140"/>
      <c r="V144" s="140"/>
      <c r="W144" s="140"/>
    </row>
    <row r="145" spans="4:23" ht="13.15" customHeight="1" x14ac:dyDescent="0.2">
      <c r="D145" s="2"/>
      <c r="H145" s="27"/>
      <c r="I145" s="27"/>
      <c r="J145" s="27"/>
      <c r="K145" s="27"/>
      <c r="L145" s="27"/>
      <c r="M145" s="27"/>
      <c r="N145" s="27"/>
      <c r="O145" s="27"/>
      <c r="P145" s="27"/>
      <c r="Q145" s="27"/>
      <c r="R145" s="27"/>
      <c r="S145" s="27"/>
      <c r="T145" s="140"/>
      <c r="U145" s="140"/>
      <c r="V145" s="140"/>
      <c r="W145" s="140"/>
    </row>
    <row r="146" spans="4:23" ht="13.15" customHeight="1" x14ac:dyDescent="0.2">
      <c r="D146" s="2"/>
      <c r="H146" s="27"/>
      <c r="I146" s="27"/>
      <c r="J146" s="27"/>
      <c r="K146" s="27"/>
      <c r="L146" s="27"/>
      <c r="M146" s="27"/>
      <c r="N146" s="27"/>
      <c r="O146" s="27"/>
      <c r="P146" s="27"/>
      <c r="Q146" s="27"/>
      <c r="R146" s="27"/>
      <c r="S146" s="27"/>
      <c r="T146" s="140"/>
      <c r="U146" s="140"/>
      <c r="V146" s="140"/>
      <c r="W146" s="140"/>
    </row>
    <row r="147" spans="4:23" ht="13.15" customHeight="1" x14ac:dyDescent="0.2">
      <c r="D147" s="2"/>
      <c r="H147" s="27"/>
      <c r="I147" s="27"/>
      <c r="J147" s="27"/>
      <c r="K147" s="27"/>
      <c r="L147" s="27"/>
      <c r="M147" s="27"/>
      <c r="N147" s="27"/>
      <c r="O147" s="27"/>
      <c r="P147" s="27"/>
      <c r="Q147" s="27"/>
      <c r="R147" s="27"/>
      <c r="S147" s="27"/>
      <c r="T147" s="140"/>
      <c r="U147" s="140"/>
      <c r="V147" s="140"/>
      <c r="W147" s="140"/>
    </row>
    <row r="148" spans="4:23" ht="13.15" customHeight="1" x14ac:dyDescent="0.2">
      <c r="D148" s="2"/>
      <c r="H148" s="27"/>
      <c r="I148" s="27"/>
      <c r="J148" s="27"/>
      <c r="K148" s="27"/>
      <c r="L148" s="27"/>
      <c r="M148" s="27"/>
      <c r="N148" s="27"/>
      <c r="O148" s="27"/>
      <c r="P148" s="27"/>
      <c r="Q148" s="27"/>
      <c r="R148" s="27"/>
      <c r="S148" s="27"/>
      <c r="T148" s="140"/>
      <c r="U148" s="140"/>
      <c r="V148" s="140"/>
      <c r="W148" s="140"/>
    </row>
    <row r="149" spans="4:23" ht="13.15" customHeight="1" x14ac:dyDescent="0.2">
      <c r="D149" s="2"/>
      <c r="H149" s="27"/>
      <c r="I149" s="27"/>
      <c r="J149" s="27"/>
      <c r="K149" s="27"/>
      <c r="L149" s="27"/>
      <c r="M149" s="27"/>
      <c r="N149" s="27"/>
      <c r="O149" s="27"/>
      <c r="P149" s="27"/>
      <c r="Q149" s="27"/>
      <c r="R149" s="27"/>
      <c r="S149" s="27"/>
      <c r="T149" s="140"/>
      <c r="U149" s="140"/>
      <c r="V149" s="140"/>
      <c r="W149" s="140"/>
    </row>
    <row r="150" spans="4:23" ht="13.15" customHeight="1" x14ac:dyDescent="0.2">
      <c r="D150" s="2"/>
      <c r="H150" s="27"/>
      <c r="I150" s="27"/>
      <c r="J150" s="27"/>
      <c r="K150" s="27"/>
      <c r="L150" s="27"/>
      <c r="M150" s="27"/>
      <c r="N150" s="27"/>
      <c r="O150" s="27"/>
      <c r="P150" s="27"/>
      <c r="Q150" s="27"/>
      <c r="R150" s="27"/>
      <c r="S150" s="27"/>
      <c r="T150" s="140"/>
      <c r="U150" s="140"/>
      <c r="V150" s="140"/>
      <c r="W150" s="140"/>
    </row>
    <row r="151" spans="4:23" ht="13.15" customHeight="1" x14ac:dyDescent="0.2">
      <c r="D151" s="2"/>
      <c r="H151" s="27"/>
      <c r="I151" s="27"/>
      <c r="J151" s="27"/>
      <c r="K151" s="27"/>
      <c r="L151" s="27"/>
      <c r="M151" s="27"/>
      <c r="N151" s="27"/>
      <c r="O151" s="27"/>
      <c r="P151" s="27"/>
      <c r="Q151" s="27"/>
      <c r="R151" s="27"/>
      <c r="S151" s="27"/>
      <c r="T151" s="140"/>
      <c r="U151" s="140"/>
      <c r="V151" s="140"/>
      <c r="W151" s="140"/>
    </row>
    <row r="152" spans="4:23" ht="13.15" customHeight="1" x14ac:dyDescent="0.2">
      <c r="D152" s="2"/>
      <c r="H152" s="27"/>
      <c r="I152" s="27"/>
      <c r="J152" s="27"/>
      <c r="K152" s="27"/>
      <c r="L152" s="27"/>
      <c r="M152" s="27"/>
      <c r="N152" s="27"/>
      <c r="O152" s="27"/>
      <c r="P152" s="27"/>
      <c r="Q152" s="27"/>
      <c r="R152" s="27"/>
      <c r="S152" s="27"/>
      <c r="T152" s="140"/>
      <c r="U152" s="140"/>
      <c r="V152" s="140"/>
      <c r="W152" s="140"/>
    </row>
    <row r="153" spans="4:23" ht="13.15" customHeight="1" x14ac:dyDescent="0.2">
      <c r="D153" s="2"/>
      <c r="H153" s="27"/>
      <c r="I153" s="27"/>
      <c r="J153" s="27"/>
      <c r="K153" s="27"/>
      <c r="L153" s="27"/>
      <c r="M153" s="27"/>
      <c r="N153" s="27"/>
      <c r="O153" s="27"/>
      <c r="P153" s="27"/>
      <c r="Q153" s="27"/>
      <c r="R153" s="27"/>
      <c r="S153" s="27"/>
      <c r="T153" s="140"/>
      <c r="U153" s="140"/>
      <c r="V153" s="140"/>
      <c r="W153" s="140"/>
    </row>
    <row r="154" spans="4:23" ht="13.15" customHeight="1" x14ac:dyDescent="0.2">
      <c r="D154" s="2"/>
      <c r="H154" s="27"/>
      <c r="I154" s="27"/>
      <c r="J154" s="27"/>
      <c r="K154" s="27"/>
      <c r="L154" s="27"/>
      <c r="M154" s="27"/>
      <c r="N154" s="27"/>
      <c r="O154" s="27"/>
      <c r="P154" s="27"/>
      <c r="Q154" s="27"/>
      <c r="R154" s="27"/>
      <c r="S154" s="27"/>
      <c r="T154" s="140"/>
      <c r="U154" s="140"/>
      <c r="V154" s="140"/>
      <c r="W154" s="140"/>
    </row>
    <row r="155" spans="4:23" ht="13.15" customHeight="1" x14ac:dyDescent="0.2">
      <c r="D155" s="2"/>
      <c r="H155" s="27"/>
      <c r="I155" s="27"/>
      <c r="J155" s="27"/>
      <c r="K155" s="27"/>
      <c r="L155" s="27"/>
      <c r="M155" s="27"/>
      <c r="N155" s="27"/>
      <c r="O155" s="27"/>
      <c r="P155" s="27"/>
      <c r="Q155" s="27"/>
      <c r="R155" s="27"/>
      <c r="S155" s="27"/>
      <c r="T155" s="140"/>
      <c r="U155" s="140"/>
      <c r="V155" s="140"/>
      <c r="W155" s="140"/>
    </row>
    <row r="156" spans="4:23" ht="13.15" customHeight="1" x14ac:dyDescent="0.2">
      <c r="D156" s="2"/>
      <c r="H156" s="27"/>
      <c r="I156" s="27"/>
      <c r="J156" s="27"/>
      <c r="K156" s="27"/>
      <c r="L156" s="27"/>
      <c r="M156" s="27"/>
      <c r="N156" s="27"/>
      <c r="O156" s="27"/>
      <c r="P156" s="27"/>
      <c r="Q156" s="27"/>
      <c r="R156" s="27"/>
      <c r="S156" s="27"/>
      <c r="T156" s="140"/>
      <c r="U156" s="140"/>
      <c r="V156" s="140"/>
      <c r="W156" s="140"/>
    </row>
    <row r="157" spans="4:23" ht="13.15" customHeight="1" x14ac:dyDescent="0.2">
      <c r="D157" s="2"/>
      <c r="H157" s="27"/>
      <c r="I157" s="27"/>
      <c r="J157" s="27"/>
      <c r="K157" s="27"/>
      <c r="L157" s="27"/>
      <c r="M157" s="27"/>
      <c r="N157" s="27"/>
      <c r="O157" s="27"/>
      <c r="P157" s="27"/>
      <c r="Q157" s="27"/>
      <c r="R157" s="27"/>
      <c r="S157" s="27"/>
      <c r="T157" s="140"/>
      <c r="U157" s="140"/>
      <c r="V157" s="140"/>
      <c r="W157" s="140"/>
    </row>
    <row r="158" spans="4:23" ht="13.15" customHeight="1" x14ac:dyDescent="0.2">
      <c r="D158" s="2"/>
      <c r="H158" s="27"/>
      <c r="I158" s="27"/>
      <c r="J158" s="27"/>
      <c r="K158" s="27"/>
      <c r="L158" s="27"/>
      <c r="M158" s="27"/>
      <c r="N158" s="27"/>
      <c r="O158" s="27"/>
      <c r="P158" s="27"/>
      <c r="Q158" s="27"/>
      <c r="R158" s="27"/>
      <c r="S158" s="27"/>
      <c r="T158" s="140"/>
      <c r="U158" s="140"/>
      <c r="V158" s="140"/>
      <c r="W158" s="140"/>
    </row>
    <row r="159" spans="4:23" ht="13.15" customHeight="1" x14ac:dyDescent="0.2">
      <c r="D159" s="2"/>
      <c r="H159" s="27"/>
      <c r="I159" s="27"/>
      <c r="J159" s="27"/>
      <c r="K159" s="27"/>
      <c r="L159" s="27"/>
      <c r="M159" s="27"/>
      <c r="N159" s="27"/>
      <c r="O159" s="27"/>
      <c r="P159" s="27"/>
      <c r="Q159" s="27"/>
      <c r="R159" s="27"/>
      <c r="S159" s="27"/>
      <c r="T159" s="140"/>
      <c r="U159" s="140"/>
      <c r="V159" s="140"/>
      <c r="W159" s="140"/>
    </row>
    <row r="160" spans="4:23" ht="13.15" customHeight="1" x14ac:dyDescent="0.2">
      <c r="D160" s="2"/>
      <c r="H160" s="27"/>
      <c r="I160" s="27"/>
      <c r="J160" s="27"/>
      <c r="K160" s="27"/>
      <c r="L160" s="27"/>
      <c r="M160" s="27"/>
      <c r="N160" s="27"/>
      <c r="O160" s="27"/>
      <c r="P160" s="27"/>
      <c r="Q160" s="27"/>
      <c r="R160" s="27"/>
      <c r="S160" s="27"/>
      <c r="T160" s="140"/>
      <c r="U160" s="140"/>
      <c r="V160" s="140"/>
      <c r="W160" s="140"/>
    </row>
    <row r="161" spans="4:23" ht="13.15" customHeight="1" x14ac:dyDescent="0.2">
      <c r="D161" s="2"/>
      <c r="H161" s="27"/>
      <c r="I161" s="27"/>
      <c r="J161" s="27"/>
      <c r="K161" s="27"/>
      <c r="L161" s="27"/>
      <c r="M161" s="27"/>
      <c r="N161" s="27"/>
      <c r="O161" s="27"/>
      <c r="P161" s="27"/>
      <c r="Q161" s="27"/>
      <c r="R161" s="27"/>
      <c r="S161" s="27"/>
      <c r="T161" s="140"/>
      <c r="U161" s="140"/>
      <c r="V161" s="140"/>
      <c r="W161" s="140"/>
    </row>
    <row r="162" spans="4:23" ht="13.15" customHeight="1" x14ac:dyDescent="0.2">
      <c r="D162" s="2"/>
      <c r="H162" s="27"/>
      <c r="I162" s="27"/>
      <c r="J162" s="27"/>
      <c r="K162" s="27"/>
      <c r="L162" s="27"/>
      <c r="M162" s="27"/>
      <c r="N162" s="27"/>
      <c r="O162" s="27"/>
      <c r="P162" s="27"/>
      <c r="Q162" s="27"/>
      <c r="R162" s="27"/>
      <c r="S162" s="27"/>
      <c r="T162" s="140"/>
      <c r="U162" s="140"/>
      <c r="V162" s="140"/>
      <c r="W162" s="140"/>
    </row>
    <row r="163" spans="4:23" ht="13.15" customHeight="1" x14ac:dyDescent="0.2">
      <c r="D163" s="2"/>
      <c r="H163" s="27"/>
      <c r="I163" s="27"/>
      <c r="J163" s="27"/>
      <c r="K163" s="27"/>
      <c r="L163" s="27"/>
      <c r="M163" s="27"/>
      <c r="N163" s="27"/>
      <c r="O163" s="27"/>
      <c r="P163" s="27"/>
      <c r="Q163" s="27"/>
      <c r="R163" s="27"/>
      <c r="S163" s="27"/>
      <c r="T163" s="140"/>
      <c r="U163" s="140"/>
      <c r="V163" s="140"/>
      <c r="W163" s="140"/>
    </row>
    <row r="164" spans="4:23" ht="13.15" customHeight="1" x14ac:dyDescent="0.2">
      <c r="D164" s="2"/>
      <c r="H164" s="27"/>
      <c r="I164" s="27"/>
      <c r="J164" s="27"/>
      <c r="K164" s="27"/>
      <c r="L164" s="27"/>
      <c r="M164" s="27"/>
      <c r="N164" s="27"/>
      <c r="O164" s="27"/>
      <c r="P164" s="27"/>
      <c r="Q164" s="27"/>
      <c r="R164" s="27"/>
      <c r="S164" s="27"/>
      <c r="T164" s="140"/>
      <c r="U164" s="140"/>
      <c r="V164" s="140"/>
      <c r="W164" s="140"/>
    </row>
    <row r="165" spans="4:23" ht="13.15" customHeight="1" x14ac:dyDescent="0.2">
      <c r="D165" s="2"/>
      <c r="H165" s="27"/>
      <c r="I165" s="27"/>
      <c r="J165" s="27"/>
      <c r="K165" s="27"/>
      <c r="L165" s="27"/>
      <c r="M165" s="27"/>
      <c r="N165" s="27"/>
      <c r="O165" s="27"/>
      <c r="P165" s="27"/>
      <c r="Q165" s="27"/>
      <c r="R165" s="27"/>
      <c r="S165" s="27"/>
      <c r="T165" s="140"/>
      <c r="U165" s="140"/>
      <c r="V165" s="140"/>
      <c r="W165" s="140"/>
    </row>
    <row r="166" spans="4:23" ht="13.15" customHeight="1" x14ac:dyDescent="0.2">
      <c r="D166" s="2"/>
      <c r="H166" s="27"/>
      <c r="I166" s="27"/>
      <c r="J166" s="27"/>
      <c r="K166" s="27"/>
      <c r="L166" s="27"/>
      <c r="M166" s="27"/>
      <c r="N166" s="27"/>
      <c r="O166" s="27"/>
      <c r="P166" s="27"/>
      <c r="Q166" s="27"/>
      <c r="R166" s="27"/>
      <c r="S166" s="27"/>
      <c r="T166" s="140"/>
      <c r="U166" s="140"/>
      <c r="V166" s="140"/>
      <c r="W166" s="140"/>
    </row>
    <row r="167" spans="4:23" ht="13.15" customHeight="1" x14ac:dyDescent="0.2">
      <c r="D167" s="2"/>
      <c r="H167" s="27"/>
      <c r="I167" s="27"/>
      <c r="J167" s="27"/>
      <c r="K167" s="27"/>
      <c r="L167" s="27"/>
      <c r="M167" s="27"/>
      <c r="N167" s="27"/>
      <c r="O167" s="27"/>
      <c r="P167" s="27"/>
      <c r="Q167" s="27"/>
      <c r="R167" s="27"/>
      <c r="S167" s="27"/>
      <c r="T167" s="140"/>
      <c r="U167" s="140"/>
      <c r="V167" s="140"/>
      <c r="W167" s="140"/>
    </row>
    <row r="168" spans="4:23" ht="13.15" customHeight="1" x14ac:dyDescent="0.2">
      <c r="D168" s="2"/>
      <c r="H168" s="27"/>
      <c r="I168" s="27"/>
      <c r="J168" s="27"/>
      <c r="K168" s="27"/>
      <c r="L168" s="27"/>
      <c r="M168" s="27"/>
      <c r="N168" s="27"/>
      <c r="O168" s="27"/>
      <c r="P168" s="27"/>
      <c r="Q168" s="27"/>
      <c r="R168" s="27"/>
      <c r="S168" s="27"/>
      <c r="T168" s="140"/>
      <c r="U168" s="140"/>
      <c r="V168" s="140"/>
      <c r="W168" s="140"/>
    </row>
    <row r="169" spans="4:23" ht="13.15" customHeight="1" x14ac:dyDescent="0.2">
      <c r="D169" s="2"/>
      <c r="H169" s="27"/>
      <c r="I169" s="27"/>
      <c r="J169" s="27"/>
      <c r="K169" s="27"/>
      <c r="L169" s="27"/>
      <c r="M169" s="27"/>
      <c r="N169" s="27"/>
      <c r="O169" s="27"/>
      <c r="P169" s="27"/>
      <c r="Q169" s="27"/>
      <c r="R169" s="27"/>
      <c r="S169" s="27"/>
      <c r="T169" s="140"/>
      <c r="U169" s="140"/>
      <c r="V169" s="140"/>
      <c r="W169" s="140"/>
    </row>
    <row r="170" spans="4:23" ht="13.15" customHeight="1" x14ac:dyDescent="0.2">
      <c r="D170" s="2"/>
      <c r="H170" s="27"/>
      <c r="I170" s="27"/>
      <c r="J170" s="27"/>
      <c r="K170" s="27"/>
      <c r="L170" s="27"/>
      <c r="M170" s="27"/>
      <c r="N170" s="27"/>
      <c r="O170" s="27"/>
      <c r="P170" s="27"/>
      <c r="Q170" s="27"/>
      <c r="R170" s="27"/>
      <c r="S170" s="27"/>
      <c r="T170" s="140"/>
      <c r="U170" s="140"/>
      <c r="V170" s="140"/>
      <c r="W170" s="140"/>
    </row>
    <row r="171" spans="4:23" ht="13.15" customHeight="1" x14ac:dyDescent="0.2">
      <c r="D171" s="2"/>
      <c r="H171" s="27"/>
      <c r="I171" s="27"/>
      <c r="J171" s="27"/>
      <c r="K171" s="27"/>
      <c r="L171" s="27"/>
      <c r="M171" s="27"/>
      <c r="N171" s="27"/>
      <c r="O171" s="27"/>
      <c r="P171" s="27"/>
      <c r="Q171" s="27"/>
      <c r="R171" s="27"/>
      <c r="S171" s="27"/>
      <c r="T171" s="140"/>
      <c r="U171" s="140"/>
      <c r="V171" s="140"/>
      <c r="W171" s="140"/>
    </row>
    <row r="172" spans="4:23" ht="13.15" customHeight="1" x14ac:dyDescent="0.2">
      <c r="D172" s="2"/>
      <c r="H172" s="27"/>
      <c r="I172" s="27"/>
      <c r="J172" s="27"/>
      <c r="K172" s="27"/>
      <c r="L172" s="27"/>
      <c r="M172" s="27"/>
      <c r="N172" s="27"/>
      <c r="O172" s="27"/>
      <c r="P172" s="27"/>
      <c r="Q172" s="27"/>
      <c r="R172" s="27"/>
      <c r="S172" s="27"/>
      <c r="T172" s="140"/>
      <c r="U172" s="140"/>
      <c r="V172" s="140"/>
      <c r="W172" s="140"/>
    </row>
    <row r="173" spans="4:23" ht="13.15" customHeight="1" x14ac:dyDescent="0.2">
      <c r="D173" s="2"/>
      <c r="H173" s="27"/>
      <c r="I173" s="27"/>
      <c r="J173" s="27"/>
      <c r="K173" s="27"/>
      <c r="L173" s="27"/>
      <c r="M173" s="27"/>
      <c r="N173" s="27"/>
      <c r="O173" s="27"/>
      <c r="P173" s="27"/>
      <c r="Q173" s="27"/>
      <c r="R173" s="27"/>
      <c r="S173" s="27"/>
      <c r="T173" s="140"/>
      <c r="U173" s="140"/>
      <c r="V173" s="140"/>
      <c r="W173" s="140"/>
    </row>
    <row r="174" spans="4:23" ht="13.15" customHeight="1" x14ac:dyDescent="0.2">
      <c r="D174" s="2"/>
      <c r="H174" s="27"/>
      <c r="I174" s="27"/>
      <c r="J174" s="27"/>
      <c r="K174" s="27"/>
      <c r="L174" s="27"/>
      <c r="M174" s="27"/>
      <c r="N174" s="27"/>
      <c r="O174" s="27"/>
      <c r="P174" s="27"/>
      <c r="Q174" s="27"/>
      <c r="R174" s="27"/>
      <c r="S174" s="27"/>
      <c r="T174" s="140"/>
      <c r="U174" s="140"/>
      <c r="V174" s="140"/>
      <c r="W174" s="140"/>
    </row>
    <row r="175" spans="4:23" ht="13.15" customHeight="1" x14ac:dyDescent="0.2">
      <c r="D175" s="2"/>
      <c r="H175" s="27"/>
      <c r="I175" s="27"/>
      <c r="J175" s="27"/>
      <c r="K175" s="27"/>
      <c r="L175" s="27"/>
      <c r="M175" s="27"/>
      <c r="N175" s="27"/>
      <c r="O175" s="27"/>
      <c r="P175" s="27"/>
      <c r="Q175" s="27"/>
      <c r="R175" s="27"/>
      <c r="S175" s="27"/>
      <c r="T175" s="140"/>
      <c r="U175" s="140"/>
      <c r="V175" s="140"/>
      <c r="W175" s="140"/>
    </row>
    <row r="176" spans="4:23" ht="13.15" customHeight="1" x14ac:dyDescent="0.2">
      <c r="D176" s="2"/>
      <c r="H176" s="27"/>
      <c r="I176" s="27"/>
      <c r="J176" s="27"/>
      <c r="K176" s="27"/>
      <c r="L176" s="27"/>
      <c r="M176" s="27"/>
      <c r="N176" s="27"/>
      <c r="O176" s="27"/>
      <c r="P176" s="27"/>
      <c r="Q176" s="27"/>
      <c r="R176" s="27"/>
      <c r="S176" s="27"/>
      <c r="T176" s="140"/>
      <c r="U176" s="140"/>
      <c r="V176" s="140"/>
      <c r="W176" s="140"/>
    </row>
    <row r="177" spans="4:23" ht="13.15" customHeight="1" x14ac:dyDescent="0.2">
      <c r="D177" s="2"/>
      <c r="H177" s="27"/>
      <c r="I177" s="27"/>
      <c r="J177" s="27"/>
      <c r="K177" s="27"/>
      <c r="L177" s="27"/>
      <c r="M177" s="27"/>
      <c r="N177" s="27"/>
      <c r="O177" s="27"/>
      <c r="P177" s="27"/>
      <c r="Q177" s="27"/>
      <c r="R177" s="27"/>
      <c r="S177" s="27"/>
      <c r="T177" s="140"/>
      <c r="U177" s="140"/>
      <c r="V177" s="140"/>
      <c r="W177" s="140"/>
    </row>
    <row r="178" spans="4:23" ht="13.15" customHeight="1" x14ac:dyDescent="0.2">
      <c r="D178" s="2"/>
      <c r="H178" s="27"/>
      <c r="I178" s="27"/>
      <c r="J178" s="27"/>
      <c r="K178" s="27"/>
      <c r="L178" s="27"/>
      <c r="M178" s="27"/>
      <c r="N178" s="27"/>
      <c r="O178" s="27"/>
      <c r="P178" s="27"/>
      <c r="Q178" s="27"/>
      <c r="R178" s="27"/>
      <c r="S178" s="27"/>
      <c r="T178" s="140"/>
      <c r="U178" s="140"/>
      <c r="V178" s="140"/>
      <c r="W178" s="140"/>
    </row>
    <row r="179" spans="4:23" ht="13.15" customHeight="1" x14ac:dyDescent="0.2">
      <c r="D179" s="2"/>
      <c r="H179" s="27"/>
      <c r="I179" s="27"/>
      <c r="J179" s="27"/>
      <c r="K179" s="27"/>
      <c r="L179" s="27"/>
      <c r="M179" s="27"/>
      <c r="N179" s="27"/>
      <c r="O179" s="27"/>
      <c r="P179" s="27"/>
      <c r="Q179" s="27"/>
      <c r="R179" s="27"/>
      <c r="S179" s="27"/>
      <c r="T179" s="140"/>
      <c r="U179" s="140"/>
      <c r="V179" s="140"/>
      <c r="W179" s="140"/>
    </row>
    <row r="180" spans="4:23" ht="13.15" customHeight="1" x14ac:dyDescent="0.2">
      <c r="D180" s="2"/>
      <c r="H180" s="27"/>
      <c r="I180" s="27"/>
      <c r="J180" s="27"/>
      <c r="K180" s="27"/>
      <c r="L180" s="27"/>
      <c r="M180" s="27"/>
      <c r="N180" s="27"/>
      <c r="O180" s="27"/>
      <c r="P180" s="27"/>
      <c r="Q180" s="27"/>
      <c r="R180" s="27"/>
      <c r="S180" s="27"/>
      <c r="T180" s="140"/>
      <c r="U180" s="140"/>
      <c r="V180" s="140"/>
      <c r="W180" s="140"/>
    </row>
    <row r="181" spans="4:23" ht="13.15" customHeight="1" x14ac:dyDescent="0.2">
      <c r="D181" s="2"/>
      <c r="H181" s="27"/>
      <c r="I181" s="27"/>
      <c r="J181" s="27"/>
      <c r="K181" s="27"/>
      <c r="L181" s="27"/>
      <c r="M181" s="27"/>
      <c r="N181" s="27"/>
      <c r="O181" s="27"/>
      <c r="P181" s="27"/>
      <c r="Q181" s="27"/>
      <c r="R181" s="27"/>
      <c r="S181" s="27"/>
      <c r="T181" s="140"/>
      <c r="U181" s="140"/>
      <c r="V181" s="140"/>
      <c r="W181" s="140"/>
    </row>
    <row r="182" spans="4:23" ht="13.15" customHeight="1" x14ac:dyDescent="0.2">
      <c r="D182" s="2"/>
      <c r="H182" s="27"/>
      <c r="I182" s="27"/>
      <c r="J182" s="27"/>
      <c r="K182" s="27"/>
      <c r="L182" s="27"/>
      <c r="M182" s="27"/>
      <c r="N182" s="27"/>
      <c r="O182" s="27"/>
      <c r="P182" s="27"/>
      <c r="Q182" s="27"/>
      <c r="R182" s="27"/>
      <c r="S182" s="27"/>
      <c r="T182" s="140"/>
      <c r="U182" s="140"/>
      <c r="V182" s="140"/>
      <c r="W182" s="140"/>
    </row>
    <row r="183" spans="4:23" ht="13.15" customHeight="1" x14ac:dyDescent="0.2">
      <c r="D183" s="2"/>
      <c r="H183" s="27"/>
      <c r="I183" s="27"/>
      <c r="J183" s="27"/>
      <c r="K183" s="27"/>
      <c r="L183" s="27"/>
      <c r="M183" s="27"/>
      <c r="N183" s="27"/>
      <c r="O183" s="27"/>
      <c r="P183" s="27"/>
      <c r="Q183" s="27"/>
      <c r="R183" s="27"/>
      <c r="S183" s="27"/>
      <c r="T183" s="140"/>
      <c r="U183" s="140"/>
      <c r="V183" s="140"/>
      <c r="W183" s="140"/>
    </row>
    <row r="184" spans="4:23" ht="13.15" customHeight="1" x14ac:dyDescent="0.2">
      <c r="D184" s="2"/>
      <c r="H184" s="27"/>
      <c r="I184" s="27"/>
      <c r="J184" s="27"/>
      <c r="K184" s="27"/>
      <c r="L184" s="27"/>
      <c r="M184" s="27"/>
      <c r="N184" s="27"/>
      <c r="O184" s="27"/>
      <c r="P184" s="27"/>
      <c r="Q184" s="27"/>
      <c r="R184" s="27"/>
      <c r="S184" s="27"/>
      <c r="T184" s="140"/>
      <c r="U184" s="140"/>
      <c r="V184" s="140"/>
      <c r="W184" s="140"/>
    </row>
    <row r="185" spans="4:23" ht="13.15" customHeight="1" x14ac:dyDescent="0.2">
      <c r="D185" s="2"/>
      <c r="H185" s="27"/>
      <c r="I185" s="27"/>
      <c r="J185" s="27"/>
      <c r="K185" s="27"/>
      <c r="L185" s="27"/>
      <c r="M185" s="27"/>
      <c r="N185" s="27"/>
      <c r="O185" s="27"/>
      <c r="P185" s="27"/>
      <c r="Q185" s="27"/>
      <c r="R185" s="27"/>
      <c r="S185" s="27"/>
      <c r="T185" s="140"/>
      <c r="U185" s="140"/>
      <c r="V185" s="140"/>
      <c r="W185" s="140"/>
    </row>
    <row r="186" spans="4:23" ht="13.15" customHeight="1" x14ac:dyDescent="0.2">
      <c r="D186" s="2"/>
      <c r="H186" s="27"/>
      <c r="I186" s="27"/>
      <c r="J186" s="27"/>
      <c r="K186" s="27"/>
      <c r="L186" s="27"/>
      <c r="M186" s="27"/>
      <c r="N186" s="27"/>
      <c r="O186" s="27"/>
      <c r="P186" s="27"/>
      <c r="Q186" s="27"/>
      <c r="R186" s="27"/>
      <c r="S186" s="27"/>
      <c r="T186" s="140"/>
      <c r="U186" s="140"/>
      <c r="V186" s="140"/>
      <c r="W186" s="140"/>
    </row>
    <row r="187" spans="4:23" ht="13.15" customHeight="1" x14ac:dyDescent="0.2">
      <c r="D187" s="2"/>
      <c r="H187" s="27"/>
      <c r="I187" s="27"/>
      <c r="J187" s="27"/>
      <c r="K187" s="27"/>
      <c r="L187" s="27"/>
      <c r="M187" s="27"/>
      <c r="N187" s="27"/>
      <c r="O187" s="27"/>
      <c r="P187" s="27"/>
      <c r="Q187" s="27"/>
      <c r="R187" s="27"/>
      <c r="S187" s="27"/>
      <c r="T187" s="140"/>
      <c r="U187" s="140"/>
      <c r="V187" s="140"/>
      <c r="W187" s="140"/>
    </row>
    <row r="188" spans="4:23" ht="13.15" customHeight="1" x14ac:dyDescent="0.2">
      <c r="D188" s="2"/>
      <c r="H188" s="27"/>
      <c r="I188" s="27"/>
      <c r="J188" s="27"/>
      <c r="K188" s="27"/>
      <c r="L188" s="27"/>
      <c r="M188" s="27"/>
      <c r="N188" s="27"/>
      <c r="O188" s="27"/>
      <c r="P188" s="27"/>
      <c r="Q188" s="27"/>
      <c r="R188" s="27"/>
      <c r="S188" s="27"/>
      <c r="T188" s="140"/>
      <c r="U188" s="140"/>
      <c r="V188" s="140"/>
      <c r="W188" s="140"/>
    </row>
    <row r="189" spans="4:23" ht="13.15" customHeight="1" x14ac:dyDescent="0.2">
      <c r="D189" s="2"/>
      <c r="H189" s="27"/>
      <c r="I189" s="27"/>
      <c r="J189" s="27"/>
      <c r="K189" s="27"/>
      <c r="L189" s="27"/>
      <c r="M189" s="27"/>
      <c r="N189" s="27"/>
      <c r="O189" s="27"/>
      <c r="P189" s="27"/>
      <c r="Q189" s="27"/>
      <c r="R189" s="27"/>
      <c r="S189" s="27"/>
      <c r="T189" s="140"/>
      <c r="U189" s="140"/>
      <c r="V189" s="140"/>
      <c r="W189" s="140"/>
    </row>
    <row r="190" spans="4:23" ht="13.15" customHeight="1" x14ac:dyDescent="0.2">
      <c r="D190" s="2"/>
      <c r="H190" s="27"/>
      <c r="I190" s="27"/>
      <c r="J190" s="27"/>
      <c r="K190" s="27"/>
      <c r="L190" s="27"/>
      <c r="M190" s="27"/>
      <c r="N190" s="27"/>
      <c r="O190" s="27"/>
      <c r="P190" s="27"/>
      <c r="Q190" s="27"/>
      <c r="R190" s="27"/>
      <c r="S190" s="27"/>
      <c r="T190" s="140"/>
      <c r="U190" s="140"/>
      <c r="V190" s="140"/>
      <c r="W190" s="140"/>
    </row>
    <row r="191" spans="4:23" ht="13.15" customHeight="1" x14ac:dyDescent="0.2">
      <c r="D191" s="2"/>
      <c r="H191" s="27"/>
      <c r="I191" s="27"/>
      <c r="J191" s="27"/>
      <c r="K191" s="27"/>
      <c r="L191" s="27"/>
      <c r="M191" s="27"/>
      <c r="N191" s="27"/>
      <c r="O191" s="27"/>
      <c r="P191" s="27"/>
      <c r="Q191" s="27"/>
      <c r="R191" s="27"/>
      <c r="S191" s="27"/>
      <c r="T191" s="140"/>
      <c r="U191" s="140"/>
      <c r="V191" s="140"/>
      <c r="W191" s="140"/>
    </row>
    <row r="192" spans="4:23" ht="13.15" customHeight="1" x14ac:dyDescent="0.2">
      <c r="D192" s="2"/>
      <c r="H192" s="27"/>
      <c r="I192" s="27"/>
      <c r="J192" s="27"/>
      <c r="K192" s="27"/>
      <c r="L192" s="27"/>
      <c r="M192" s="27"/>
      <c r="N192" s="27"/>
      <c r="O192" s="27"/>
      <c r="P192" s="27"/>
      <c r="Q192" s="27"/>
      <c r="R192" s="27"/>
      <c r="S192" s="27"/>
      <c r="T192" s="140"/>
      <c r="U192" s="140"/>
      <c r="V192" s="140"/>
      <c r="W192" s="140"/>
    </row>
    <row r="193" spans="4:23" ht="13.15" customHeight="1" x14ac:dyDescent="0.2">
      <c r="D193" s="2"/>
      <c r="H193" s="27"/>
      <c r="I193" s="27"/>
      <c r="J193" s="27"/>
      <c r="K193" s="27"/>
      <c r="L193" s="27"/>
      <c r="M193" s="27"/>
      <c r="N193" s="27"/>
      <c r="O193" s="27"/>
      <c r="P193" s="27"/>
      <c r="Q193" s="27"/>
      <c r="R193" s="27"/>
      <c r="S193" s="27"/>
      <c r="T193" s="140"/>
      <c r="U193" s="140"/>
      <c r="V193" s="140"/>
      <c r="W193" s="140"/>
    </row>
    <row r="194" spans="4:23" ht="13.15" customHeight="1" x14ac:dyDescent="0.2">
      <c r="D194" s="2"/>
      <c r="H194" s="27"/>
      <c r="I194" s="27"/>
      <c r="J194" s="27"/>
      <c r="K194" s="27"/>
      <c r="L194" s="27"/>
      <c r="M194" s="27"/>
      <c r="N194" s="27"/>
      <c r="O194" s="27"/>
      <c r="P194" s="27"/>
      <c r="Q194" s="27"/>
      <c r="R194" s="27"/>
      <c r="S194" s="27"/>
      <c r="T194" s="140"/>
      <c r="U194" s="140"/>
      <c r="V194" s="140"/>
      <c r="W194" s="140"/>
    </row>
    <row r="195" spans="4:23" ht="13.15" customHeight="1" x14ac:dyDescent="0.2">
      <c r="D195" s="2"/>
      <c r="H195" s="27"/>
      <c r="I195" s="27"/>
      <c r="J195" s="27"/>
      <c r="K195" s="27"/>
      <c r="L195" s="27"/>
      <c r="M195" s="27"/>
      <c r="N195" s="27"/>
      <c r="O195" s="27"/>
      <c r="P195" s="27"/>
      <c r="Q195" s="27"/>
      <c r="R195" s="27"/>
      <c r="S195" s="27"/>
      <c r="T195" s="140"/>
      <c r="U195" s="140"/>
      <c r="V195" s="140"/>
      <c r="W195" s="140"/>
    </row>
    <row r="196" spans="4:23" ht="13.15" customHeight="1" x14ac:dyDescent="0.2">
      <c r="D196" s="2"/>
      <c r="H196" s="27"/>
      <c r="I196" s="27"/>
      <c r="J196" s="27"/>
      <c r="K196" s="27"/>
      <c r="L196" s="27"/>
      <c r="M196" s="27"/>
      <c r="N196" s="27"/>
      <c r="O196" s="27"/>
      <c r="P196" s="27"/>
      <c r="Q196" s="27"/>
      <c r="R196" s="27"/>
      <c r="S196" s="27"/>
      <c r="T196" s="140"/>
      <c r="U196" s="140"/>
      <c r="V196" s="140"/>
      <c r="W196" s="140"/>
    </row>
    <row r="197" spans="4:23" ht="13.15" customHeight="1" x14ac:dyDescent="0.2">
      <c r="D197" s="2"/>
      <c r="H197" s="27"/>
      <c r="I197" s="27"/>
      <c r="J197" s="27"/>
      <c r="K197" s="27"/>
      <c r="L197" s="27"/>
      <c r="M197" s="27"/>
      <c r="N197" s="27"/>
      <c r="O197" s="27"/>
      <c r="P197" s="27"/>
      <c r="Q197" s="27"/>
      <c r="R197" s="27"/>
      <c r="S197" s="27"/>
      <c r="T197" s="140"/>
      <c r="U197" s="140"/>
      <c r="V197" s="140"/>
      <c r="W197" s="140"/>
    </row>
    <row r="198" spans="4:23" ht="13.15" customHeight="1" x14ac:dyDescent="0.2">
      <c r="D198" s="2"/>
      <c r="H198" s="27"/>
      <c r="I198" s="27"/>
      <c r="J198" s="27"/>
      <c r="K198" s="27"/>
      <c r="L198" s="27"/>
      <c r="M198" s="27"/>
      <c r="N198" s="27"/>
      <c r="O198" s="27"/>
      <c r="P198" s="27"/>
      <c r="Q198" s="27"/>
      <c r="R198" s="27"/>
      <c r="S198" s="27"/>
      <c r="T198" s="140"/>
      <c r="U198" s="140"/>
      <c r="V198" s="140"/>
      <c r="W198" s="140"/>
    </row>
    <row r="199" spans="4:23" ht="13.15" customHeight="1" x14ac:dyDescent="0.2">
      <c r="D199" s="2"/>
      <c r="H199" s="27"/>
      <c r="I199" s="27"/>
      <c r="J199" s="27"/>
      <c r="K199" s="27"/>
      <c r="L199" s="27"/>
      <c r="M199" s="27"/>
      <c r="N199" s="27"/>
      <c r="O199" s="27"/>
      <c r="P199" s="27"/>
      <c r="Q199" s="27"/>
      <c r="R199" s="27"/>
      <c r="S199" s="27"/>
      <c r="T199" s="140"/>
      <c r="U199" s="140"/>
      <c r="V199" s="140"/>
      <c r="W199" s="140"/>
    </row>
    <row r="200" spans="4:23" ht="13.15" customHeight="1" x14ac:dyDescent="0.2">
      <c r="D200" s="2"/>
      <c r="H200" s="27"/>
      <c r="I200" s="27"/>
      <c r="J200" s="27"/>
      <c r="K200" s="27"/>
      <c r="L200" s="27"/>
      <c r="M200" s="27"/>
      <c r="N200" s="27"/>
      <c r="O200" s="27"/>
      <c r="P200" s="27"/>
      <c r="Q200" s="27"/>
      <c r="R200" s="27"/>
      <c r="S200" s="27"/>
      <c r="T200" s="140"/>
      <c r="U200" s="140"/>
      <c r="V200" s="140"/>
      <c r="W200" s="140"/>
    </row>
    <row r="201" spans="4:23" ht="13.15" customHeight="1" x14ac:dyDescent="0.2">
      <c r="D201" s="2"/>
      <c r="H201" s="27"/>
      <c r="I201" s="27"/>
      <c r="J201" s="27"/>
      <c r="K201" s="27"/>
      <c r="L201" s="27"/>
      <c r="M201" s="27"/>
      <c r="N201" s="27"/>
      <c r="O201" s="27"/>
      <c r="P201" s="27"/>
      <c r="Q201" s="27"/>
      <c r="R201" s="27"/>
      <c r="S201" s="27"/>
      <c r="T201" s="140"/>
      <c r="U201" s="140"/>
      <c r="V201" s="140"/>
      <c r="W201" s="140"/>
    </row>
    <row r="202" spans="4:23" ht="13.15" customHeight="1" x14ac:dyDescent="0.2">
      <c r="D202" s="2"/>
      <c r="H202" s="27"/>
      <c r="I202" s="27"/>
      <c r="J202" s="27"/>
      <c r="K202" s="27"/>
      <c r="L202" s="27"/>
      <c r="M202" s="27"/>
      <c r="N202" s="27"/>
      <c r="O202" s="27"/>
      <c r="P202" s="27"/>
      <c r="Q202" s="27"/>
      <c r="R202" s="27"/>
      <c r="S202" s="27"/>
      <c r="T202" s="140"/>
      <c r="U202" s="140"/>
      <c r="V202" s="140"/>
      <c r="W202" s="140"/>
    </row>
    <row r="203" spans="4:23" ht="13.15" customHeight="1" x14ac:dyDescent="0.2">
      <c r="D203" s="2"/>
      <c r="H203" s="27"/>
      <c r="I203" s="27"/>
      <c r="J203" s="27"/>
      <c r="K203" s="27"/>
      <c r="L203" s="27"/>
      <c r="M203" s="27"/>
      <c r="N203" s="27"/>
      <c r="O203" s="27"/>
      <c r="P203" s="27"/>
      <c r="Q203" s="27"/>
      <c r="R203" s="27"/>
      <c r="S203" s="27"/>
      <c r="T203" s="140"/>
      <c r="U203" s="140"/>
      <c r="V203" s="140"/>
      <c r="W203" s="140"/>
    </row>
    <row r="204" spans="4:23" ht="13.15" customHeight="1" x14ac:dyDescent="0.2">
      <c r="D204" s="2"/>
      <c r="H204" s="27"/>
      <c r="I204" s="27"/>
      <c r="J204" s="27"/>
      <c r="K204" s="27"/>
      <c r="L204" s="27"/>
      <c r="M204" s="27"/>
      <c r="N204" s="27"/>
      <c r="O204" s="27"/>
      <c r="P204" s="27"/>
      <c r="Q204" s="27"/>
      <c r="R204" s="27"/>
      <c r="S204" s="27"/>
      <c r="T204" s="140"/>
      <c r="U204" s="140"/>
      <c r="V204" s="140"/>
      <c r="W204" s="140"/>
    </row>
    <row r="205" spans="4:23" ht="13.15" customHeight="1" x14ac:dyDescent="0.2">
      <c r="D205" s="2"/>
      <c r="H205" s="27"/>
      <c r="I205" s="27"/>
      <c r="J205" s="27"/>
      <c r="K205" s="27"/>
      <c r="L205" s="27"/>
      <c r="M205" s="27"/>
      <c r="N205" s="27"/>
      <c r="O205" s="27"/>
      <c r="P205" s="27"/>
      <c r="Q205" s="27"/>
      <c r="R205" s="27"/>
      <c r="S205" s="27"/>
      <c r="T205" s="140"/>
      <c r="U205" s="140"/>
      <c r="V205" s="140"/>
      <c r="W205" s="140"/>
    </row>
    <row r="206" spans="4:23" ht="13.15" customHeight="1" x14ac:dyDescent="0.2">
      <c r="D206" s="2"/>
      <c r="H206" s="27"/>
      <c r="I206" s="27"/>
      <c r="J206" s="27"/>
      <c r="K206" s="27"/>
      <c r="L206" s="27"/>
      <c r="M206" s="27"/>
      <c r="N206" s="27"/>
      <c r="O206" s="27"/>
      <c r="P206" s="27"/>
      <c r="Q206" s="27"/>
      <c r="R206" s="27"/>
      <c r="S206" s="27"/>
      <c r="T206" s="140"/>
      <c r="U206" s="140"/>
      <c r="V206" s="140"/>
      <c r="W206" s="140"/>
    </row>
    <row r="207" spans="4:23" ht="13.15" customHeight="1" x14ac:dyDescent="0.2">
      <c r="D207" s="2"/>
      <c r="H207" s="27"/>
      <c r="I207" s="27"/>
      <c r="J207" s="27"/>
      <c r="K207" s="27"/>
      <c r="L207" s="27"/>
      <c r="M207" s="27"/>
      <c r="N207" s="27"/>
      <c r="O207" s="27"/>
      <c r="P207" s="27"/>
      <c r="Q207" s="27"/>
      <c r="R207" s="27"/>
      <c r="S207" s="27"/>
      <c r="T207" s="140"/>
      <c r="U207" s="140"/>
      <c r="V207" s="140"/>
      <c r="W207" s="140"/>
    </row>
    <row r="208" spans="4:23" ht="13.15" customHeight="1" x14ac:dyDescent="0.2">
      <c r="D208" s="2"/>
      <c r="H208" s="27"/>
      <c r="I208" s="27"/>
      <c r="J208" s="27"/>
      <c r="K208" s="27"/>
      <c r="L208" s="27"/>
      <c r="M208" s="27"/>
      <c r="N208" s="27"/>
      <c r="O208" s="27"/>
      <c r="P208" s="27"/>
      <c r="Q208" s="27"/>
      <c r="R208" s="27"/>
      <c r="S208" s="27"/>
      <c r="T208" s="140"/>
      <c r="U208" s="140"/>
      <c r="V208" s="140"/>
      <c r="W208" s="140"/>
    </row>
    <row r="209" spans="4:23" ht="13.15" customHeight="1" x14ac:dyDescent="0.2">
      <c r="D209" s="2"/>
      <c r="H209" s="27"/>
      <c r="I209" s="27"/>
      <c r="J209" s="27"/>
      <c r="K209" s="27"/>
      <c r="L209" s="27"/>
      <c r="M209" s="27"/>
      <c r="N209" s="27"/>
      <c r="O209" s="27"/>
      <c r="P209" s="27"/>
      <c r="Q209" s="27"/>
      <c r="R209" s="27"/>
      <c r="S209" s="27"/>
      <c r="T209" s="140"/>
      <c r="U209" s="140"/>
      <c r="V209" s="140"/>
      <c r="W209" s="140"/>
    </row>
    <row r="210" spans="4:23" ht="13.15" customHeight="1" x14ac:dyDescent="0.2">
      <c r="D210" s="2"/>
      <c r="H210" s="27"/>
      <c r="I210" s="27"/>
      <c r="J210" s="27"/>
      <c r="K210" s="27"/>
      <c r="L210" s="27"/>
      <c r="M210" s="27"/>
      <c r="N210" s="27"/>
      <c r="O210" s="27"/>
      <c r="P210" s="27"/>
      <c r="Q210" s="27"/>
      <c r="R210" s="27"/>
      <c r="S210" s="27"/>
      <c r="T210" s="140"/>
      <c r="U210" s="140"/>
      <c r="V210" s="140"/>
      <c r="W210" s="140"/>
    </row>
    <row r="211" spans="4:23" ht="13.15" customHeight="1" x14ac:dyDescent="0.2">
      <c r="D211" s="2"/>
      <c r="H211" s="27"/>
      <c r="I211" s="27"/>
      <c r="J211" s="27"/>
      <c r="K211" s="27"/>
      <c r="L211" s="27"/>
      <c r="M211" s="27"/>
      <c r="N211" s="27"/>
      <c r="O211" s="27"/>
      <c r="P211" s="27"/>
      <c r="Q211" s="27"/>
      <c r="R211" s="27"/>
      <c r="S211" s="27"/>
      <c r="T211" s="140"/>
      <c r="U211" s="140"/>
      <c r="V211" s="140"/>
      <c r="W211" s="140"/>
    </row>
    <row r="212" spans="4:23" ht="13.15" customHeight="1" x14ac:dyDescent="0.2">
      <c r="D212" s="2"/>
      <c r="H212" s="27"/>
      <c r="I212" s="27"/>
      <c r="J212" s="27"/>
      <c r="K212" s="27"/>
      <c r="L212" s="27"/>
      <c r="M212" s="27"/>
      <c r="N212" s="27"/>
      <c r="O212" s="27"/>
      <c r="P212" s="27"/>
      <c r="Q212" s="27"/>
      <c r="R212" s="27"/>
      <c r="S212" s="27"/>
      <c r="T212" s="140"/>
      <c r="U212" s="140"/>
      <c r="V212" s="140"/>
      <c r="W212" s="140"/>
    </row>
    <row r="213" spans="4:23" ht="13.15" customHeight="1" x14ac:dyDescent="0.2">
      <c r="D213" s="2"/>
      <c r="H213" s="27"/>
      <c r="I213" s="27"/>
      <c r="J213" s="27"/>
      <c r="K213" s="27"/>
      <c r="L213" s="27"/>
      <c r="M213" s="27"/>
      <c r="N213" s="27"/>
      <c r="O213" s="27"/>
      <c r="P213" s="27"/>
      <c r="Q213" s="27"/>
      <c r="R213" s="27"/>
      <c r="S213" s="27"/>
      <c r="T213" s="140"/>
      <c r="U213" s="140"/>
      <c r="V213" s="140"/>
      <c r="W213" s="140"/>
    </row>
    <row r="214" spans="4:23" ht="13.15" customHeight="1" x14ac:dyDescent="0.2">
      <c r="D214" s="2"/>
      <c r="H214" s="27"/>
      <c r="I214" s="27"/>
      <c r="J214" s="27"/>
      <c r="K214" s="27"/>
      <c r="L214" s="27"/>
      <c r="M214" s="27"/>
      <c r="N214" s="27"/>
      <c r="O214" s="27"/>
      <c r="P214" s="27"/>
      <c r="Q214" s="27"/>
      <c r="R214" s="27"/>
      <c r="S214" s="27"/>
      <c r="T214" s="140"/>
      <c r="U214" s="140"/>
      <c r="V214" s="140"/>
      <c r="W214" s="140"/>
    </row>
    <row r="215" spans="4:23" ht="13.15" customHeight="1" x14ac:dyDescent="0.2">
      <c r="D215" s="2"/>
      <c r="H215" s="27"/>
      <c r="I215" s="27"/>
      <c r="J215" s="27"/>
      <c r="K215" s="27"/>
      <c r="L215" s="27"/>
      <c r="M215" s="27"/>
      <c r="N215" s="27"/>
      <c r="O215" s="27"/>
      <c r="P215" s="27"/>
      <c r="Q215" s="27"/>
      <c r="R215" s="27"/>
      <c r="S215" s="27"/>
      <c r="T215" s="140"/>
      <c r="U215" s="140"/>
      <c r="V215" s="140"/>
      <c r="W215" s="140"/>
    </row>
    <row r="216" spans="4:23" ht="13.15" customHeight="1" x14ac:dyDescent="0.2">
      <c r="D216" s="2"/>
      <c r="H216" s="27"/>
      <c r="I216" s="27"/>
      <c r="J216" s="27"/>
      <c r="K216" s="27"/>
      <c r="L216" s="27"/>
      <c r="M216" s="27"/>
      <c r="N216" s="27"/>
      <c r="O216" s="27"/>
      <c r="P216" s="27"/>
      <c r="Q216" s="27"/>
      <c r="R216" s="27"/>
      <c r="S216" s="27"/>
      <c r="T216" s="140"/>
      <c r="U216" s="140"/>
      <c r="V216" s="140"/>
      <c r="W216" s="140"/>
    </row>
    <row r="217" spans="4:23" ht="13.15" customHeight="1" x14ac:dyDescent="0.2">
      <c r="D217" s="2"/>
      <c r="H217" s="27"/>
      <c r="I217" s="27"/>
      <c r="J217" s="27"/>
      <c r="K217" s="27"/>
      <c r="L217" s="27"/>
      <c r="M217" s="27"/>
      <c r="N217" s="27"/>
      <c r="O217" s="27"/>
      <c r="P217" s="27"/>
      <c r="Q217" s="27"/>
      <c r="R217" s="27"/>
      <c r="S217" s="27"/>
      <c r="T217" s="140"/>
      <c r="U217" s="140"/>
      <c r="V217" s="140"/>
      <c r="W217" s="140"/>
    </row>
    <row r="218" spans="4:23" ht="13.15" customHeight="1" x14ac:dyDescent="0.2">
      <c r="D218" s="2"/>
      <c r="H218" s="27"/>
      <c r="I218" s="27"/>
      <c r="J218" s="27"/>
      <c r="K218" s="27"/>
      <c r="L218" s="27"/>
      <c r="M218" s="27"/>
      <c r="N218" s="27"/>
      <c r="O218" s="27"/>
      <c r="P218" s="27"/>
      <c r="Q218" s="27"/>
      <c r="R218" s="27"/>
      <c r="S218" s="27"/>
      <c r="T218" s="140"/>
      <c r="U218" s="140"/>
      <c r="V218" s="140"/>
      <c r="W218" s="140"/>
    </row>
    <row r="219" spans="4:23" ht="13.15" customHeight="1" x14ac:dyDescent="0.2">
      <c r="D219" s="2"/>
      <c r="H219" s="27"/>
      <c r="I219" s="27"/>
      <c r="J219" s="27"/>
      <c r="K219" s="27"/>
      <c r="L219" s="27"/>
      <c r="M219" s="27"/>
      <c r="N219" s="27"/>
      <c r="O219" s="27"/>
      <c r="P219" s="27"/>
      <c r="Q219" s="27"/>
      <c r="R219" s="27"/>
      <c r="S219" s="27"/>
      <c r="T219" s="140"/>
      <c r="U219" s="140"/>
      <c r="V219" s="140"/>
      <c r="W219" s="140"/>
    </row>
    <row r="220" spans="4:23" ht="13.15" customHeight="1" x14ac:dyDescent="0.2">
      <c r="D220" s="2"/>
      <c r="H220" s="27"/>
      <c r="I220" s="27"/>
      <c r="J220" s="27"/>
      <c r="K220" s="27"/>
      <c r="L220" s="27"/>
      <c r="M220" s="27"/>
      <c r="N220" s="27"/>
      <c r="O220" s="27"/>
      <c r="P220" s="27"/>
      <c r="Q220" s="27"/>
      <c r="R220" s="27"/>
      <c r="S220" s="27"/>
      <c r="T220" s="140"/>
      <c r="U220" s="140"/>
      <c r="V220" s="140"/>
      <c r="W220" s="140"/>
    </row>
    <row r="221" spans="4:23" ht="13.15" customHeight="1" x14ac:dyDescent="0.2">
      <c r="D221" s="2"/>
      <c r="H221" s="27"/>
      <c r="I221" s="27"/>
      <c r="J221" s="27"/>
      <c r="K221" s="27"/>
      <c r="L221" s="27"/>
      <c r="M221" s="27"/>
      <c r="N221" s="27"/>
      <c r="O221" s="27"/>
      <c r="P221" s="27"/>
      <c r="Q221" s="27"/>
      <c r="R221" s="27"/>
      <c r="S221" s="27"/>
      <c r="T221" s="140"/>
      <c r="U221" s="140"/>
      <c r="V221" s="140"/>
      <c r="W221" s="140"/>
    </row>
    <row r="222" spans="4:23" ht="13.15" customHeight="1" x14ac:dyDescent="0.2">
      <c r="D222" s="2"/>
      <c r="H222" s="27"/>
      <c r="I222" s="27"/>
      <c r="J222" s="27"/>
      <c r="K222" s="27"/>
      <c r="L222" s="27"/>
      <c r="M222" s="27"/>
      <c r="N222" s="27"/>
      <c r="O222" s="27"/>
      <c r="P222" s="27"/>
      <c r="Q222" s="27"/>
      <c r="R222" s="27"/>
      <c r="S222" s="27"/>
      <c r="T222" s="140"/>
      <c r="U222" s="140"/>
      <c r="V222" s="140"/>
      <c r="W222" s="140"/>
    </row>
    <row r="223" spans="4:23" ht="13.15" customHeight="1" x14ac:dyDescent="0.2">
      <c r="D223" s="2"/>
      <c r="H223" s="27"/>
      <c r="I223" s="27"/>
      <c r="J223" s="27"/>
      <c r="K223" s="27"/>
      <c r="L223" s="27"/>
      <c r="M223" s="27"/>
      <c r="N223" s="27"/>
      <c r="O223" s="27"/>
      <c r="P223" s="27"/>
      <c r="Q223" s="27"/>
      <c r="R223" s="27"/>
      <c r="S223" s="27"/>
      <c r="T223" s="140"/>
      <c r="U223" s="140"/>
      <c r="V223" s="140"/>
      <c r="W223" s="140"/>
    </row>
    <row r="224" spans="4:23" ht="13.15" customHeight="1" x14ac:dyDescent="0.2">
      <c r="D224" s="2"/>
      <c r="H224" s="27"/>
      <c r="I224" s="27"/>
      <c r="J224" s="27"/>
      <c r="K224" s="27"/>
      <c r="L224" s="27"/>
      <c r="M224" s="27"/>
      <c r="N224" s="27"/>
      <c r="O224" s="27"/>
      <c r="P224" s="27"/>
      <c r="Q224" s="27"/>
      <c r="R224" s="27"/>
      <c r="S224" s="27"/>
      <c r="T224" s="140"/>
      <c r="U224" s="140"/>
      <c r="V224" s="140"/>
      <c r="W224" s="140"/>
    </row>
    <row r="225" spans="4:23" ht="13.15" customHeight="1" x14ac:dyDescent="0.2">
      <c r="D225" s="2"/>
      <c r="H225" s="27"/>
      <c r="I225" s="27"/>
      <c r="J225" s="27"/>
      <c r="K225" s="27"/>
      <c r="L225" s="27"/>
      <c r="M225" s="27"/>
      <c r="N225" s="27"/>
      <c r="O225" s="27"/>
      <c r="P225" s="27"/>
      <c r="Q225" s="27"/>
      <c r="R225" s="27"/>
      <c r="S225" s="27"/>
      <c r="T225" s="140"/>
      <c r="U225" s="140"/>
      <c r="V225" s="140"/>
      <c r="W225" s="140"/>
    </row>
    <row r="226" spans="4:23" ht="13.15" customHeight="1" x14ac:dyDescent="0.2">
      <c r="D226" s="2"/>
      <c r="H226" s="27"/>
      <c r="I226" s="27"/>
      <c r="J226" s="27"/>
      <c r="K226" s="27"/>
      <c r="L226" s="27"/>
      <c r="M226" s="27"/>
      <c r="N226" s="27"/>
      <c r="O226" s="27"/>
      <c r="P226" s="27"/>
      <c r="Q226" s="27"/>
      <c r="R226" s="27"/>
      <c r="S226" s="27"/>
      <c r="T226" s="140"/>
      <c r="U226" s="140"/>
      <c r="V226" s="140"/>
      <c r="W226" s="140"/>
    </row>
    <row r="227" spans="4:23" ht="13.15" customHeight="1" x14ac:dyDescent="0.2">
      <c r="D227" s="2"/>
      <c r="H227" s="27"/>
      <c r="I227" s="27"/>
      <c r="J227" s="27"/>
      <c r="K227" s="27"/>
      <c r="L227" s="27"/>
      <c r="M227" s="27"/>
      <c r="N227" s="27"/>
      <c r="O227" s="27"/>
      <c r="P227" s="27"/>
      <c r="Q227" s="27"/>
      <c r="R227" s="27"/>
      <c r="S227" s="27"/>
      <c r="T227" s="140"/>
      <c r="U227" s="140"/>
      <c r="V227" s="140"/>
      <c r="W227" s="140"/>
    </row>
    <row r="228" spans="4:23" ht="13.15" customHeight="1" x14ac:dyDescent="0.2">
      <c r="D228" s="2"/>
      <c r="H228" s="27"/>
      <c r="I228" s="27"/>
      <c r="J228" s="27"/>
      <c r="K228" s="27"/>
      <c r="L228" s="27"/>
      <c r="M228" s="27"/>
      <c r="N228" s="27"/>
      <c r="O228" s="27"/>
      <c r="P228" s="27"/>
      <c r="Q228" s="27"/>
      <c r="R228" s="27"/>
      <c r="S228" s="27"/>
      <c r="T228" s="140"/>
      <c r="U228" s="140"/>
      <c r="V228" s="140"/>
      <c r="W228" s="140"/>
    </row>
    <row r="229" spans="4:23" ht="13.15" customHeight="1" x14ac:dyDescent="0.2">
      <c r="D229" s="2"/>
      <c r="H229" s="27"/>
      <c r="I229" s="27"/>
      <c r="J229" s="27"/>
      <c r="K229" s="27"/>
      <c r="L229" s="27"/>
      <c r="M229" s="27"/>
      <c r="N229" s="27"/>
      <c r="O229" s="27"/>
      <c r="P229" s="27"/>
      <c r="Q229" s="27"/>
      <c r="R229" s="27"/>
      <c r="S229" s="27"/>
      <c r="T229" s="140"/>
      <c r="U229" s="140"/>
      <c r="V229" s="140"/>
      <c r="W229" s="140"/>
    </row>
    <row r="230" spans="4:23" ht="13.15" customHeight="1" x14ac:dyDescent="0.2">
      <c r="D230" s="2"/>
      <c r="H230" s="27"/>
      <c r="I230" s="27"/>
      <c r="J230" s="27"/>
      <c r="K230" s="27"/>
      <c r="L230" s="27"/>
      <c r="M230" s="27"/>
      <c r="N230" s="27"/>
      <c r="O230" s="27"/>
      <c r="P230" s="27"/>
      <c r="Q230" s="27"/>
      <c r="R230" s="27"/>
      <c r="S230" s="27"/>
      <c r="T230" s="140"/>
      <c r="U230" s="140"/>
      <c r="V230" s="140"/>
      <c r="W230" s="140"/>
    </row>
    <row r="231" spans="4:23" ht="13.15" customHeight="1" x14ac:dyDescent="0.2">
      <c r="D231" s="2"/>
      <c r="H231" s="27"/>
      <c r="I231" s="27"/>
      <c r="J231" s="27"/>
      <c r="K231" s="27"/>
      <c r="L231" s="27"/>
      <c r="M231" s="27"/>
      <c r="N231" s="27"/>
      <c r="O231" s="27"/>
      <c r="P231" s="27"/>
      <c r="Q231" s="27"/>
      <c r="R231" s="27"/>
      <c r="S231" s="27"/>
      <c r="T231" s="140"/>
      <c r="U231" s="140"/>
      <c r="V231" s="140"/>
      <c r="W231" s="140"/>
    </row>
    <row r="232" spans="4:23" ht="13.15" customHeight="1" x14ac:dyDescent="0.2">
      <c r="D232" s="2"/>
      <c r="H232" s="27"/>
      <c r="I232" s="27"/>
      <c r="J232" s="27"/>
      <c r="K232" s="27"/>
      <c r="L232" s="27"/>
      <c r="M232" s="27"/>
      <c r="N232" s="27"/>
      <c r="O232" s="27"/>
      <c r="P232" s="27"/>
      <c r="Q232" s="27"/>
      <c r="R232" s="27"/>
      <c r="S232" s="27"/>
      <c r="T232" s="140"/>
      <c r="U232" s="140"/>
      <c r="V232" s="140"/>
      <c r="W232" s="140"/>
    </row>
    <row r="233" spans="4:23" ht="13.15" customHeight="1" x14ac:dyDescent="0.2">
      <c r="D233" s="2"/>
      <c r="H233" s="27"/>
      <c r="I233" s="27"/>
      <c r="J233" s="27"/>
      <c r="K233" s="27"/>
      <c r="L233" s="27"/>
      <c r="M233" s="27"/>
      <c r="N233" s="27"/>
      <c r="O233" s="27"/>
      <c r="P233" s="27"/>
      <c r="Q233" s="27"/>
      <c r="R233" s="27"/>
      <c r="S233" s="27"/>
      <c r="T233" s="140"/>
      <c r="U233" s="140"/>
      <c r="V233" s="140"/>
      <c r="W233" s="140"/>
    </row>
    <row r="234" spans="4:23" ht="13.15" customHeight="1" x14ac:dyDescent="0.2">
      <c r="D234" s="2"/>
      <c r="H234" s="27"/>
      <c r="I234" s="27"/>
      <c r="J234" s="27"/>
      <c r="K234" s="27"/>
      <c r="L234" s="27"/>
      <c r="M234" s="27"/>
      <c r="N234" s="27"/>
      <c r="O234" s="27"/>
      <c r="P234" s="27"/>
      <c r="Q234" s="27"/>
      <c r="R234" s="27"/>
      <c r="S234" s="27"/>
      <c r="T234" s="140"/>
      <c r="U234" s="140"/>
      <c r="V234" s="140"/>
      <c r="W234" s="140"/>
    </row>
    <row r="235" spans="4:23" ht="13.15" customHeight="1" x14ac:dyDescent="0.2">
      <c r="D235" s="2"/>
      <c r="H235" s="27"/>
      <c r="I235" s="27"/>
      <c r="J235" s="27"/>
      <c r="K235" s="27"/>
      <c r="L235" s="27"/>
      <c r="M235" s="27"/>
      <c r="N235" s="27"/>
      <c r="O235" s="27"/>
      <c r="P235" s="27"/>
      <c r="Q235" s="27"/>
      <c r="R235" s="27"/>
      <c r="S235" s="27"/>
      <c r="T235" s="140"/>
      <c r="U235" s="140"/>
      <c r="V235" s="140"/>
      <c r="W235" s="140"/>
    </row>
    <row r="236" spans="4:23" ht="13.15" customHeight="1" x14ac:dyDescent="0.2">
      <c r="D236" s="2"/>
      <c r="H236" s="27"/>
      <c r="I236" s="27"/>
      <c r="J236" s="27"/>
      <c r="K236" s="27"/>
      <c r="L236" s="27"/>
      <c r="M236" s="27"/>
      <c r="N236" s="27"/>
      <c r="O236" s="27"/>
      <c r="P236" s="27"/>
      <c r="Q236" s="27"/>
      <c r="R236" s="27"/>
      <c r="S236" s="27"/>
      <c r="T236" s="140"/>
      <c r="U236" s="140"/>
      <c r="V236" s="140"/>
      <c r="W236" s="140"/>
    </row>
    <row r="237" spans="4:23" ht="13.15" customHeight="1" x14ac:dyDescent="0.2">
      <c r="D237" s="2"/>
      <c r="H237" s="27"/>
      <c r="I237" s="27"/>
      <c r="J237" s="27"/>
      <c r="K237" s="27"/>
      <c r="L237" s="27"/>
      <c r="M237" s="27"/>
      <c r="N237" s="27"/>
      <c r="O237" s="27"/>
      <c r="P237" s="27"/>
      <c r="Q237" s="27"/>
      <c r="R237" s="27"/>
      <c r="S237" s="27"/>
      <c r="T237" s="140"/>
      <c r="U237" s="140"/>
      <c r="V237" s="140"/>
      <c r="W237" s="140"/>
    </row>
    <row r="238" spans="4:23" ht="13.15" customHeight="1" x14ac:dyDescent="0.2">
      <c r="D238" s="2"/>
      <c r="H238" s="27"/>
      <c r="I238" s="27"/>
      <c r="J238" s="27"/>
      <c r="K238" s="27"/>
      <c r="L238" s="27"/>
      <c r="M238" s="27"/>
      <c r="N238" s="27"/>
      <c r="O238" s="27"/>
      <c r="P238" s="27"/>
      <c r="Q238" s="27"/>
      <c r="R238" s="27"/>
      <c r="S238" s="27"/>
      <c r="T238" s="140"/>
      <c r="U238" s="140"/>
      <c r="V238" s="140"/>
      <c r="W238" s="140"/>
    </row>
    <row r="239" spans="4:23" ht="13.15" customHeight="1" x14ac:dyDescent="0.2">
      <c r="D239" s="2"/>
      <c r="H239" s="27"/>
      <c r="I239" s="27"/>
      <c r="J239" s="27"/>
      <c r="K239" s="27"/>
      <c r="L239" s="27"/>
      <c r="M239" s="27"/>
      <c r="N239" s="27"/>
      <c r="O239" s="27"/>
      <c r="P239" s="27"/>
      <c r="Q239" s="27"/>
      <c r="R239" s="27"/>
      <c r="S239" s="27"/>
      <c r="T239" s="140"/>
      <c r="U239" s="140"/>
      <c r="V239" s="140"/>
      <c r="W239" s="140"/>
    </row>
    <row r="240" spans="4:23" ht="13.15" customHeight="1" x14ac:dyDescent="0.2">
      <c r="D240" s="2"/>
      <c r="H240" s="27"/>
      <c r="I240" s="27"/>
      <c r="J240" s="27"/>
      <c r="K240" s="27"/>
      <c r="L240" s="27"/>
      <c r="M240" s="27"/>
      <c r="N240" s="27"/>
      <c r="O240" s="27"/>
      <c r="P240" s="27"/>
      <c r="Q240" s="27"/>
      <c r="R240" s="27"/>
      <c r="S240" s="27"/>
      <c r="T240" s="140"/>
      <c r="U240" s="140"/>
      <c r="V240" s="140"/>
      <c r="W240" s="140"/>
    </row>
    <row r="241" spans="4:23" ht="13.15" customHeight="1" x14ac:dyDescent="0.2">
      <c r="D241" s="2"/>
      <c r="H241" s="27"/>
      <c r="I241" s="27"/>
      <c r="J241" s="27"/>
      <c r="K241" s="27"/>
      <c r="L241" s="27"/>
      <c r="M241" s="27"/>
      <c r="N241" s="27"/>
      <c r="O241" s="27"/>
      <c r="P241" s="27"/>
      <c r="Q241" s="27"/>
      <c r="R241" s="27"/>
      <c r="S241" s="27"/>
      <c r="T241" s="140"/>
      <c r="U241" s="140"/>
      <c r="V241" s="140"/>
      <c r="W241" s="140"/>
    </row>
    <row r="242" spans="4:23" ht="13.15" customHeight="1" x14ac:dyDescent="0.2">
      <c r="D242" s="2"/>
      <c r="H242" s="27"/>
      <c r="I242" s="27"/>
      <c r="J242" s="27"/>
      <c r="K242" s="27"/>
      <c r="L242" s="27"/>
      <c r="M242" s="27"/>
      <c r="N242" s="27"/>
      <c r="O242" s="27"/>
      <c r="P242" s="27"/>
      <c r="Q242" s="27"/>
      <c r="R242" s="27"/>
      <c r="S242" s="27"/>
      <c r="T242" s="140"/>
      <c r="U242" s="140"/>
      <c r="V242" s="140"/>
      <c r="W242" s="140"/>
    </row>
    <row r="243" spans="4:23" ht="13.15" customHeight="1" x14ac:dyDescent="0.2">
      <c r="D243" s="2"/>
      <c r="H243" s="27"/>
      <c r="I243" s="27"/>
      <c r="J243" s="27"/>
      <c r="K243" s="27"/>
      <c r="L243" s="27"/>
      <c r="M243" s="27"/>
      <c r="N243" s="27"/>
      <c r="O243" s="27"/>
      <c r="P243" s="27"/>
      <c r="Q243" s="27"/>
      <c r="R243" s="27"/>
      <c r="S243" s="27"/>
      <c r="T243" s="140"/>
      <c r="U243" s="140"/>
      <c r="V243" s="140"/>
      <c r="W243" s="140"/>
    </row>
    <row r="244" spans="4:23" ht="13.15" customHeight="1" x14ac:dyDescent="0.2">
      <c r="D244" s="2"/>
      <c r="H244" s="27"/>
      <c r="I244" s="27"/>
      <c r="J244" s="27"/>
      <c r="K244" s="27"/>
      <c r="L244" s="27"/>
      <c r="M244" s="27"/>
      <c r="N244" s="27"/>
      <c r="O244" s="27"/>
      <c r="P244" s="27"/>
      <c r="Q244" s="27"/>
      <c r="R244" s="27"/>
      <c r="S244" s="27"/>
      <c r="T244" s="140"/>
      <c r="U244" s="140"/>
      <c r="V244" s="140"/>
      <c r="W244" s="140"/>
    </row>
    <row r="245" spans="4:23" ht="13.15" customHeight="1" x14ac:dyDescent="0.2">
      <c r="D245" s="2"/>
      <c r="H245" s="27"/>
      <c r="I245" s="27"/>
      <c r="J245" s="27"/>
      <c r="K245" s="27"/>
      <c r="L245" s="27"/>
      <c r="M245" s="27"/>
      <c r="N245" s="27"/>
      <c r="O245" s="27"/>
      <c r="P245" s="27"/>
      <c r="Q245" s="27"/>
      <c r="R245" s="27"/>
      <c r="S245" s="27"/>
      <c r="T245" s="140"/>
      <c r="U245" s="140"/>
      <c r="V245" s="140"/>
      <c r="W245" s="140"/>
    </row>
    <row r="246" spans="4:23" ht="13.15" customHeight="1" x14ac:dyDescent="0.2">
      <c r="D246" s="2"/>
      <c r="H246" s="27"/>
      <c r="I246" s="27"/>
      <c r="J246" s="27"/>
      <c r="K246" s="27"/>
      <c r="L246" s="27"/>
      <c r="M246" s="27"/>
      <c r="N246" s="27"/>
      <c r="O246" s="27"/>
      <c r="P246" s="27"/>
      <c r="Q246" s="27"/>
      <c r="R246" s="27"/>
      <c r="S246" s="27"/>
      <c r="T246" s="140"/>
      <c r="U246" s="140"/>
      <c r="V246" s="140"/>
      <c r="W246" s="140"/>
    </row>
    <row r="247" spans="4:23" ht="13.15" customHeight="1" x14ac:dyDescent="0.2">
      <c r="D247" s="2"/>
      <c r="H247" s="27"/>
      <c r="I247" s="27"/>
      <c r="J247" s="27"/>
      <c r="K247" s="27"/>
      <c r="L247" s="27"/>
      <c r="M247" s="27"/>
      <c r="N247" s="27"/>
      <c r="O247" s="27"/>
      <c r="P247" s="27"/>
      <c r="Q247" s="27"/>
      <c r="R247" s="27"/>
      <c r="S247" s="27"/>
      <c r="T247" s="140"/>
      <c r="U247" s="140"/>
      <c r="V247" s="140"/>
      <c r="W247" s="140"/>
    </row>
    <row r="248" spans="4:23" ht="13.15" customHeight="1" x14ac:dyDescent="0.2">
      <c r="D248" s="2"/>
      <c r="H248" s="27"/>
      <c r="I248" s="27"/>
      <c r="J248" s="27"/>
      <c r="K248" s="27"/>
      <c r="L248" s="27"/>
      <c r="M248" s="27"/>
      <c r="N248" s="27"/>
      <c r="O248" s="27"/>
      <c r="P248" s="27"/>
      <c r="Q248" s="27"/>
      <c r="R248" s="27"/>
      <c r="S248" s="27"/>
      <c r="T248" s="140"/>
      <c r="U248" s="140"/>
      <c r="V248" s="140"/>
      <c r="W248" s="140"/>
    </row>
    <row r="249" spans="4:23" ht="13.15" customHeight="1" x14ac:dyDescent="0.2">
      <c r="D249" s="2"/>
      <c r="H249" s="27"/>
      <c r="I249" s="27"/>
      <c r="J249" s="27"/>
      <c r="K249" s="27"/>
      <c r="L249" s="27"/>
      <c r="M249" s="27"/>
      <c r="N249" s="27"/>
      <c r="O249" s="27"/>
      <c r="P249" s="27"/>
      <c r="Q249" s="27"/>
      <c r="R249" s="27"/>
      <c r="S249" s="27"/>
      <c r="T249" s="140"/>
      <c r="U249" s="140"/>
      <c r="V249" s="140"/>
      <c r="W249" s="140"/>
    </row>
    <row r="250" spans="4:23" ht="13.15" customHeight="1" x14ac:dyDescent="0.2">
      <c r="D250" s="2"/>
      <c r="H250" s="27"/>
      <c r="I250" s="27"/>
      <c r="J250" s="27"/>
      <c r="K250" s="27"/>
      <c r="L250" s="27"/>
      <c r="M250" s="27"/>
      <c r="N250" s="27"/>
      <c r="O250" s="27"/>
      <c r="P250" s="27"/>
      <c r="Q250" s="27"/>
      <c r="R250" s="27"/>
      <c r="S250" s="27"/>
      <c r="T250" s="140"/>
      <c r="U250" s="140"/>
      <c r="V250" s="140"/>
      <c r="W250" s="140"/>
    </row>
    <row r="251" spans="4:23" ht="13.15" customHeight="1" x14ac:dyDescent="0.2">
      <c r="D251" s="2"/>
      <c r="H251" s="27"/>
      <c r="I251" s="27"/>
      <c r="J251" s="27"/>
      <c r="K251" s="27"/>
      <c r="L251" s="27"/>
      <c r="M251" s="27"/>
      <c r="N251" s="27"/>
      <c r="O251" s="27"/>
      <c r="P251" s="27"/>
      <c r="Q251" s="27"/>
      <c r="R251" s="27"/>
      <c r="S251" s="27"/>
      <c r="T251" s="140"/>
      <c r="U251" s="140"/>
      <c r="V251" s="140"/>
      <c r="W251" s="140"/>
    </row>
    <row r="252" spans="4:23" ht="13.15" customHeight="1" x14ac:dyDescent="0.2">
      <c r="D252" s="2"/>
      <c r="H252" s="27"/>
      <c r="I252" s="27"/>
      <c r="J252" s="27"/>
      <c r="K252" s="27"/>
      <c r="L252" s="27"/>
      <c r="M252" s="27"/>
      <c r="N252" s="27"/>
      <c r="O252" s="27"/>
      <c r="P252" s="27"/>
      <c r="Q252" s="27"/>
      <c r="R252" s="27"/>
      <c r="S252" s="27"/>
      <c r="T252" s="140"/>
      <c r="U252" s="140"/>
      <c r="V252" s="140"/>
      <c r="W252" s="140"/>
    </row>
    <row r="253" spans="4:23" ht="13.15" customHeight="1" x14ac:dyDescent="0.2">
      <c r="D253" s="2"/>
      <c r="H253" s="27"/>
      <c r="I253" s="27"/>
      <c r="J253" s="27"/>
      <c r="K253" s="27"/>
      <c r="L253" s="27"/>
      <c r="M253" s="27"/>
      <c r="N253" s="27"/>
      <c r="O253" s="27"/>
      <c r="P253" s="27"/>
      <c r="Q253" s="27"/>
      <c r="R253" s="27"/>
      <c r="S253" s="27"/>
      <c r="T253" s="140"/>
      <c r="U253" s="140"/>
      <c r="V253" s="140"/>
      <c r="W253" s="140"/>
    </row>
  </sheetData>
  <sheetProtection algorithmName="SHA-512" hashValue="hauP5d8157R71HiEHlAzzoiL77rChM1WqWGOGfh8lpc3OK1H9cJGOtVwMZKTmpBb48IEzWONScB/ukbGDr0DNA==" saltValue="2FlMKhnHqiyhLY4npRUdZQ==" spinCount="100000" sheet="1" objects="1" scenarios="1"/>
  <dataValidations count="1">
    <dataValidation type="list" allowBlank="1" showInputMessage="1" showErrorMessage="1" sqref="R22:R45 S21:S45 S52:S76" xr:uid="{00000000-0002-0000-0100-000000000000}">
      <formula1>"ja,nee"</formula1>
    </dataValidation>
  </dataValidations>
  <pageMargins left="0.70866141732283472" right="0.70866141732283472" top="0.74803149606299213" bottom="0.74803149606299213" header="0.31496062992125984" footer="0.31496062992125984"/>
  <pageSetup paperSize="9" scale="46" orientation="portrait" r:id="rId1"/>
  <headerFooter>
    <oddHeader>&amp;L&amp;"Arial,Vet"&amp;F&amp;R&amp;"Arial,Vet"&amp;A</oddHeader>
    <oddFooter>&amp;L&amp;"Arial,Vet"keizer / goedhart&amp;C&amp;"Arial,Vet"pagina &amp;P&amp;R&amp;"Arial,Vet"&amp;D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0" r:id="rId4" name="Drop Down 30">
              <controlPr defaultSize="0" autoLine="0" autoPict="0">
                <anchor moveWithCells="1">
                  <from>
                    <xdr:col>5</xdr:col>
                    <xdr:colOff>552450</xdr:colOff>
                    <xdr:row>8</xdr:row>
                    <xdr:rowOff>152400</xdr:rowOff>
                  </from>
                  <to>
                    <xdr:col>9</xdr:col>
                    <xdr:colOff>0</xdr:colOff>
                    <xdr:row>10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61"/>
  <sheetViews>
    <sheetView zoomScale="80" zoomScaleNormal="80" workbookViewId="0"/>
  </sheetViews>
  <sheetFormatPr defaultColWidth="9.140625" defaultRowHeight="12.75" x14ac:dyDescent="0.2"/>
  <cols>
    <col min="1" max="1" width="2.7109375" style="40" customWidth="1"/>
    <col min="2" max="2" width="42.85546875" style="40" customWidth="1"/>
    <col min="3" max="9" width="16.85546875" style="40" customWidth="1"/>
    <col min="10" max="12" width="14.85546875" style="40" customWidth="1"/>
    <col min="13" max="16384" width="9.140625" style="40"/>
  </cols>
  <sheetData>
    <row r="2" spans="2:13" s="1" customFormat="1" x14ac:dyDescent="0.2">
      <c r="B2" s="1" t="s">
        <v>28</v>
      </c>
      <c r="C2" s="244" t="s">
        <v>35</v>
      </c>
      <c r="D2" s="37" t="s">
        <v>51</v>
      </c>
      <c r="E2" s="37" t="s">
        <v>52</v>
      </c>
    </row>
    <row r="3" spans="2:13" s="1" customFormat="1" x14ac:dyDescent="0.2">
      <c r="B3" s="1" t="s">
        <v>29</v>
      </c>
      <c r="C3" s="245">
        <v>43739</v>
      </c>
      <c r="D3" s="38">
        <v>44105</v>
      </c>
      <c r="E3" s="38">
        <v>44470</v>
      </c>
    </row>
    <row r="4" spans="2:13" s="1" customFormat="1" x14ac:dyDescent="0.2">
      <c r="B4" s="1" t="s">
        <v>30</v>
      </c>
      <c r="C4" s="246">
        <v>2020</v>
      </c>
      <c r="D4" s="1">
        <v>2021</v>
      </c>
      <c r="E4" s="1">
        <v>2022</v>
      </c>
    </row>
    <row r="5" spans="2:13" s="1" customFormat="1" x14ac:dyDescent="0.2">
      <c r="B5" s="1" t="s">
        <v>38</v>
      </c>
      <c r="C5" s="245">
        <v>43862</v>
      </c>
      <c r="D5" s="38">
        <v>44228</v>
      </c>
      <c r="E5" s="38">
        <v>44593</v>
      </c>
    </row>
    <row r="6" spans="2:13" x14ac:dyDescent="0.2">
      <c r="E6" s="263"/>
    </row>
    <row r="7" spans="2:13" x14ac:dyDescent="0.2">
      <c r="B7" s="39" t="s">
        <v>1337</v>
      </c>
      <c r="C7" s="284"/>
      <c r="D7" s="263"/>
    </row>
    <row r="8" spans="2:13" x14ac:dyDescent="0.2">
      <c r="B8" s="40" t="s">
        <v>31</v>
      </c>
      <c r="C8" s="285">
        <v>77488.740000000005</v>
      </c>
      <c r="D8" s="261">
        <v>78052.08</v>
      </c>
    </row>
    <row r="9" spans="2:13" x14ac:dyDescent="0.2">
      <c r="B9" s="40" t="s">
        <v>82</v>
      </c>
      <c r="C9" s="285">
        <v>44177.48</v>
      </c>
      <c r="D9" s="261">
        <v>44498.65</v>
      </c>
    </row>
    <row r="10" spans="2:13" x14ac:dyDescent="0.2">
      <c r="B10" s="40" t="s">
        <v>32</v>
      </c>
      <c r="C10" s="285">
        <v>26902.6</v>
      </c>
      <c r="D10" s="261">
        <v>27055.63</v>
      </c>
    </row>
    <row r="11" spans="2:13" x14ac:dyDescent="0.2">
      <c r="B11" s="40" t="s">
        <v>33</v>
      </c>
      <c r="C11" s="285">
        <v>1218.6500000000001</v>
      </c>
      <c r="D11" s="261">
        <v>1225.58</v>
      </c>
    </row>
    <row r="12" spans="2:13" x14ac:dyDescent="0.2">
      <c r="B12" s="40" t="s">
        <v>34</v>
      </c>
      <c r="C12" s="286">
        <f>41.51</f>
        <v>41.51</v>
      </c>
      <c r="D12" s="262">
        <f>41.61</f>
        <v>41.61</v>
      </c>
    </row>
    <row r="14" spans="2:13" x14ac:dyDescent="0.2">
      <c r="B14" s="41" t="s">
        <v>56</v>
      </c>
      <c r="C14" s="42"/>
      <c r="D14" s="42"/>
      <c r="E14" s="42"/>
      <c r="F14" s="42"/>
      <c r="G14" s="42"/>
      <c r="H14" s="42"/>
      <c r="I14" s="42"/>
      <c r="J14" s="42"/>
      <c r="K14" s="42"/>
      <c r="L14" s="42"/>
      <c r="M14" s="42"/>
    </row>
    <row r="15" spans="2:13" x14ac:dyDescent="0.2">
      <c r="B15" s="41" t="s">
        <v>7</v>
      </c>
      <c r="C15" s="42"/>
      <c r="D15" s="42"/>
      <c r="E15" s="42"/>
      <c r="F15" s="42"/>
      <c r="G15" s="42"/>
      <c r="H15" s="42"/>
      <c r="I15" s="42"/>
      <c r="J15" s="42"/>
      <c r="K15" s="42"/>
      <c r="L15" s="42"/>
      <c r="M15" s="42"/>
    </row>
    <row r="16" spans="2:13" x14ac:dyDescent="0.2">
      <c r="B16" s="43"/>
      <c r="C16" s="44" t="s">
        <v>8</v>
      </c>
      <c r="D16" s="45"/>
      <c r="E16" s="46" t="s">
        <v>9</v>
      </c>
      <c r="F16" s="44"/>
      <c r="G16" s="45"/>
      <c r="H16" s="46" t="s">
        <v>10</v>
      </c>
      <c r="I16" s="44"/>
      <c r="J16" s="45"/>
      <c r="K16" s="46" t="s">
        <v>11</v>
      </c>
      <c r="L16" s="44"/>
      <c r="M16" s="45"/>
    </row>
    <row r="17" spans="2:13" x14ac:dyDescent="0.2">
      <c r="B17" s="47"/>
      <c r="C17" s="48" t="s">
        <v>12</v>
      </c>
      <c r="D17" s="48" t="s">
        <v>13</v>
      </c>
      <c r="E17" s="49" t="s">
        <v>14</v>
      </c>
      <c r="F17" s="49" t="s">
        <v>15</v>
      </c>
      <c r="G17" s="48" t="s">
        <v>16</v>
      </c>
      <c r="H17" s="49" t="s">
        <v>14</v>
      </c>
      <c r="I17" s="49" t="s">
        <v>15</v>
      </c>
      <c r="J17" s="48" t="s">
        <v>16</v>
      </c>
      <c r="K17" s="49" t="s">
        <v>14</v>
      </c>
      <c r="L17" s="49" t="s">
        <v>15</v>
      </c>
      <c r="M17" s="48" t="s">
        <v>16</v>
      </c>
    </row>
    <row r="18" spans="2:13" x14ac:dyDescent="0.2">
      <c r="B18" s="50" t="s">
        <v>17</v>
      </c>
      <c r="C18" s="51">
        <v>1.1734</v>
      </c>
      <c r="D18" s="51"/>
      <c r="E18" s="52"/>
      <c r="F18" s="52"/>
      <c r="G18" s="51"/>
      <c r="H18" s="52"/>
      <c r="I18" s="52"/>
      <c r="J18" s="51"/>
      <c r="K18" s="52"/>
      <c r="L18" s="52"/>
      <c r="M18" s="51"/>
    </row>
    <row r="19" spans="2:13" x14ac:dyDescent="0.2">
      <c r="B19" s="50" t="s">
        <v>1</v>
      </c>
      <c r="C19" s="51">
        <v>5.6500000000000002E-2</v>
      </c>
      <c r="D19" s="97">
        <f>+C19*$D$8</f>
        <v>4409.9425200000005</v>
      </c>
      <c r="E19" s="52">
        <v>6.3700000000000007E-2</v>
      </c>
      <c r="F19" s="52">
        <v>6.1600000000000002E-2</v>
      </c>
      <c r="G19" s="51">
        <v>0.13039999999999999</v>
      </c>
      <c r="H19" s="52">
        <v>0.11799999999999999</v>
      </c>
      <c r="I19" s="52">
        <v>0.22869999999999999</v>
      </c>
      <c r="J19" s="51">
        <v>0.28960000000000002</v>
      </c>
      <c r="K19" s="238">
        <f>E29-E19*$D$8-H19*$D$9</f>
        <v>591.7318039999991</v>
      </c>
      <c r="L19" s="238">
        <f t="shared" ref="L19:M21" si="0">F29-(F19*$D$8+I19*$D$9)</f>
        <v>759.92061699999977</v>
      </c>
      <c r="M19" s="239">
        <f t="shared" si="0"/>
        <v>1035.469728</v>
      </c>
    </row>
    <row r="20" spans="2:13" x14ac:dyDescent="0.2">
      <c r="B20" s="50" t="s">
        <v>2</v>
      </c>
      <c r="C20" s="51">
        <v>3.9300000000000002E-2</v>
      </c>
      <c r="D20" s="97">
        <f>+C20*$D$8</f>
        <v>3067.4467440000003</v>
      </c>
      <c r="E20" s="259">
        <v>0.08</v>
      </c>
      <c r="F20" s="52">
        <v>7.8799999999999995E-2</v>
      </c>
      <c r="G20" s="51">
        <v>0.14760000000000001</v>
      </c>
      <c r="H20" s="52">
        <v>6.88E-2</v>
      </c>
      <c r="I20" s="52">
        <v>0.22869999999999999</v>
      </c>
      <c r="J20" s="51">
        <v>0.28960000000000002</v>
      </c>
      <c r="K20" s="238">
        <f>E30-E20*$D$8-H20*$D$9</f>
        <v>591.72647999999936</v>
      </c>
      <c r="L20" s="238">
        <f t="shared" si="0"/>
        <v>759.92484100000001</v>
      </c>
      <c r="M20" s="239">
        <f t="shared" si="0"/>
        <v>1035.4739519999966</v>
      </c>
    </row>
    <row r="21" spans="2:13" x14ac:dyDescent="0.2">
      <c r="B21" s="50" t="s">
        <v>3</v>
      </c>
      <c r="C21" s="51">
        <v>7.6499999999999999E-2</v>
      </c>
      <c r="D21" s="97">
        <f>+C21*$D$8</f>
        <v>5970.9841200000001</v>
      </c>
      <c r="E21" s="52">
        <v>0.10290000000000001</v>
      </c>
      <c r="F21" s="52">
        <v>0.12540000000000001</v>
      </c>
      <c r="G21" s="51">
        <v>0.12970000000000001</v>
      </c>
      <c r="H21" s="52">
        <v>5.2900000000000003E-2</v>
      </c>
      <c r="I21" s="52">
        <v>0.19620000000000001</v>
      </c>
      <c r="J21" s="51">
        <v>0.28920000000000001</v>
      </c>
      <c r="K21" s="238">
        <f>E31-(E21*$D$8+H21*$D$9)</f>
        <v>668.86238299999786</v>
      </c>
      <c r="L21" s="238">
        <f t="shared" si="0"/>
        <v>891.18403799999578</v>
      </c>
      <c r="M21" s="239">
        <f t="shared" si="0"/>
        <v>1057.3556439999993</v>
      </c>
    </row>
    <row r="22" spans="2:13" x14ac:dyDescent="0.2">
      <c r="B22" s="50" t="s">
        <v>54</v>
      </c>
      <c r="C22" s="51">
        <v>3.85E-2</v>
      </c>
      <c r="D22" s="97">
        <f>+C22*$D$8</f>
        <v>3005.0050799999999</v>
      </c>
      <c r="E22" s="52"/>
      <c r="F22" s="52"/>
      <c r="G22" s="51"/>
      <c r="H22" s="52"/>
      <c r="I22" s="52"/>
      <c r="J22" s="51"/>
      <c r="K22" s="52"/>
      <c r="L22" s="52"/>
      <c r="M22" s="51"/>
    </row>
    <row r="23" spans="2:13" x14ac:dyDescent="0.2">
      <c r="B23" s="50" t="s">
        <v>4</v>
      </c>
      <c r="C23" s="51"/>
      <c r="D23" s="98">
        <v>1182.45</v>
      </c>
      <c r="E23" s="52"/>
      <c r="F23" s="52"/>
      <c r="G23" s="51"/>
      <c r="H23" s="52"/>
      <c r="I23" s="52"/>
      <c r="J23" s="51"/>
      <c r="K23" s="258"/>
      <c r="L23" s="52"/>
      <c r="M23" s="51"/>
    </row>
    <row r="24" spans="2:13" x14ac:dyDescent="0.2">
      <c r="B24" s="54" t="s">
        <v>53</v>
      </c>
      <c r="C24" s="55"/>
      <c r="D24" s="99">
        <v>162.07</v>
      </c>
      <c r="E24" s="57"/>
      <c r="F24" s="57"/>
      <c r="G24" s="55"/>
      <c r="H24" s="57"/>
      <c r="I24" s="57"/>
      <c r="J24" s="55"/>
      <c r="K24" s="57"/>
      <c r="L24" s="57"/>
      <c r="M24" s="55"/>
    </row>
    <row r="25" spans="2:13" x14ac:dyDescent="0.2">
      <c r="B25" s="58" t="s">
        <v>1457</v>
      </c>
      <c r="C25" s="42"/>
      <c r="D25" s="42"/>
      <c r="E25" s="42"/>
      <c r="F25" s="42"/>
      <c r="G25" s="42"/>
      <c r="H25" s="42"/>
      <c r="I25" s="42"/>
      <c r="J25" s="42"/>
      <c r="K25" s="42"/>
      <c r="L25" s="42"/>
      <c r="M25" s="42"/>
    </row>
    <row r="26" spans="2:13" x14ac:dyDescent="0.2">
      <c r="B26" s="43"/>
      <c r="C26" s="288" t="s">
        <v>18</v>
      </c>
      <c r="D26" s="289"/>
      <c r="E26" s="59" t="s">
        <v>19</v>
      </c>
      <c r="F26" s="60"/>
      <c r="G26" s="61"/>
      <c r="H26" s="42"/>
      <c r="I26" s="42"/>
      <c r="J26" s="42"/>
      <c r="K26" s="42"/>
      <c r="L26" s="42"/>
      <c r="M26" s="42"/>
    </row>
    <row r="27" spans="2:13" x14ac:dyDescent="0.2">
      <c r="B27" s="62"/>
      <c r="C27" s="63" t="s">
        <v>20</v>
      </c>
      <c r="D27" s="64" t="s">
        <v>21</v>
      </c>
      <c r="E27" s="47" t="s">
        <v>14</v>
      </c>
      <c r="F27" s="65" t="s">
        <v>15</v>
      </c>
      <c r="G27" s="66" t="s">
        <v>16</v>
      </c>
      <c r="H27" s="42"/>
      <c r="I27" s="42"/>
      <c r="J27" s="42"/>
      <c r="K27" s="42"/>
      <c r="L27" s="42"/>
      <c r="M27" s="42"/>
    </row>
    <row r="28" spans="2:13" x14ac:dyDescent="0.2">
      <c r="B28" s="67" t="s">
        <v>22</v>
      </c>
      <c r="C28" s="90">
        <f>ROUND(+C18*$D$10,2)</f>
        <v>31747.08</v>
      </c>
      <c r="D28" s="90">
        <f>ROUND(+C18*$D$11,2)</f>
        <v>1438.1</v>
      </c>
      <c r="E28" s="89"/>
      <c r="F28" s="88"/>
      <c r="G28" s="82"/>
      <c r="H28" s="42"/>
      <c r="I28" s="42"/>
      <c r="J28" s="42"/>
      <c r="K28" s="42"/>
      <c r="L28" s="42"/>
      <c r="M28" s="42"/>
    </row>
    <row r="29" spans="2:13" x14ac:dyDescent="0.2">
      <c r="B29" s="68" t="s">
        <v>1</v>
      </c>
      <c r="C29" s="90">
        <f>ROUND(+C19*$D$10,2)</f>
        <v>1528.64</v>
      </c>
      <c r="D29" s="90">
        <f>ROUND(+C19*$D$11,2)</f>
        <v>69.25</v>
      </c>
      <c r="E29" s="236">
        <v>10814.49</v>
      </c>
      <c r="F29" s="237">
        <v>15744.77</v>
      </c>
      <c r="G29" s="98">
        <v>24100.27</v>
      </c>
      <c r="H29" s="42"/>
      <c r="I29" s="240">
        <f t="shared" ref="I29:K31" si="1">E29+G57</f>
        <v>11605.779999999999</v>
      </c>
      <c r="J29" s="240">
        <f t="shared" si="1"/>
        <v>17038.830000000002</v>
      </c>
      <c r="K29" s="240">
        <f t="shared" si="1"/>
        <v>25794.58</v>
      </c>
      <c r="L29" s="42"/>
      <c r="M29" s="42"/>
    </row>
    <row r="30" spans="2:13" x14ac:dyDescent="0.2">
      <c r="B30" s="68" t="s">
        <v>2</v>
      </c>
      <c r="C30" s="90">
        <f>ROUND(+C20*$D$10,2)</f>
        <v>1063.29</v>
      </c>
      <c r="D30" s="90">
        <f>ROUND(+C20*$D$11,2)</f>
        <v>48.17</v>
      </c>
      <c r="E30" s="236">
        <v>9897.4</v>
      </c>
      <c r="F30" s="237">
        <v>17087.27</v>
      </c>
      <c r="G30" s="98">
        <v>25442.77</v>
      </c>
      <c r="H30" s="42"/>
      <c r="I30" s="240">
        <f t="shared" si="1"/>
        <v>10776.67</v>
      </c>
      <c r="J30" s="240">
        <f t="shared" si="1"/>
        <v>18467.77</v>
      </c>
      <c r="K30" s="240">
        <f t="shared" si="1"/>
        <v>27130.25</v>
      </c>
      <c r="L30" s="42"/>
      <c r="M30" s="42"/>
    </row>
    <row r="31" spans="2:13" x14ac:dyDescent="0.2">
      <c r="B31" s="68" t="s">
        <v>3</v>
      </c>
      <c r="C31" s="90">
        <f>ROUND(+C21*$D$10,2)</f>
        <v>2069.7600000000002</v>
      </c>
      <c r="D31" s="90">
        <f>ROUND(+C21*$D$11,2)</f>
        <v>93.76</v>
      </c>
      <c r="E31" s="236">
        <v>11054.4</v>
      </c>
      <c r="F31" s="237">
        <v>19409.55</v>
      </c>
      <c r="G31" s="98">
        <v>24049.72</v>
      </c>
      <c r="H31" s="42"/>
      <c r="I31" s="240">
        <f t="shared" si="1"/>
        <v>11709.699999999999</v>
      </c>
      <c r="J31" s="240">
        <f t="shared" si="1"/>
        <v>20428.829999999998</v>
      </c>
      <c r="K31" s="240">
        <f t="shared" si="1"/>
        <v>25231.54</v>
      </c>
      <c r="L31" s="42"/>
      <c r="M31" s="42"/>
    </row>
    <row r="32" spans="2:13" x14ac:dyDescent="0.2">
      <c r="B32" s="69" t="s">
        <v>54</v>
      </c>
      <c r="C32" s="91">
        <f>ROUND(+C22*$D$10,2)</f>
        <v>1041.6400000000001</v>
      </c>
      <c r="D32" s="91">
        <f>ROUND(+C22*$D$11,2)</f>
        <v>47.18</v>
      </c>
      <c r="E32" s="85"/>
      <c r="F32" s="83"/>
      <c r="G32" s="56"/>
      <c r="H32" s="42"/>
      <c r="I32" s="70"/>
      <c r="J32" s="70"/>
      <c r="K32" s="70"/>
      <c r="L32" s="42"/>
      <c r="M32" s="42"/>
    </row>
    <row r="33" spans="2:14" x14ac:dyDescent="0.2">
      <c r="B33" s="72"/>
      <c r="C33" s="71"/>
      <c r="D33" s="52"/>
      <c r="E33" s="42"/>
      <c r="F33" s="42"/>
      <c r="G33" s="42"/>
      <c r="H33" s="42"/>
      <c r="I33" s="42"/>
      <c r="J33" s="42"/>
      <c r="K33" s="42"/>
      <c r="L33" s="42"/>
      <c r="M33" s="42"/>
    </row>
    <row r="34" spans="2:14" hidden="1" x14ac:dyDescent="0.2"/>
    <row r="35" spans="2:14" hidden="1" x14ac:dyDescent="0.2">
      <c r="B35" s="73" t="s">
        <v>1339</v>
      </c>
      <c r="C35" s="234"/>
      <c r="D35" s="42"/>
      <c r="E35" s="42"/>
      <c r="F35" s="42"/>
      <c r="G35" s="42"/>
      <c r="H35" s="42"/>
      <c r="I35" s="42"/>
      <c r="J35" s="42"/>
      <c r="K35" s="42"/>
      <c r="M35" s="42"/>
      <c r="N35" s="42"/>
    </row>
    <row r="36" spans="2:14" hidden="1" x14ac:dyDescent="0.2">
      <c r="B36" s="290" t="s">
        <v>23</v>
      </c>
      <c r="C36" s="291"/>
      <c r="D36" s="291"/>
      <c r="E36" s="291"/>
      <c r="F36" s="74"/>
      <c r="G36" s="59" t="s">
        <v>24</v>
      </c>
      <c r="H36" s="60"/>
      <c r="I36" s="61"/>
      <c r="J36" s="42"/>
      <c r="K36" s="42"/>
      <c r="L36" s="42"/>
      <c r="M36" s="42"/>
      <c r="N36" s="42"/>
    </row>
    <row r="37" spans="2:14" hidden="1" x14ac:dyDescent="0.2">
      <c r="B37" s="75"/>
      <c r="C37" s="92" t="s">
        <v>0</v>
      </c>
      <c r="D37" s="49" t="s">
        <v>5</v>
      </c>
      <c r="E37" s="49" t="s">
        <v>6</v>
      </c>
      <c r="F37" s="48" t="s">
        <v>49</v>
      </c>
      <c r="G37" s="62" t="s">
        <v>14</v>
      </c>
      <c r="H37" s="76" t="s">
        <v>15</v>
      </c>
      <c r="I37" s="77" t="s">
        <v>16</v>
      </c>
      <c r="J37" s="42"/>
      <c r="K37" s="42"/>
      <c r="L37" s="42"/>
      <c r="M37" s="42"/>
      <c r="N37" s="42"/>
    </row>
    <row r="38" spans="2:14" hidden="1" x14ac:dyDescent="0.2">
      <c r="B38" s="78" t="s">
        <v>25</v>
      </c>
      <c r="C38" s="81">
        <v>19367.23</v>
      </c>
      <c r="D38" s="81">
        <v>8360.8700000000008</v>
      </c>
      <c r="E38" s="81">
        <v>14753.22</v>
      </c>
      <c r="F38" s="53">
        <f>D38+E38</f>
        <v>23114.09</v>
      </c>
      <c r="G38" s="43"/>
      <c r="H38" s="44"/>
      <c r="I38" s="45"/>
      <c r="J38" s="42"/>
      <c r="K38" s="79"/>
      <c r="L38" s="79"/>
      <c r="M38" s="79"/>
      <c r="N38" s="42"/>
    </row>
    <row r="39" spans="2:14" hidden="1" x14ac:dyDescent="0.2">
      <c r="B39" s="17" t="s">
        <v>26</v>
      </c>
      <c r="C39" s="81">
        <v>27687.62</v>
      </c>
      <c r="D39" s="81">
        <v>20917.919999999998</v>
      </c>
      <c r="E39" s="81">
        <v>20828.3</v>
      </c>
      <c r="F39" s="53">
        <f>D39+E39</f>
        <v>41746.22</v>
      </c>
      <c r="G39" s="50"/>
      <c r="H39" s="52"/>
      <c r="I39" s="51"/>
      <c r="J39" s="42"/>
      <c r="K39" s="42"/>
      <c r="L39" s="79"/>
      <c r="M39" s="42"/>
      <c r="N39" s="42"/>
    </row>
    <row r="40" spans="2:14" hidden="1" x14ac:dyDescent="0.2">
      <c r="B40" s="78" t="s">
        <v>37</v>
      </c>
      <c r="C40" s="81">
        <v>21284.38</v>
      </c>
      <c r="D40" s="81">
        <v>8847.93</v>
      </c>
      <c r="E40" s="81">
        <v>13801.57</v>
      </c>
      <c r="F40" s="53">
        <f>D40+E40</f>
        <v>22649.5</v>
      </c>
      <c r="G40" s="50"/>
      <c r="H40" s="52"/>
      <c r="I40" s="51"/>
      <c r="J40" s="42"/>
      <c r="K40" s="42"/>
      <c r="L40" s="42"/>
      <c r="M40" s="42"/>
      <c r="N40" s="42"/>
    </row>
    <row r="41" spans="2:14" hidden="1" x14ac:dyDescent="0.2">
      <c r="B41" s="78" t="s">
        <v>39</v>
      </c>
      <c r="C41" s="81">
        <v>25168.69</v>
      </c>
      <c r="D41" s="81">
        <v>7394.29</v>
      </c>
      <c r="E41" s="81">
        <v>10173.51</v>
      </c>
      <c r="F41" s="53">
        <f>D41+E41</f>
        <v>17567.8</v>
      </c>
      <c r="G41" s="50"/>
      <c r="H41" s="52"/>
      <c r="I41" s="51"/>
      <c r="J41" s="42"/>
      <c r="K41" s="79"/>
      <c r="L41" s="79"/>
      <c r="M41" s="79"/>
      <c r="N41" s="42"/>
    </row>
    <row r="42" spans="2:14" hidden="1" x14ac:dyDescent="0.2">
      <c r="B42" s="17" t="s">
        <v>27</v>
      </c>
      <c r="C42" s="81">
        <v>20597.36</v>
      </c>
      <c r="D42" s="81">
        <v>10648.65</v>
      </c>
      <c r="E42" s="81">
        <v>13362.16</v>
      </c>
      <c r="F42" s="53">
        <f>D42+E42</f>
        <v>24010.809999999998</v>
      </c>
      <c r="G42" s="50"/>
      <c r="H42" s="52"/>
      <c r="I42" s="51"/>
      <c r="J42" s="42"/>
      <c r="K42" s="79"/>
      <c r="L42" s="79"/>
      <c r="M42" s="79"/>
      <c r="N42" s="42"/>
    </row>
    <row r="43" spans="2:14" hidden="1" x14ac:dyDescent="0.2">
      <c r="B43" s="50" t="s">
        <v>70</v>
      </c>
      <c r="C43" s="81"/>
      <c r="D43" s="81">
        <v>4068.1</v>
      </c>
      <c r="E43" s="81"/>
      <c r="F43" s="53"/>
      <c r="G43" s="50"/>
      <c r="H43" s="52"/>
      <c r="I43" s="51"/>
      <c r="J43" s="42"/>
      <c r="K43" s="42"/>
      <c r="L43" s="42"/>
      <c r="M43" s="42"/>
      <c r="N43" s="42"/>
    </row>
    <row r="44" spans="2:14" hidden="1" x14ac:dyDescent="0.2">
      <c r="B44" s="80" t="s">
        <v>1</v>
      </c>
      <c r="C44" s="81">
        <v>680.8</v>
      </c>
      <c r="D44" s="81"/>
      <c r="E44" s="81"/>
      <c r="F44" s="53"/>
      <c r="G44" s="84">
        <v>758.23</v>
      </c>
      <c r="H44" s="81">
        <v>1239.98</v>
      </c>
      <c r="I44" s="53">
        <v>1632.5</v>
      </c>
      <c r="J44" s="42"/>
      <c r="K44" s="42"/>
      <c r="L44" s="42"/>
      <c r="M44" s="42"/>
      <c r="N44" s="42"/>
    </row>
    <row r="45" spans="2:14" hidden="1" x14ac:dyDescent="0.2">
      <c r="B45" s="80" t="s">
        <v>2</v>
      </c>
      <c r="C45" s="81">
        <v>598.5</v>
      </c>
      <c r="D45" s="81"/>
      <c r="E45" s="81"/>
      <c r="F45" s="53"/>
      <c r="G45" s="84">
        <v>842.52</v>
      </c>
      <c r="H45" s="81">
        <v>1322.81</v>
      </c>
      <c r="I45" s="53">
        <v>1616.96</v>
      </c>
      <c r="J45" s="42"/>
      <c r="K45" s="42"/>
      <c r="L45" s="42"/>
      <c r="M45" s="42"/>
      <c r="N45" s="42"/>
    </row>
    <row r="46" spans="2:14" hidden="1" x14ac:dyDescent="0.2">
      <c r="B46" s="62" t="s">
        <v>3</v>
      </c>
      <c r="C46" s="83">
        <v>1232.8699999999999</v>
      </c>
      <c r="D46" s="83"/>
      <c r="E46" s="83"/>
      <c r="F46" s="56"/>
      <c r="G46" s="85">
        <v>627.91</v>
      </c>
      <c r="H46" s="83">
        <v>976.68</v>
      </c>
      <c r="I46" s="56">
        <v>1132.43</v>
      </c>
      <c r="J46" s="42"/>
      <c r="K46" s="42"/>
      <c r="L46" s="42"/>
      <c r="M46" s="42"/>
      <c r="N46" s="42"/>
    </row>
    <row r="47" spans="2:14" hidden="1" x14ac:dyDescent="0.2"/>
    <row r="48" spans="2:14" x14ac:dyDescent="0.2">
      <c r="B48" s="73" t="s">
        <v>1458</v>
      </c>
      <c r="C48" s="234"/>
      <c r="D48" s="42"/>
      <c r="E48" s="42"/>
      <c r="F48" s="42"/>
      <c r="G48" s="42"/>
      <c r="H48" s="42"/>
      <c r="I48" s="42"/>
    </row>
    <row r="49" spans="2:9" x14ac:dyDescent="0.2">
      <c r="B49" s="290" t="s">
        <v>23</v>
      </c>
      <c r="C49" s="291"/>
      <c r="D49" s="291"/>
      <c r="E49" s="291"/>
      <c r="F49" s="74"/>
      <c r="G49" s="59" t="s">
        <v>24</v>
      </c>
      <c r="H49" s="60"/>
      <c r="I49" s="61"/>
    </row>
    <row r="50" spans="2:9" x14ac:dyDescent="0.2">
      <c r="B50" s="75"/>
      <c r="C50" s="92" t="s">
        <v>0</v>
      </c>
      <c r="D50" s="49" t="s">
        <v>5</v>
      </c>
      <c r="E50" s="49" t="s">
        <v>6</v>
      </c>
      <c r="F50" s="48" t="s">
        <v>49</v>
      </c>
      <c r="G50" s="62" t="s">
        <v>14</v>
      </c>
      <c r="H50" s="76" t="s">
        <v>15</v>
      </c>
      <c r="I50" s="77" t="s">
        <v>16</v>
      </c>
    </row>
    <row r="51" spans="2:9" x14ac:dyDescent="0.2">
      <c r="B51" s="78" t="s">
        <v>25</v>
      </c>
      <c r="C51" s="81">
        <v>20211.93</v>
      </c>
      <c r="D51" s="81">
        <v>8725.52</v>
      </c>
      <c r="E51" s="81">
        <v>15396.68</v>
      </c>
      <c r="F51" s="53">
        <v>24122.2</v>
      </c>
      <c r="G51" s="43"/>
      <c r="H51" s="44"/>
      <c r="I51" s="45"/>
    </row>
    <row r="52" spans="2:9" x14ac:dyDescent="0.2">
      <c r="B52" s="17" t="s">
        <v>26</v>
      </c>
      <c r="C52" s="81">
        <v>28895.21</v>
      </c>
      <c r="D52" s="81">
        <v>21830.26</v>
      </c>
      <c r="E52" s="81">
        <v>21736.720000000001</v>
      </c>
      <c r="F52" s="53">
        <v>43566.979999999996</v>
      </c>
      <c r="G52" s="50"/>
      <c r="H52" s="52"/>
      <c r="I52" s="51"/>
    </row>
    <row r="53" spans="2:9" x14ac:dyDescent="0.2">
      <c r="B53" s="78" t="s">
        <v>37</v>
      </c>
      <c r="C53" s="81">
        <v>22212.7</v>
      </c>
      <c r="D53" s="81">
        <v>9233.83</v>
      </c>
      <c r="E53" s="81">
        <v>14403.52</v>
      </c>
      <c r="F53" s="53">
        <v>23637.35</v>
      </c>
      <c r="G53" s="50"/>
      <c r="H53" s="52"/>
      <c r="I53" s="51"/>
    </row>
    <row r="54" spans="2:9" x14ac:dyDescent="0.2">
      <c r="B54" s="78" t="s">
        <v>39</v>
      </c>
      <c r="C54" s="81">
        <v>26266.42</v>
      </c>
      <c r="D54" s="81">
        <v>7716.78</v>
      </c>
      <c r="E54" s="81">
        <v>10616.7</v>
      </c>
      <c r="F54" s="53">
        <v>18333.48</v>
      </c>
      <c r="G54" s="50"/>
      <c r="H54" s="52"/>
      <c r="I54" s="51"/>
    </row>
    <row r="55" spans="2:9" x14ac:dyDescent="0.2">
      <c r="B55" s="17" t="s">
        <v>27</v>
      </c>
      <c r="C55" s="81">
        <v>21495.71</v>
      </c>
      <c r="D55" s="81">
        <v>11113.09</v>
      </c>
      <c r="E55" s="81">
        <v>13944.95</v>
      </c>
      <c r="F55" s="53">
        <v>25058.04</v>
      </c>
      <c r="G55" s="50"/>
      <c r="H55" s="52"/>
      <c r="I55" s="51"/>
    </row>
    <row r="56" spans="2:9" x14ac:dyDescent="0.2">
      <c r="B56" s="50" t="s">
        <v>70</v>
      </c>
      <c r="C56" s="81"/>
      <c r="D56" s="81">
        <v>4245.53</v>
      </c>
      <c r="E56" s="81"/>
      <c r="F56" s="53"/>
      <c r="G56" s="50"/>
      <c r="H56" s="52"/>
      <c r="I56" s="51"/>
    </row>
    <row r="57" spans="2:9" x14ac:dyDescent="0.2">
      <c r="B57" s="80" t="s">
        <v>1</v>
      </c>
      <c r="C57" s="81">
        <v>712.2</v>
      </c>
      <c r="D57" s="81"/>
      <c r="E57" s="81"/>
      <c r="F57" s="53"/>
      <c r="G57" s="84">
        <v>791.29</v>
      </c>
      <c r="H57" s="81">
        <v>1294.06</v>
      </c>
      <c r="I57" s="53">
        <v>1694.31</v>
      </c>
    </row>
    <row r="58" spans="2:9" x14ac:dyDescent="0.2">
      <c r="B58" s="80" t="s">
        <v>1448</v>
      </c>
      <c r="C58" s="81">
        <v>626.32000000000005</v>
      </c>
      <c r="D58" s="81"/>
      <c r="E58" s="81"/>
      <c r="F58" s="53"/>
      <c r="G58" s="84">
        <v>879.27</v>
      </c>
      <c r="H58" s="81">
        <v>1380.5</v>
      </c>
      <c r="I58" s="53">
        <v>1687.48</v>
      </c>
    </row>
    <row r="59" spans="2:9" x14ac:dyDescent="0.2">
      <c r="B59" s="62" t="s">
        <v>3</v>
      </c>
      <c r="C59" s="83">
        <v>1288.3499999999999</v>
      </c>
      <c r="D59" s="83"/>
      <c r="E59" s="83"/>
      <c r="F59" s="56"/>
      <c r="G59" s="85">
        <v>655.29999999999995</v>
      </c>
      <c r="H59" s="83">
        <v>1019.28</v>
      </c>
      <c r="I59" s="56">
        <v>1181.82</v>
      </c>
    </row>
    <row r="61" spans="2:9" s="79" customFormat="1" x14ac:dyDescent="0.2"/>
    <row r="62" spans="2:9" s="79" customFormat="1" ht="45" x14ac:dyDescent="0.25">
      <c r="B62" s="260" t="s">
        <v>1460</v>
      </c>
    </row>
    <row r="63" spans="2:9" s="79" customFormat="1" x14ac:dyDescent="0.2"/>
    <row r="64" spans="2:9" s="79" customFormat="1" x14ac:dyDescent="0.2"/>
    <row r="65" s="79" customFormat="1" x14ac:dyDescent="0.2"/>
    <row r="66" s="79" customFormat="1" x14ac:dyDescent="0.2"/>
    <row r="67" s="79" customFormat="1" x14ac:dyDescent="0.2"/>
    <row r="68" s="79" customFormat="1" x14ac:dyDescent="0.2"/>
    <row r="69" s="79" customFormat="1" x14ac:dyDescent="0.2"/>
    <row r="70" s="79" customFormat="1" x14ac:dyDescent="0.2"/>
    <row r="71" s="79" customFormat="1" x14ac:dyDescent="0.2"/>
    <row r="72" s="79" customFormat="1" x14ac:dyDescent="0.2"/>
    <row r="73" s="79" customFormat="1" x14ac:dyDescent="0.2"/>
    <row r="74" s="79" customFormat="1" x14ac:dyDescent="0.2"/>
    <row r="75" s="79" customFormat="1" x14ac:dyDescent="0.2"/>
    <row r="76" s="79" customFormat="1" x14ac:dyDescent="0.2"/>
    <row r="77" s="79" customFormat="1" x14ac:dyDescent="0.2"/>
    <row r="78" s="79" customFormat="1" x14ac:dyDescent="0.2"/>
    <row r="79" s="79" customFormat="1" x14ac:dyDescent="0.2"/>
    <row r="80" s="79" customFormat="1" x14ac:dyDescent="0.2"/>
    <row r="81" s="79" customFormat="1" x14ac:dyDescent="0.2"/>
    <row r="82" s="79" customFormat="1" x14ac:dyDescent="0.2"/>
    <row r="83" s="79" customFormat="1" x14ac:dyDescent="0.2"/>
    <row r="84" s="79" customFormat="1" x14ac:dyDescent="0.2"/>
    <row r="85" s="79" customFormat="1" x14ac:dyDescent="0.2"/>
    <row r="86" s="79" customFormat="1" x14ac:dyDescent="0.2"/>
    <row r="87" s="79" customFormat="1" x14ac:dyDescent="0.2"/>
    <row r="88" s="79" customFormat="1" x14ac:dyDescent="0.2"/>
    <row r="89" s="79" customFormat="1" x14ac:dyDescent="0.2"/>
    <row r="90" s="79" customFormat="1" x14ac:dyDescent="0.2"/>
    <row r="91" s="79" customFormat="1" x14ac:dyDescent="0.2"/>
    <row r="92" s="79" customFormat="1" x14ac:dyDescent="0.2"/>
    <row r="93" s="79" customFormat="1" x14ac:dyDescent="0.2"/>
    <row r="94" s="79" customFormat="1" x14ac:dyDescent="0.2"/>
    <row r="95" s="79" customFormat="1" x14ac:dyDescent="0.2"/>
    <row r="96" s="79" customFormat="1" x14ac:dyDescent="0.2"/>
    <row r="97" s="79" customFormat="1" x14ac:dyDescent="0.2"/>
    <row r="98" s="79" customFormat="1" x14ac:dyDescent="0.2"/>
    <row r="99" s="79" customFormat="1" x14ac:dyDescent="0.2"/>
    <row r="100" s="79" customFormat="1" x14ac:dyDescent="0.2"/>
    <row r="101" s="79" customFormat="1" x14ac:dyDescent="0.2"/>
    <row r="102" s="79" customFormat="1" x14ac:dyDescent="0.2"/>
    <row r="103" s="79" customFormat="1" x14ac:dyDescent="0.2"/>
    <row r="104" s="79" customFormat="1" x14ac:dyDescent="0.2"/>
    <row r="105" s="79" customFormat="1" x14ac:dyDescent="0.2"/>
    <row r="106" s="79" customFormat="1" x14ac:dyDescent="0.2"/>
    <row r="107" s="79" customFormat="1" x14ac:dyDescent="0.2"/>
    <row r="108" s="79" customFormat="1" x14ac:dyDescent="0.2"/>
    <row r="109" s="79" customFormat="1" x14ac:dyDescent="0.2"/>
    <row r="110" s="79" customFormat="1" x14ac:dyDescent="0.2"/>
    <row r="111" s="79" customFormat="1" x14ac:dyDescent="0.2"/>
    <row r="112" s="79" customFormat="1" x14ac:dyDescent="0.2"/>
    <row r="113" s="79" customFormat="1" x14ac:dyDescent="0.2"/>
    <row r="114" s="79" customFormat="1" x14ac:dyDescent="0.2"/>
    <row r="115" s="79" customFormat="1" x14ac:dyDescent="0.2"/>
    <row r="116" s="79" customFormat="1" x14ac:dyDescent="0.2"/>
    <row r="117" s="79" customFormat="1" x14ac:dyDescent="0.2"/>
    <row r="118" s="79" customFormat="1" x14ac:dyDescent="0.2"/>
    <row r="119" s="79" customFormat="1" x14ac:dyDescent="0.2"/>
    <row r="120" s="79" customFormat="1" x14ac:dyDescent="0.2"/>
    <row r="121" s="79" customFormat="1" x14ac:dyDescent="0.2"/>
    <row r="122" s="79" customFormat="1" x14ac:dyDescent="0.2"/>
    <row r="123" s="79" customFormat="1" x14ac:dyDescent="0.2"/>
    <row r="124" s="79" customFormat="1" x14ac:dyDescent="0.2"/>
    <row r="125" s="79" customFormat="1" x14ac:dyDescent="0.2"/>
    <row r="126" s="79" customFormat="1" x14ac:dyDescent="0.2"/>
    <row r="127" s="79" customFormat="1" x14ac:dyDescent="0.2"/>
    <row r="128" s="79" customFormat="1" x14ac:dyDescent="0.2"/>
    <row r="129" s="79" customFormat="1" x14ac:dyDescent="0.2"/>
    <row r="130" s="79" customFormat="1" x14ac:dyDescent="0.2"/>
    <row r="131" s="79" customFormat="1" x14ac:dyDescent="0.2"/>
    <row r="132" s="79" customFormat="1" x14ac:dyDescent="0.2"/>
    <row r="133" s="79" customFormat="1" x14ac:dyDescent="0.2"/>
    <row r="134" s="79" customFormat="1" x14ac:dyDescent="0.2"/>
    <row r="135" s="79" customFormat="1" x14ac:dyDescent="0.2"/>
    <row r="136" s="79" customFormat="1" x14ac:dyDescent="0.2"/>
    <row r="137" s="79" customFormat="1" x14ac:dyDescent="0.2"/>
    <row r="138" s="79" customFormat="1" x14ac:dyDescent="0.2"/>
    <row r="139" s="79" customFormat="1" x14ac:dyDescent="0.2"/>
    <row r="140" s="79" customFormat="1" x14ac:dyDescent="0.2"/>
    <row r="141" s="79" customFormat="1" x14ac:dyDescent="0.2"/>
    <row r="142" s="79" customFormat="1" x14ac:dyDescent="0.2"/>
    <row r="143" s="79" customFormat="1" x14ac:dyDescent="0.2"/>
    <row r="144" s="79" customFormat="1" x14ac:dyDescent="0.2"/>
    <row r="145" s="79" customFormat="1" x14ac:dyDescent="0.2"/>
    <row r="146" s="79" customFormat="1" x14ac:dyDescent="0.2"/>
    <row r="147" s="79" customFormat="1" x14ac:dyDescent="0.2"/>
    <row r="148" s="79" customFormat="1" x14ac:dyDescent="0.2"/>
    <row r="149" s="79" customFormat="1" x14ac:dyDescent="0.2"/>
    <row r="150" s="79" customFormat="1" x14ac:dyDescent="0.2"/>
    <row r="151" s="79" customFormat="1" x14ac:dyDescent="0.2"/>
    <row r="152" s="79" customFormat="1" x14ac:dyDescent="0.2"/>
    <row r="153" s="79" customFormat="1" x14ac:dyDescent="0.2"/>
    <row r="154" s="79" customFormat="1" x14ac:dyDescent="0.2"/>
    <row r="155" s="79" customFormat="1" x14ac:dyDescent="0.2"/>
    <row r="156" s="79" customFormat="1" x14ac:dyDescent="0.2"/>
    <row r="157" s="79" customFormat="1" x14ac:dyDescent="0.2"/>
    <row r="158" s="79" customFormat="1" x14ac:dyDescent="0.2"/>
    <row r="159" s="79" customFormat="1" x14ac:dyDescent="0.2"/>
    <row r="160" s="79" customFormat="1" x14ac:dyDescent="0.2"/>
    <row r="161" s="79" customFormat="1" x14ac:dyDescent="0.2"/>
  </sheetData>
  <sheetProtection algorithmName="SHA-512" hashValue="7rZR48yEHZkI7d2L4DVOFW1b/Y3cNYO1BMXmRLNnyz6BxMiJrqXTJrA42FvIAQSyiOHASdVS/IMhYiiwkJh2lA==" saltValue="8xd9EbR/fRaVfuBCiXm75Q==" spinCount="100000" sheet="1" objects="1" scenarios="1"/>
  <mergeCells count="3">
    <mergeCell ref="C26:D26"/>
    <mergeCell ref="B36:E36"/>
    <mergeCell ref="B49:E49"/>
  </mergeCells>
  <printOptions gridLines="1"/>
  <pageMargins left="0.70866141732283472" right="0.70866141732283472" top="0.74803149606299213" bottom="0.74803149606299213" header="0.31496062992125984" footer="0.31496062992125984"/>
  <pageSetup paperSize="9" scale="59" orientation="landscape" r:id="rId1"/>
  <headerFooter>
    <oddHeader>&amp;L&amp;"Arial,Vet"&amp;F&amp;R&amp;"Arial,Vet"&amp;A</oddHeader>
    <oddFooter>&amp;L&amp;"Arial,Vet"keizer / goedhart&amp;C&amp;"Arial,Vet"pagina &amp;P&amp;R&amp;"Arial,Vet"&amp;D</oddFooter>
  </headerFooter>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0"/>
  <sheetViews>
    <sheetView zoomScale="90" zoomScaleNormal="90" workbookViewId="0"/>
  </sheetViews>
  <sheetFormatPr defaultRowHeight="12.75" x14ac:dyDescent="0.2"/>
  <cols>
    <col min="1" max="1" width="11.28515625" customWidth="1"/>
    <col min="2" max="2" width="10.7109375" customWidth="1"/>
    <col min="3" max="3" width="15.42578125" customWidth="1"/>
    <col min="4" max="4" width="11.7109375" customWidth="1"/>
    <col min="5" max="5" width="6.140625" customWidth="1"/>
    <col min="6" max="6" width="6" customWidth="1"/>
    <col min="7" max="7" width="6.42578125" customWidth="1"/>
    <col min="9" max="9" width="6" customWidth="1"/>
    <col min="10" max="10" width="5.85546875" customWidth="1"/>
    <col min="11" max="11" width="6.42578125" customWidth="1"/>
    <col min="13" max="13" width="6.7109375" customWidth="1"/>
    <col min="14" max="14" width="5.7109375" customWidth="1"/>
    <col min="15" max="15" width="7.28515625" customWidth="1"/>
    <col min="16" max="16" width="8.140625" bestFit="1" customWidth="1"/>
    <col min="17" max="18" width="5.85546875" customWidth="1"/>
    <col min="19" max="19" width="7.140625" customWidth="1"/>
    <col min="20" max="20" width="8.140625" bestFit="1" customWidth="1"/>
    <col min="21" max="21" width="7.140625" customWidth="1"/>
    <col min="22" max="22" width="4.5703125" customWidth="1"/>
    <col min="23" max="23" width="5.85546875" style="242" customWidth="1"/>
  </cols>
  <sheetData>
    <row r="1" spans="1:23" ht="15" x14ac:dyDescent="0.3">
      <c r="C1" s="264" t="s">
        <v>1338</v>
      </c>
      <c r="D1" s="264"/>
      <c r="E1" s="264"/>
      <c r="F1" s="264"/>
      <c r="G1" s="265"/>
      <c r="H1" s="265"/>
      <c r="I1" s="265"/>
      <c r="J1" s="265"/>
      <c r="K1" s="265"/>
      <c r="L1" s="265"/>
      <c r="M1" s="265"/>
      <c r="N1" s="265"/>
      <c r="O1" s="265"/>
      <c r="P1" s="265"/>
      <c r="Q1" s="265"/>
      <c r="R1" s="265"/>
      <c r="S1" s="265"/>
      <c r="T1" s="265"/>
      <c r="U1" s="265"/>
    </row>
    <row r="2" spans="1:23" ht="15" x14ac:dyDescent="0.3">
      <c r="C2" s="266"/>
      <c r="D2" s="265"/>
      <c r="E2" s="265"/>
      <c r="F2" s="265"/>
      <c r="G2" s="265"/>
      <c r="H2" s="265"/>
      <c r="I2" s="265"/>
      <c r="J2" s="265"/>
      <c r="K2" s="265"/>
      <c r="L2" s="265"/>
      <c r="M2" s="265"/>
      <c r="N2" s="265"/>
      <c r="O2" s="265"/>
      <c r="P2" s="265"/>
      <c r="Q2" s="265"/>
      <c r="R2" s="265"/>
      <c r="S2" s="265"/>
      <c r="T2" s="265"/>
      <c r="U2" s="265"/>
    </row>
    <row r="3" spans="1:23" ht="15" customHeight="1" x14ac:dyDescent="0.2">
      <c r="C3" s="267" t="s">
        <v>92</v>
      </c>
      <c r="D3" s="268" t="s">
        <v>1459</v>
      </c>
      <c r="E3" s="269"/>
      <c r="F3" s="265"/>
      <c r="G3" s="265"/>
      <c r="H3" s="265"/>
      <c r="I3" s="265"/>
      <c r="J3" s="265"/>
      <c r="K3" s="265"/>
      <c r="L3" s="265"/>
      <c r="M3" s="265"/>
      <c r="N3" s="265"/>
      <c r="O3" s="265"/>
      <c r="P3" s="265"/>
      <c r="Q3" s="265"/>
      <c r="R3" s="265"/>
      <c r="S3" s="265"/>
      <c r="T3" s="265"/>
      <c r="U3" s="265"/>
    </row>
    <row r="4" spans="1:23" ht="15" x14ac:dyDescent="0.2">
      <c r="C4" s="267" t="s">
        <v>93</v>
      </c>
      <c r="D4" s="270">
        <v>44228</v>
      </c>
      <c r="E4" s="269"/>
      <c r="F4" s="265"/>
      <c r="G4" s="265"/>
      <c r="H4" s="265"/>
      <c r="I4" s="265"/>
      <c r="J4" s="265"/>
      <c r="K4" s="265"/>
      <c r="L4" s="265"/>
      <c r="M4" s="265"/>
      <c r="N4" s="265"/>
      <c r="O4" s="265"/>
      <c r="P4" s="265"/>
      <c r="Q4" s="265"/>
      <c r="R4" s="265"/>
      <c r="S4" s="265"/>
      <c r="T4" s="265"/>
      <c r="U4" s="265"/>
    </row>
    <row r="5" spans="1:23" ht="15" x14ac:dyDescent="0.2">
      <c r="C5" s="267" t="s">
        <v>94</v>
      </c>
      <c r="D5" s="274">
        <v>44287</v>
      </c>
      <c r="E5" s="269"/>
      <c r="F5" s="265"/>
      <c r="G5" s="265"/>
      <c r="H5" s="265"/>
      <c r="I5" s="265"/>
      <c r="J5" s="265"/>
      <c r="K5" s="265"/>
      <c r="L5" s="265"/>
      <c r="M5" s="265"/>
      <c r="N5" s="265"/>
      <c r="O5" s="265"/>
      <c r="P5" s="265"/>
      <c r="Q5" s="265"/>
      <c r="R5" s="265"/>
      <c r="S5" s="265"/>
      <c r="T5" s="265"/>
      <c r="U5" s="265"/>
    </row>
    <row r="6" spans="1:23" ht="15" x14ac:dyDescent="0.2">
      <c r="C6" s="267" t="s">
        <v>95</v>
      </c>
      <c r="D6" s="274">
        <v>44298</v>
      </c>
      <c r="E6" s="269"/>
      <c r="F6" s="265"/>
      <c r="G6" s="265"/>
      <c r="H6" s="265"/>
      <c r="I6" s="265"/>
      <c r="J6" s="265"/>
      <c r="K6" s="265"/>
      <c r="L6" s="265"/>
      <c r="M6" s="265"/>
      <c r="N6" s="265"/>
      <c r="O6" s="265"/>
      <c r="P6" s="265"/>
      <c r="Q6" s="265"/>
      <c r="R6" s="265"/>
      <c r="S6" s="265"/>
      <c r="T6" s="265"/>
      <c r="U6" s="265"/>
    </row>
    <row r="7" spans="1:23" x14ac:dyDescent="0.2">
      <c r="A7">
        <v>1</v>
      </c>
      <c r="B7">
        <v>2</v>
      </c>
      <c r="C7">
        <v>3</v>
      </c>
      <c r="D7">
        <v>4</v>
      </c>
      <c r="E7">
        <v>5</v>
      </c>
      <c r="F7">
        <v>6</v>
      </c>
      <c r="G7">
        <v>7</v>
      </c>
      <c r="H7">
        <v>8</v>
      </c>
      <c r="I7">
        <v>9</v>
      </c>
      <c r="J7">
        <v>10</v>
      </c>
      <c r="K7">
        <v>11</v>
      </c>
      <c r="L7">
        <v>12</v>
      </c>
      <c r="M7">
        <v>13</v>
      </c>
      <c r="N7">
        <v>14</v>
      </c>
      <c r="O7">
        <v>15</v>
      </c>
      <c r="P7">
        <v>16</v>
      </c>
      <c r="Q7">
        <v>17</v>
      </c>
      <c r="R7">
        <v>18</v>
      </c>
      <c r="S7">
        <v>19</v>
      </c>
      <c r="T7">
        <v>20</v>
      </c>
      <c r="U7">
        <v>21</v>
      </c>
    </row>
    <row r="8" spans="1:23" ht="15" customHeight="1" x14ac:dyDescent="0.2">
      <c r="C8" s="292"/>
      <c r="D8" s="292"/>
      <c r="E8" s="297" t="s">
        <v>1333</v>
      </c>
      <c r="F8" s="298"/>
      <c r="G8" s="298"/>
      <c r="H8" s="298"/>
      <c r="I8" s="298"/>
      <c r="J8" s="298"/>
      <c r="K8" s="298"/>
      <c r="L8" s="301"/>
      <c r="M8" s="297" t="s">
        <v>1334</v>
      </c>
      <c r="N8" s="298"/>
      <c r="O8" s="298"/>
      <c r="P8" s="298"/>
      <c r="Q8" s="298"/>
      <c r="R8" s="298"/>
      <c r="S8" s="298"/>
      <c r="T8" s="299"/>
      <c r="U8" s="232"/>
    </row>
    <row r="9" spans="1:23" ht="15" customHeight="1" x14ac:dyDescent="0.2">
      <c r="C9" s="293"/>
      <c r="D9" s="293"/>
      <c r="E9" s="294" t="s">
        <v>96</v>
      </c>
      <c r="F9" s="295"/>
      <c r="G9" s="295"/>
      <c r="H9" s="296"/>
      <c r="I9" s="294" t="s">
        <v>97</v>
      </c>
      <c r="J9" s="295"/>
      <c r="K9" s="295"/>
      <c r="L9" s="296"/>
      <c r="M9" s="294" t="s">
        <v>96</v>
      </c>
      <c r="N9" s="295"/>
      <c r="O9" s="295"/>
      <c r="P9" s="296"/>
      <c r="Q9" s="294" t="s">
        <v>97</v>
      </c>
      <c r="R9" s="295"/>
      <c r="S9" s="295"/>
      <c r="T9" s="300"/>
      <c r="U9" s="232"/>
    </row>
    <row r="10" spans="1:23" ht="30.75" customHeight="1" x14ac:dyDescent="0.2">
      <c r="A10" t="s">
        <v>1323</v>
      </c>
      <c r="B10" t="s">
        <v>1324</v>
      </c>
      <c r="C10" s="275" t="s">
        <v>98</v>
      </c>
      <c r="D10" s="276" t="s">
        <v>1449</v>
      </c>
      <c r="E10" s="271" t="s">
        <v>99</v>
      </c>
      <c r="F10" s="271" t="s">
        <v>1450</v>
      </c>
      <c r="G10" s="271" t="s">
        <v>100</v>
      </c>
      <c r="H10" s="271" t="s">
        <v>101</v>
      </c>
      <c r="I10" s="271" t="s">
        <v>99</v>
      </c>
      <c r="J10" s="271" t="s">
        <v>1450</v>
      </c>
      <c r="K10" s="271" t="s">
        <v>100</v>
      </c>
      <c r="L10" s="271" t="s">
        <v>101</v>
      </c>
      <c r="M10" s="271" t="s">
        <v>99</v>
      </c>
      <c r="N10" s="271" t="s">
        <v>1450</v>
      </c>
      <c r="O10" s="271" t="s">
        <v>100</v>
      </c>
      <c r="P10" s="271" t="s">
        <v>101</v>
      </c>
      <c r="Q10" s="271" t="s">
        <v>99</v>
      </c>
      <c r="R10" s="271" t="s">
        <v>1450</v>
      </c>
      <c r="S10" s="271" t="s">
        <v>100</v>
      </c>
      <c r="T10" s="272" t="s">
        <v>101</v>
      </c>
      <c r="U10" s="143" t="s">
        <v>1451</v>
      </c>
    </row>
    <row r="11" spans="1:23" s="251" customFormat="1" ht="15" x14ac:dyDescent="0.3">
      <c r="A11" s="250" t="str">
        <f>C11&amp;IF(B11&lt;10,"0","")&amp;B11</f>
        <v>PO000101</v>
      </c>
      <c r="B11" s="250">
        <f>IF(C11=C10,B10+1,1)</f>
        <v>1</v>
      </c>
      <c r="C11" s="277" t="s">
        <v>102</v>
      </c>
      <c r="D11" s="278" t="s">
        <v>103</v>
      </c>
      <c r="E11" s="278">
        <v>1</v>
      </c>
      <c r="F11" s="278">
        <v>0</v>
      </c>
      <c r="G11" s="278">
        <v>0</v>
      </c>
      <c r="H11" s="278">
        <v>1</v>
      </c>
      <c r="I11" s="278">
        <v>0</v>
      </c>
      <c r="J11" s="278">
        <v>0</v>
      </c>
      <c r="K11" s="278">
        <v>0</v>
      </c>
      <c r="L11" s="278">
        <v>0</v>
      </c>
      <c r="M11" s="278">
        <v>0</v>
      </c>
      <c r="N11" s="278">
        <v>0</v>
      </c>
      <c r="O11" s="278">
        <v>0</v>
      </c>
      <c r="P11" s="278">
        <v>0</v>
      </c>
      <c r="Q11" s="278">
        <v>0</v>
      </c>
      <c r="R11" s="278">
        <v>0</v>
      </c>
      <c r="S11" s="278">
        <v>0</v>
      </c>
      <c r="T11" s="278">
        <v>0</v>
      </c>
      <c r="U11" s="233">
        <f t="shared" ref="U11:U74" si="0">IF((H11+P11)&gt;(L11+T11),1,0)</f>
        <v>1</v>
      </c>
      <c r="W11" s="252">
        <f>H11+L11+P11+T11</f>
        <v>1</v>
      </c>
    </row>
    <row r="12" spans="1:23" s="251" customFormat="1" ht="15" x14ac:dyDescent="0.3">
      <c r="A12" s="250" t="str">
        <f>C12&amp;IF(B12&lt;10,"0","")&amp;B12</f>
        <v>PO000102</v>
      </c>
      <c r="B12" s="250">
        <f>IF(C12=C11,B11+1,1)</f>
        <v>2</v>
      </c>
      <c r="C12" s="279" t="s">
        <v>102</v>
      </c>
      <c r="D12" s="280" t="s">
        <v>109</v>
      </c>
      <c r="E12" s="280">
        <v>1</v>
      </c>
      <c r="F12" s="280">
        <v>0</v>
      </c>
      <c r="G12" s="280">
        <v>0</v>
      </c>
      <c r="H12" s="280">
        <v>1</v>
      </c>
      <c r="I12" s="280">
        <v>0</v>
      </c>
      <c r="J12" s="280">
        <v>0</v>
      </c>
      <c r="K12" s="280">
        <v>0</v>
      </c>
      <c r="L12" s="280">
        <v>0</v>
      </c>
      <c r="M12" s="280">
        <v>0</v>
      </c>
      <c r="N12" s="280">
        <v>0</v>
      </c>
      <c r="O12" s="280">
        <v>0</v>
      </c>
      <c r="P12" s="280">
        <v>0</v>
      </c>
      <c r="Q12" s="280">
        <v>0</v>
      </c>
      <c r="R12" s="280">
        <v>0</v>
      </c>
      <c r="S12" s="280">
        <v>0</v>
      </c>
      <c r="T12" s="280">
        <v>0</v>
      </c>
      <c r="U12" s="233">
        <f t="shared" si="0"/>
        <v>1</v>
      </c>
      <c r="W12" s="252">
        <f t="shared" ref="W12:W75" si="1">H12+L12+P12+T12</f>
        <v>1</v>
      </c>
    </row>
    <row r="13" spans="1:23" s="251" customFormat="1" ht="15" x14ac:dyDescent="0.3">
      <c r="A13" s="250" t="str">
        <f t="shared" ref="A13:A50" si="2">C13&amp;IF(B13&lt;10,"0","")&amp;B13</f>
        <v>PO000103</v>
      </c>
      <c r="B13" s="250">
        <f t="shared" ref="B13:B42" si="3">IF(C13=C12,B12+1,1)</f>
        <v>3</v>
      </c>
      <c r="C13" s="279" t="s">
        <v>102</v>
      </c>
      <c r="D13" s="280" t="s">
        <v>291</v>
      </c>
      <c r="E13" s="280">
        <v>1</v>
      </c>
      <c r="F13" s="280">
        <v>0</v>
      </c>
      <c r="G13" s="280">
        <v>0</v>
      </c>
      <c r="H13" s="280">
        <v>1</v>
      </c>
      <c r="I13" s="280">
        <v>1</v>
      </c>
      <c r="J13" s="280">
        <v>0</v>
      </c>
      <c r="K13" s="280">
        <v>0</v>
      </c>
      <c r="L13" s="280">
        <v>1</v>
      </c>
      <c r="M13" s="280">
        <v>1</v>
      </c>
      <c r="N13" s="280">
        <v>0</v>
      </c>
      <c r="O13" s="280">
        <v>0</v>
      </c>
      <c r="P13" s="280">
        <v>1</v>
      </c>
      <c r="Q13" s="280">
        <v>1</v>
      </c>
      <c r="R13" s="280">
        <v>0</v>
      </c>
      <c r="S13" s="280">
        <v>0</v>
      </c>
      <c r="T13" s="280">
        <v>1</v>
      </c>
      <c r="U13" s="233">
        <f t="shared" si="0"/>
        <v>0</v>
      </c>
      <c r="W13" s="252">
        <f t="shared" si="1"/>
        <v>4</v>
      </c>
    </row>
    <row r="14" spans="1:23" s="251" customFormat="1" ht="15" x14ac:dyDescent="0.3">
      <c r="A14" s="250" t="str">
        <f t="shared" si="2"/>
        <v>PO000104</v>
      </c>
      <c r="B14" s="250">
        <f t="shared" si="3"/>
        <v>4</v>
      </c>
      <c r="C14" s="279" t="s">
        <v>102</v>
      </c>
      <c r="D14" s="280" t="s">
        <v>111</v>
      </c>
      <c r="E14" s="280">
        <v>3</v>
      </c>
      <c r="F14" s="280">
        <v>0</v>
      </c>
      <c r="G14" s="280">
        <v>0</v>
      </c>
      <c r="H14" s="280">
        <v>3</v>
      </c>
      <c r="I14" s="280">
        <v>0</v>
      </c>
      <c r="J14" s="280">
        <v>0</v>
      </c>
      <c r="K14" s="280">
        <v>0</v>
      </c>
      <c r="L14" s="280">
        <v>0</v>
      </c>
      <c r="M14" s="280">
        <v>0</v>
      </c>
      <c r="N14" s="280">
        <v>0</v>
      </c>
      <c r="O14" s="280">
        <v>0</v>
      </c>
      <c r="P14" s="280">
        <v>0</v>
      </c>
      <c r="Q14" s="280">
        <v>0</v>
      </c>
      <c r="R14" s="280">
        <v>0</v>
      </c>
      <c r="S14" s="280">
        <v>0</v>
      </c>
      <c r="T14" s="280">
        <v>0</v>
      </c>
      <c r="U14" s="233">
        <f t="shared" si="0"/>
        <v>1</v>
      </c>
      <c r="W14" s="252">
        <f t="shared" si="1"/>
        <v>3</v>
      </c>
    </row>
    <row r="15" spans="1:23" s="251" customFormat="1" ht="15" x14ac:dyDescent="0.3">
      <c r="A15" s="250" t="str">
        <f t="shared" si="2"/>
        <v>PO000105</v>
      </c>
      <c r="B15" s="250">
        <f t="shared" si="3"/>
        <v>5</v>
      </c>
      <c r="C15" s="279" t="s">
        <v>102</v>
      </c>
      <c r="D15" s="280" t="s">
        <v>112</v>
      </c>
      <c r="E15" s="280">
        <v>4</v>
      </c>
      <c r="F15" s="280">
        <v>0</v>
      </c>
      <c r="G15" s="280">
        <v>0</v>
      </c>
      <c r="H15" s="280">
        <v>4</v>
      </c>
      <c r="I15" s="280">
        <v>2</v>
      </c>
      <c r="J15" s="280">
        <v>0</v>
      </c>
      <c r="K15" s="280">
        <v>0</v>
      </c>
      <c r="L15" s="280">
        <v>2</v>
      </c>
      <c r="M15" s="280">
        <v>0</v>
      </c>
      <c r="N15" s="280">
        <v>1</v>
      </c>
      <c r="O15" s="280">
        <v>0</v>
      </c>
      <c r="P15" s="280">
        <v>1</v>
      </c>
      <c r="Q15" s="280">
        <v>2</v>
      </c>
      <c r="R15" s="280">
        <v>0</v>
      </c>
      <c r="S15" s="280">
        <v>1</v>
      </c>
      <c r="T15" s="280">
        <v>3</v>
      </c>
      <c r="U15" s="233">
        <f t="shared" si="0"/>
        <v>0</v>
      </c>
      <c r="W15" s="252">
        <f t="shared" si="1"/>
        <v>10</v>
      </c>
    </row>
    <row r="16" spans="1:23" s="251" customFormat="1" ht="15" x14ac:dyDescent="0.3">
      <c r="A16" s="250" t="str">
        <f t="shared" si="2"/>
        <v>PO000106</v>
      </c>
      <c r="B16" s="250">
        <f t="shared" si="3"/>
        <v>6</v>
      </c>
      <c r="C16" s="279" t="s">
        <v>102</v>
      </c>
      <c r="D16" s="280" t="s">
        <v>113</v>
      </c>
      <c r="E16" s="280">
        <v>5</v>
      </c>
      <c r="F16" s="280">
        <v>0</v>
      </c>
      <c r="G16" s="280">
        <v>0</v>
      </c>
      <c r="H16" s="280">
        <v>5</v>
      </c>
      <c r="I16" s="280">
        <v>0</v>
      </c>
      <c r="J16" s="280">
        <v>0</v>
      </c>
      <c r="K16" s="280">
        <v>0</v>
      </c>
      <c r="L16" s="280">
        <v>0</v>
      </c>
      <c r="M16" s="280">
        <v>1</v>
      </c>
      <c r="N16" s="280">
        <v>0</v>
      </c>
      <c r="O16" s="280">
        <v>0</v>
      </c>
      <c r="P16" s="280">
        <v>1</v>
      </c>
      <c r="Q16" s="280">
        <v>0</v>
      </c>
      <c r="R16" s="280">
        <v>0</v>
      </c>
      <c r="S16" s="280">
        <v>0</v>
      </c>
      <c r="T16" s="280">
        <v>0</v>
      </c>
      <c r="U16" s="233">
        <f t="shared" si="0"/>
        <v>1</v>
      </c>
      <c r="W16" s="252">
        <f t="shared" si="1"/>
        <v>6</v>
      </c>
    </row>
    <row r="17" spans="1:23" s="251" customFormat="1" ht="15" x14ac:dyDescent="0.3">
      <c r="A17" s="250" t="str">
        <f t="shared" si="2"/>
        <v>PO000107</v>
      </c>
      <c r="B17" s="250">
        <f t="shared" si="3"/>
        <v>7</v>
      </c>
      <c r="C17" s="279" t="s">
        <v>102</v>
      </c>
      <c r="D17" s="280" t="s">
        <v>154</v>
      </c>
      <c r="E17" s="280">
        <v>0</v>
      </c>
      <c r="F17" s="280">
        <v>0</v>
      </c>
      <c r="G17" s="280">
        <v>0</v>
      </c>
      <c r="H17" s="280">
        <v>0</v>
      </c>
      <c r="I17" s="280">
        <v>0</v>
      </c>
      <c r="J17" s="280">
        <v>0</v>
      </c>
      <c r="K17" s="280">
        <v>0</v>
      </c>
      <c r="L17" s="280">
        <v>0</v>
      </c>
      <c r="M17" s="280">
        <v>0</v>
      </c>
      <c r="N17" s="280">
        <v>0</v>
      </c>
      <c r="O17" s="280">
        <v>0</v>
      </c>
      <c r="P17" s="280">
        <v>0</v>
      </c>
      <c r="Q17" s="280">
        <v>0</v>
      </c>
      <c r="R17" s="280">
        <v>0</v>
      </c>
      <c r="S17" s="280">
        <v>0</v>
      </c>
      <c r="T17" s="280">
        <v>0</v>
      </c>
      <c r="U17" s="233">
        <f t="shared" si="0"/>
        <v>0</v>
      </c>
      <c r="W17" s="252">
        <f t="shared" si="1"/>
        <v>0</v>
      </c>
    </row>
    <row r="18" spans="1:23" s="251" customFormat="1" ht="15" x14ac:dyDescent="0.3">
      <c r="A18" s="250" t="str">
        <f t="shared" si="2"/>
        <v>PO000108</v>
      </c>
      <c r="B18" s="250">
        <f t="shared" si="3"/>
        <v>8</v>
      </c>
      <c r="C18" s="279" t="s">
        <v>102</v>
      </c>
      <c r="D18" s="280" t="s">
        <v>194</v>
      </c>
      <c r="E18" s="280">
        <v>0</v>
      </c>
      <c r="F18" s="280">
        <v>0</v>
      </c>
      <c r="G18" s="280">
        <v>0</v>
      </c>
      <c r="H18" s="280">
        <v>0</v>
      </c>
      <c r="I18" s="280">
        <v>0</v>
      </c>
      <c r="J18" s="280">
        <v>0</v>
      </c>
      <c r="K18" s="280">
        <v>0</v>
      </c>
      <c r="L18" s="280">
        <v>0</v>
      </c>
      <c r="M18" s="280">
        <v>1</v>
      </c>
      <c r="N18" s="280">
        <v>0</v>
      </c>
      <c r="O18" s="280">
        <v>0</v>
      </c>
      <c r="P18" s="280">
        <v>1</v>
      </c>
      <c r="Q18" s="280">
        <v>0</v>
      </c>
      <c r="R18" s="280">
        <v>0</v>
      </c>
      <c r="S18" s="280">
        <v>0</v>
      </c>
      <c r="T18" s="280">
        <v>0</v>
      </c>
      <c r="U18" s="233">
        <f t="shared" si="0"/>
        <v>1</v>
      </c>
      <c r="W18" s="252">
        <f t="shared" si="1"/>
        <v>1</v>
      </c>
    </row>
    <row r="19" spans="1:23" s="251" customFormat="1" ht="15" x14ac:dyDescent="0.3">
      <c r="A19" s="250" t="str">
        <f t="shared" si="2"/>
        <v>PO000109</v>
      </c>
      <c r="B19" s="250">
        <f t="shared" si="3"/>
        <v>9</v>
      </c>
      <c r="C19" s="279" t="s">
        <v>102</v>
      </c>
      <c r="D19" s="280" t="s">
        <v>341</v>
      </c>
      <c r="E19" s="280">
        <v>0</v>
      </c>
      <c r="F19" s="280">
        <v>0</v>
      </c>
      <c r="G19" s="280">
        <v>0</v>
      </c>
      <c r="H19" s="280">
        <v>0</v>
      </c>
      <c r="I19" s="280">
        <v>0</v>
      </c>
      <c r="J19" s="280">
        <v>0</v>
      </c>
      <c r="K19" s="280">
        <v>0</v>
      </c>
      <c r="L19" s="280">
        <v>0</v>
      </c>
      <c r="M19" s="280">
        <v>1</v>
      </c>
      <c r="N19" s="280">
        <v>0</v>
      </c>
      <c r="O19" s="280">
        <v>0</v>
      </c>
      <c r="P19" s="280">
        <v>1</v>
      </c>
      <c r="Q19" s="280">
        <v>0</v>
      </c>
      <c r="R19" s="280">
        <v>0</v>
      </c>
      <c r="S19" s="280">
        <v>0</v>
      </c>
      <c r="T19" s="280">
        <v>0</v>
      </c>
      <c r="U19" s="233">
        <f t="shared" si="0"/>
        <v>1</v>
      </c>
      <c r="W19" s="252">
        <f t="shared" si="1"/>
        <v>1</v>
      </c>
    </row>
    <row r="20" spans="1:23" s="251" customFormat="1" ht="15" x14ac:dyDescent="0.3">
      <c r="A20" s="250" t="str">
        <f t="shared" si="2"/>
        <v>PO000110</v>
      </c>
      <c r="B20" s="250">
        <f t="shared" si="3"/>
        <v>10</v>
      </c>
      <c r="C20" s="279" t="s">
        <v>102</v>
      </c>
      <c r="D20" s="280" t="s">
        <v>304</v>
      </c>
      <c r="E20" s="280">
        <v>1</v>
      </c>
      <c r="F20" s="280">
        <v>0</v>
      </c>
      <c r="G20" s="280">
        <v>0</v>
      </c>
      <c r="H20" s="280">
        <v>1</v>
      </c>
      <c r="I20" s="280">
        <v>0</v>
      </c>
      <c r="J20" s="280">
        <v>0</v>
      </c>
      <c r="K20" s="280">
        <v>0</v>
      </c>
      <c r="L20" s="280">
        <v>0</v>
      </c>
      <c r="M20" s="280">
        <v>0</v>
      </c>
      <c r="N20" s="280">
        <v>0</v>
      </c>
      <c r="O20" s="280">
        <v>0</v>
      </c>
      <c r="P20" s="280">
        <v>0</v>
      </c>
      <c r="Q20" s="280">
        <v>0</v>
      </c>
      <c r="R20" s="280">
        <v>0</v>
      </c>
      <c r="S20" s="280">
        <v>0</v>
      </c>
      <c r="T20" s="280">
        <v>0</v>
      </c>
      <c r="U20" s="233">
        <f t="shared" si="0"/>
        <v>1</v>
      </c>
      <c r="W20" s="252">
        <f t="shared" si="1"/>
        <v>1</v>
      </c>
    </row>
    <row r="21" spans="1:23" s="251" customFormat="1" ht="15" x14ac:dyDescent="0.3">
      <c r="A21" s="250" t="str">
        <f t="shared" si="2"/>
        <v>PO000111</v>
      </c>
      <c r="B21" s="250">
        <f t="shared" si="3"/>
        <v>11</v>
      </c>
      <c r="C21" s="279" t="s">
        <v>102</v>
      </c>
      <c r="D21" s="280" t="s">
        <v>108</v>
      </c>
      <c r="E21" s="280">
        <v>0</v>
      </c>
      <c r="F21" s="280">
        <v>0</v>
      </c>
      <c r="G21" s="280">
        <v>0</v>
      </c>
      <c r="H21" s="280">
        <v>0</v>
      </c>
      <c r="I21" s="280">
        <v>1</v>
      </c>
      <c r="J21" s="280">
        <v>0</v>
      </c>
      <c r="K21" s="280">
        <v>0</v>
      </c>
      <c r="L21" s="280">
        <v>1</v>
      </c>
      <c r="M21" s="280">
        <v>0</v>
      </c>
      <c r="N21" s="280">
        <v>0</v>
      </c>
      <c r="O21" s="280">
        <v>0</v>
      </c>
      <c r="P21" s="280">
        <v>0</v>
      </c>
      <c r="Q21" s="280">
        <v>0</v>
      </c>
      <c r="R21" s="280">
        <v>0</v>
      </c>
      <c r="S21" s="280">
        <v>0</v>
      </c>
      <c r="T21" s="280">
        <v>0</v>
      </c>
      <c r="U21" s="233">
        <f t="shared" si="0"/>
        <v>0</v>
      </c>
      <c r="W21" s="252">
        <f t="shared" si="1"/>
        <v>1</v>
      </c>
    </row>
    <row r="22" spans="1:23" s="251" customFormat="1" ht="15" x14ac:dyDescent="0.3">
      <c r="A22" s="250" t="str">
        <f t="shared" si="2"/>
        <v>PO000112</v>
      </c>
      <c r="B22" s="250">
        <f t="shared" ref="B22:B41" si="4">IF(C22=C21,B21+1,1)</f>
        <v>12</v>
      </c>
      <c r="C22" s="279" t="s">
        <v>102</v>
      </c>
      <c r="D22" s="280" t="s">
        <v>359</v>
      </c>
      <c r="E22" s="280">
        <v>1</v>
      </c>
      <c r="F22" s="280">
        <v>0</v>
      </c>
      <c r="G22" s="280">
        <v>0</v>
      </c>
      <c r="H22" s="280">
        <v>1</v>
      </c>
      <c r="I22" s="280">
        <v>0</v>
      </c>
      <c r="J22" s="280">
        <v>0</v>
      </c>
      <c r="K22" s="280">
        <v>0</v>
      </c>
      <c r="L22" s="280">
        <v>0</v>
      </c>
      <c r="M22" s="280">
        <v>0</v>
      </c>
      <c r="N22" s="280">
        <v>0</v>
      </c>
      <c r="O22" s="280">
        <v>0</v>
      </c>
      <c r="P22" s="280">
        <v>0</v>
      </c>
      <c r="Q22" s="280">
        <v>0</v>
      </c>
      <c r="R22" s="280">
        <v>0</v>
      </c>
      <c r="S22" s="280">
        <v>0</v>
      </c>
      <c r="T22" s="280">
        <v>0</v>
      </c>
      <c r="U22" s="233">
        <f t="shared" si="0"/>
        <v>1</v>
      </c>
      <c r="W22" s="252">
        <f t="shared" si="1"/>
        <v>1</v>
      </c>
    </row>
    <row r="23" spans="1:23" s="251" customFormat="1" ht="15" x14ac:dyDescent="0.3">
      <c r="A23" s="250" t="str">
        <f t="shared" ref="A23:A30" si="5">C23&amp;IF(B23&lt;10,"0","")&amp;B23</f>
        <v>PO000113</v>
      </c>
      <c r="B23" s="250">
        <f t="shared" si="4"/>
        <v>13</v>
      </c>
      <c r="C23" s="279" t="s">
        <v>102</v>
      </c>
      <c r="D23" s="280" t="s">
        <v>1228</v>
      </c>
      <c r="E23" s="280">
        <v>5</v>
      </c>
      <c r="F23" s="280">
        <v>0</v>
      </c>
      <c r="G23" s="280">
        <v>0</v>
      </c>
      <c r="H23" s="280">
        <v>5</v>
      </c>
      <c r="I23" s="280">
        <v>0</v>
      </c>
      <c r="J23" s="280">
        <v>0</v>
      </c>
      <c r="K23" s="280">
        <v>0</v>
      </c>
      <c r="L23" s="280">
        <v>0</v>
      </c>
      <c r="M23" s="280">
        <v>0</v>
      </c>
      <c r="N23" s="280">
        <v>0</v>
      </c>
      <c r="O23" s="280">
        <v>0</v>
      </c>
      <c r="P23" s="280">
        <v>0</v>
      </c>
      <c r="Q23" s="280">
        <v>0</v>
      </c>
      <c r="R23" s="280">
        <v>0</v>
      </c>
      <c r="S23" s="280">
        <v>0</v>
      </c>
      <c r="T23" s="280">
        <v>0</v>
      </c>
      <c r="U23" s="233">
        <f t="shared" si="0"/>
        <v>1</v>
      </c>
      <c r="W23" s="252">
        <f t="shared" si="1"/>
        <v>5</v>
      </c>
    </row>
    <row r="24" spans="1:23" s="251" customFormat="1" ht="15" x14ac:dyDescent="0.3">
      <c r="A24" s="250" t="str">
        <f t="shared" si="5"/>
        <v>PO000114</v>
      </c>
      <c r="B24" s="250">
        <f t="shared" si="4"/>
        <v>14</v>
      </c>
      <c r="C24" s="279" t="s">
        <v>102</v>
      </c>
      <c r="D24" s="280" t="s">
        <v>1203</v>
      </c>
      <c r="E24" s="280">
        <v>1</v>
      </c>
      <c r="F24" s="280">
        <v>0</v>
      </c>
      <c r="G24" s="280">
        <v>0</v>
      </c>
      <c r="H24" s="280">
        <v>1</v>
      </c>
      <c r="I24" s="280">
        <v>0</v>
      </c>
      <c r="J24" s="280">
        <v>0</v>
      </c>
      <c r="K24" s="280">
        <v>0</v>
      </c>
      <c r="L24" s="280">
        <v>0</v>
      </c>
      <c r="M24" s="280">
        <v>0</v>
      </c>
      <c r="N24" s="280">
        <v>0</v>
      </c>
      <c r="O24" s="280">
        <v>0</v>
      </c>
      <c r="P24" s="280">
        <v>0</v>
      </c>
      <c r="Q24" s="280">
        <v>0</v>
      </c>
      <c r="R24" s="280">
        <v>0</v>
      </c>
      <c r="S24" s="280">
        <v>0</v>
      </c>
      <c r="T24" s="280">
        <v>0</v>
      </c>
      <c r="U24" s="233">
        <f t="shared" si="0"/>
        <v>1</v>
      </c>
      <c r="W24" s="252">
        <f t="shared" si="1"/>
        <v>1</v>
      </c>
    </row>
    <row r="25" spans="1:23" s="251" customFormat="1" ht="15" x14ac:dyDescent="0.3">
      <c r="A25" s="250" t="str">
        <f t="shared" si="5"/>
        <v>PO000115</v>
      </c>
      <c r="B25" s="250">
        <f t="shared" si="4"/>
        <v>15</v>
      </c>
      <c r="C25" s="281" t="s">
        <v>102</v>
      </c>
      <c r="D25" s="282" t="s">
        <v>190</v>
      </c>
      <c r="E25" s="282">
        <v>1</v>
      </c>
      <c r="F25" s="282">
        <v>0</v>
      </c>
      <c r="G25" s="282">
        <v>0</v>
      </c>
      <c r="H25" s="282">
        <v>1</v>
      </c>
      <c r="I25" s="282">
        <v>0</v>
      </c>
      <c r="J25" s="282">
        <v>0</v>
      </c>
      <c r="K25" s="282">
        <v>0</v>
      </c>
      <c r="L25" s="282">
        <v>0</v>
      </c>
      <c r="M25" s="282">
        <v>0</v>
      </c>
      <c r="N25" s="282">
        <v>0</v>
      </c>
      <c r="O25" s="282">
        <v>0</v>
      </c>
      <c r="P25" s="282">
        <v>0</v>
      </c>
      <c r="Q25" s="282">
        <v>0</v>
      </c>
      <c r="R25" s="282">
        <v>0</v>
      </c>
      <c r="S25" s="282">
        <v>0</v>
      </c>
      <c r="T25" s="282">
        <v>0</v>
      </c>
      <c r="U25" s="233">
        <f t="shared" si="0"/>
        <v>1</v>
      </c>
      <c r="W25" s="252">
        <f t="shared" si="1"/>
        <v>1</v>
      </c>
    </row>
    <row r="26" spans="1:23" s="251" customFormat="1" ht="15" x14ac:dyDescent="0.3">
      <c r="A26" s="250" t="str">
        <f t="shared" si="5"/>
        <v>PO200101</v>
      </c>
      <c r="B26" s="250">
        <f t="shared" si="4"/>
        <v>1</v>
      </c>
      <c r="C26" s="279" t="s">
        <v>115</v>
      </c>
      <c r="D26" s="280" t="s">
        <v>116</v>
      </c>
      <c r="E26" s="280">
        <v>13</v>
      </c>
      <c r="F26" s="280">
        <v>0</v>
      </c>
      <c r="G26" s="280">
        <v>0</v>
      </c>
      <c r="H26" s="280">
        <v>13</v>
      </c>
      <c r="I26" s="280">
        <v>8</v>
      </c>
      <c r="J26" s="280">
        <v>0</v>
      </c>
      <c r="K26" s="280">
        <v>0</v>
      </c>
      <c r="L26" s="280">
        <v>8</v>
      </c>
      <c r="M26" s="280">
        <v>5</v>
      </c>
      <c r="N26" s="280">
        <v>0</v>
      </c>
      <c r="O26" s="280">
        <v>0</v>
      </c>
      <c r="P26" s="280">
        <v>5</v>
      </c>
      <c r="Q26" s="280">
        <v>2</v>
      </c>
      <c r="R26" s="280">
        <v>0</v>
      </c>
      <c r="S26" s="280">
        <v>0</v>
      </c>
      <c r="T26" s="280">
        <v>2</v>
      </c>
      <c r="U26" s="233">
        <f t="shared" si="0"/>
        <v>1</v>
      </c>
      <c r="W26" s="252">
        <f t="shared" si="1"/>
        <v>28</v>
      </c>
    </row>
    <row r="27" spans="1:23" s="251" customFormat="1" ht="15" x14ac:dyDescent="0.3">
      <c r="A27" s="250" t="str">
        <f t="shared" si="5"/>
        <v>PO200102</v>
      </c>
      <c r="B27" s="250">
        <f t="shared" si="4"/>
        <v>2</v>
      </c>
      <c r="C27" s="279" t="s">
        <v>115</v>
      </c>
      <c r="D27" s="280" t="s">
        <v>131</v>
      </c>
      <c r="E27" s="280">
        <v>1</v>
      </c>
      <c r="F27" s="280">
        <v>0</v>
      </c>
      <c r="G27" s="280">
        <v>0</v>
      </c>
      <c r="H27" s="280">
        <v>1</v>
      </c>
      <c r="I27" s="280">
        <v>0</v>
      </c>
      <c r="J27" s="280">
        <v>0</v>
      </c>
      <c r="K27" s="280">
        <v>0</v>
      </c>
      <c r="L27" s="280">
        <v>0</v>
      </c>
      <c r="M27" s="280">
        <v>0</v>
      </c>
      <c r="N27" s="280">
        <v>0</v>
      </c>
      <c r="O27" s="280">
        <v>0</v>
      </c>
      <c r="P27" s="280">
        <v>0</v>
      </c>
      <c r="Q27" s="280">
        <v>0</v>
      </c>
      <c r="R27" s="280">
        <v>0</v>
      </c>
      <c r="S27" s="280">
        <v>0</v>
      </c>
      <c r="T27" s="280">
        <v>0</v>
      </c>
      <c r="U27" s="233">
        <f t="shared" si="0"/>
        <v>1</v>
      </c>
      <c r="W27" s="252">
        <f t="shared" si="1"/>
        <v>1</v>
      </c>
    </row>
    <row r="28" spans="1:23" s="251" customFormat="1" ht="15" x14ac:dyDescent="0.3">
      <c r="A28" s="250" t="str">
        <f t="shared" si="5"/>
        <v>PO200103</v>
      </c>
      <c r="B28" s="250">
        <f t="shared" si="4"/>
        <v>3</v>
      </c>
      <c r="C28" s="279" t="s">
        <v>115</v>
      </c>
      <c r="D28" s="280" t="s">
        <v>132</v>
      </c>
      <c r="E28" s="280">
        <v>0</v>
      </c>
      <c r="F28" s="280">
        <v>0</v>
      </c>
      <c r="G28" s="280">
        <v>0</v>
      </c>
      <c r="H28" s="280">
        <v>0</v>
      </c>
      <c r="I28" s="280">
        <v>0</v>
      </c>
      <c r="J28" s="280">
        <v>0</v>
      </c>
      <c r="K28" s="280">
        <v>0</v>
      </c>
      <c r="L28" s="280">
        <v>0</v>
      </c>
      <c r="M28" s="280">
        <v>0</v>
      </c>
      <c r="N28" s="280">
        <v>1</v>
      </c>
      <c r="O28" s="280">
        <v>0</v>
      </c>
      <c r="P28" s="280">
        <v>1</v>
      </c>
      <c r="Q28" s="280">
        <v>0</v>
      </c>
      <c r="R28" s="280">
        <v>0</v>
      </c>
      <c r="S28" s="280">
        <v>0</v>
      </c>
      <c r="T28" s="280">
        <v>0</v>
      </c>
      <c r="U28" s="233">
        <f t="shared" si="0"/>
        <v>1</v>
      </c>
      <c r="W28" s="252">
        <f t="shared" si="1"/>
        <v>1</v>
      </c>
    </row>
    <row r="29" spans="1:23" s="251" customFormat="1" ht="15" x14ac:dyDescent="0.3">
      <c r="A29" s="250" t="str">
        <f t="shared" si="5"/>
        <v>PO200104</v>
      </c>
      <c r="B29" s="250">
        <f t="shared" si="4"/>
        <v>4</v>
      </c>
      <c r="C29" s="279" t="s">
        <v>115</v>
      </c>
      <c r="D29" s="280" t="s">
        <v>117</v>
      </c>
      <c r="E29" s="280">
        <v>0</v>
      </c>
      <c r="F29" s="280">
        <v>0</v>
      </c>
      <c r="G29" s="280">
        <v>0</v>
      </c>
      <c r="H29" s="280">
        <v>0</v>
      </c>
      <c r="I29" s="280">
        <v>0</v>
      </c>
      <c r="J29" s="280">
        <v>0</v>
      </c>
      <c r="K29" s="280">
        <v>0</v>
      </c>
      <c r="L29" s="280">
        <v>0</v>
      </c>
      <c r="M29" s="280">
        <v>2</v>
      </c>
      <c r="N29" s="280">
        <v>0</v>
      </c>
      <c r="O29" s="280">
        <v>0</v>
      </c>
      <c r="P29" s="280">
        <v>2</v>
      </c>
      <c r="Q29" s="280">
        <v>0</v>
      </c>
      <c r="R29" s="280">
        <v>0</v>
      </c>
      <c r="S29" s="280">
        <v>0</v>
      </c>
      <c r="T29" s="280">
        <v>0</v>
      </c>
      <c r="U29" s="233">
        <f t="shared" si="0"/>
        <v>1</v>
      </c>
      <c r="W29" s="252">
        <f>H29+L29+P29+T29</f>
        <v>2</v>
      </c>
    </row>
    <row r="30" spans="1:23" s="251" customFormat="1" ht="15" x14ac:dyDescent="0.3">
      <c r="A30" s="250" t="str">
        <f t="shared" si="5"/>
        <v>PO200105</v>
      </c>
      <c r="B30" s="250">
        <f t="shared" si="4"/>
        <v>5</v>
      </c>
      <c r="C30" s="279" t="s">
        <v>115</v>
      </c>
      <c r="D30" s="280" t="s">
        <v>118</v>
      </c>
      <c r="E30" s="280">
        <v>2</v>
      </c>
      <c r="F30" s="280">
        <v>0</v>
      </c>
      <c r="G30" s="280">
        <v>0</v>
      </c>
      <c r="H30" s="280">
        <v>2</v>
      </c>
      <c r="I30" s="280">
        <v>0</v>
      </c>
      <c r="J30" s="280">
        <v>0</v>
      </c>
      <c r="K30" s="280">
        <v>0</v>
      </c>
      <c r="L30" s="280">
        <v>0</v>
      </c>
      <c r="M30" s="280">
        <v>3</v>
      </c>
      <c r="N30" s="280">
        <v>0</v>
      </c>
      <c r="O30" s="280">
        <v>0</v>
      </c>
      <c r="P30" s="280">
        <v>3</v>
      </c>
      <c r="Q30" s="280">
        <v>0</v>
      </c>
      <c r="R30" s="280">
        <v>0</v>
      </c>
      <c r="S30" s="280">
        <v>0</v>
      </c>
      <c r="T30" s="280">
        <v>0</v>
      </c>
      <c r="U30" s="233">
        <f t="shared" si="0"/>
        <v>1</v>
      </c>
      <c r="W30" s="252">
        <f t="shared" si="1"/>
        <v>5</v>
      </c>
    </row>
    <row r="31" spans="1:23" s="251" customFormat="1" ht="15" x14ac:dyDescent="0.3">
      <c r="A31" s="250" t="str">
        <f t="shared" si="2"/>
        <v>PO200106</v>
      </c>
      <c r="B31" s="250">
        <f t="shared" si="4"/>
        <v>6</v>
      </c>
      <c r="C31" s="279" t="s">
        <v>115</v>
      </c>
      <c r="D31" s="280" t="s">
        <v>119</v>
      </c>
      <c r="E31" s="280">
        <v>0</v>
      </c>
      <c r="F31" s="280">
        <v>0</v>
      </c>
      <c r="G31" s="280">
        <v>0</v>
      </c>
      <c r="H31" s="280">
        <v>0</v>
      </c>
      <c r="I31" s="280">
        <v>0</v>
      </c>
      <c r="J31" s="280">
        <v>0</v>
      </c>
      <c r="K31" s="280">
        <v>0</v>
      </c>
      <c r="L31" s="280">
        <v>0</v>
      </c>
      <c r="M31" s="280">
        <v>0</v>
      </c>
      <c r="N31" s="280">
        <v>0</v>
      </c>
      <c r="O31" s="280">
        <v>0</v>
      </c>
      <c r="P31" s="280">
        <v>0</v>
      </c>
      <c r="Q31" s="280">
        <v>1</v>
      </c>
      <c r="R31" s="280">
        <v>0</v>
      </c>
      <c r="S31" s="280">
        <v>0</v>
      </c>
      <c r="T31" s="280">
        <v>1</v>
      </c>
      <c r="U31" s="233">
        <f t="shared" si="0"/>
        <v>0</v>
      </c>
      <c r="W31" s="252">
        <f t="shared" si="1"/>
        <v>1</v>
      </c>
    </row>
    <row r="32" spans="1:23" s="251" customFormat="1" ht="15" x14ac:dyDescent="0.3">
      <c r="A32" s="250" t="str">
        <f t="shared" si="2"/>
        <v>PO200107</v>
      </c>
      <c r="B32" s="250">
        <f t="shared" si="4"/>
        <v>7</v>
      </c>
      <c r="C32" s="279" t="s">
        <v>115</v>
      </c>
      <c r="D32" s="280" t="s">
        <v>120</v>
      </c>
      <c r="E32" s="280">
        <v>1</v>
      </c>
      <c r="F32" s="280">
        <v>0</v>
      </c>
      <c r="G32" s="280">
        <v>0</v>
      </c>
      <c r="H32" s="280">
        <v>1</v>
      </c>
      <c r="I32" s="280">
        <v>0</v>
      </c>
      <c r="J32" s="280">
        <v>0</v>
      </c>
      <c r="K32" s="280">
        <v>0</v>
      </c>
      <c r="L32" s="280">
        <v>0</v>
      </c>
      <c r="M32" s="280">
        <v>0</v>
      </c>
      <c r="N32" s="280">
        <v>0</v>
      </c>
      <c r="O32" s="280">
        <v>0</v>
      </c>
      <c r="P32" s="280">
        <v>0</v>
      </c>
      <c r="Q32" s="280">
        <v>0</v>
      </c>
      <c r="R32" s="280">
        <v>0</v>
      </c>
      <c r="S32" s="280">
        <v>2</v>
      </c>
      <c r="T32" s="280">
        <v>2</v>
      </c>
      <c r="U32" s="233">
        <f t="shared" si="0"/>
        <v>0</v>
      </c>
      <c r="W32" s="252">
        <f t="shared" si="1"/>
        <v>3</v>
      </c>
    </row>
    <row r="33" spans="1:23" s="251" customFormat="1" ht="15" x14ac:dyDescent="0.3">
      <c r="A33" s="250" t="str">
        <f t="shared" si="2"/>
        <v>PO200108</v>
      </c>
      <c r="B33" s="250">
        <f t="shared" si="4"/>
        <v>8</v>
      </c>
      <c r="C33" s="279" t="s">
        <v>115</v>
      </c>
      <c r="D33" s="280" t="s">
        <v>121</v>
      </c>
      <c r="E33" s="280">
        <v>3</v>
      </c>
      <c r="F33" s="280">
        <v>0</v>
      </c>
      <c r="G33" s="280">
        <v>0</v>
      </c>
      <c r="H33" s="280">
        <v>3</v>
      </c>
      <c r="I33" s="280">
        <v>0</v>
      </c>
      <c r="J33" s="280">
        <v>0</v>
      </c>
      <c r="K33" s="280">
        <v>0</v>
      </c>
      <c r="L33" s="280">
        <v>0</v>
      </c>
      <c r="M33" s="280">
        <v>0</v>
      </c>
      <c r="N33" s="280">
        <v>0</v>
      </c>
      <c r="O33" s="280">
        <v>0</v>
      </c>
      <c r="P33" s="280">
        <v>0</v>
      </c>
      <c r="Q33" s="280">
        <v>1</v>
      </c>
      <c r="R33" s="280">
        <v>0</v>
      </c>
      <c r="S33" s="280">
        <v>0</v>
      </c>
      <c r="T33" s="280">
        <v>1</v>
      </c>
      <c r="U33" s="233">
        <f t="shared" si="0"/>
        <v>1</v>
      </c>
      <c r="W33" s="252">
        <f t="shared" si="1"/>
        <v>4</v>
      </c>
    </row>
    <row r="34" spans="1:23" s="251" customFormat="1" ht="15" x14ac:dyDescent="0.3">
      <c r="A34" s="250" t="str">
        <f t="shared" si="2"/>
        <v>PO200109</v>
      </c>
      <c r="B34" s="250">
        <f t="shared" si="4"/>
        <v>9</v>
      </c>
      <c r="C34" s="279" t="s">
        <v>115</v>
      </c>
      <c r="D34" s="280" t="s">
        <v>124</v>
      </c>
      <c r="E34" s="280">
        <v>4</v>
      </c>
      <c r="F34" s="280">
        <v>0</v>
      </c>
      <c r="G34" s="280">
        <v>0</v>
      </c>
      <c r="H34" s="280">
        <v>4</v>
      </c>
      <c r="I34" s="280">
        <v>0</v>
      </c>
      <c r="J34" s="280">
        <v>0</v>
      </c>
      <c r="K34" s="280">
        <v>0</v>
      </c>
      <c r="L34" s="280">
        <v>0</v>
      </c>
      <c r="M34" s="280">
        <v>1</v>
      </c>
      <c r="N34" s="280">
        <v>0</v>
      </c>
      <c r="O34" s="280">
        <v>0</v>
      </c>
      <c r="P34" s="280">
        <v>1</v>
      </c>
      <c r="Q34" s="280">
        <v>0</v>
      </c>
      <c r="R34" s="280">
        <v>0</v>
      </c>
      <c r="S34" s="280">
        <v>0</v>
      </c>
      <c r="T34" s="280">
        <v>0</v>
      </c>
      <c r="U34" s="233">
        <f t="shared" si="0"/>
        <v>1</v>
      </c>
      <c r="W34" s="252">
        <f t="shared" si="1"/>
        <v>5</v>
      </c>
    </row>
    <row r="35" spans="1:23" s="251" customFormat="1" ht="15" x14ac:dyDescent="0.3">
      <c r="A35" s="250" t="str">
        <f t="shared" si="2"/>
        <v>PO200110</v>
      </c>
      <c r="B35" s="250">
        <f t="shared" si="4"/>
        <v>10</v>
      </c>
      <c r="C35" s="279" t="s">
        <v>115</v>
      </c>
      <c r="D35" s="280" t="s">
        <v>1210</v>
      </c>
      <c r="E35" s="280">
        <v>0</v>
      </c>
      <c r="F35" s="280">
        <v>0</v>
      </c>
      <c r="G35" s="280">
        <v>0</v>
      </c>
      <c r="H35" s="280">
        <v>0</v>
      </c>
      <c r="I35" s="280">
        <v>0</v>
      </c>
      <c r="J35" s="280">
        <v>0</v>
      </c>
      <c r="K35" s="280">
        <v>0</v>
      </c>
      <c r="L35" s="280">
        <v>0</v>
      </c>
      <c r="M35" s="280">
        <v>0</v>
      </c>
      <c r="N35" s="280">
        <v>0</v>
      </c>
      <c r="O35" s="280">
        <v>0</v>
      </c>
      <c r="P35" s="280">
        <v>0</v>
      </c>
      <c r="Q35" s="280">
        <v>0</v>
      </c>
      <c r="R35" s="280">
        <v>0</v>
      </c>
      <c r="S35" s="280">
        <v>0</v>
      </c>
      <c r="T35" s="280">
        <v>0</v>
      </c>
      <c r="U35" s="233">
        <f t="shared" si="0"/>
        <v>0</v>
      </c>
      <c r="W35" s="252">
        <f t="shared" si="1"/>
        <v>0</v>
      </c>
    </row>
    <row r="36" spans="1:23" s="251" customFormat="1" ht="15" x14ac:dyDescent="0.3">
      <c r="A36" s="250" t="str">
        <f t="shared" si="2"/>
        <v>PO200111</v>
      </c>
      <c r="B36" s="250">
        <f t="shared" si="4"/>
        <v>11</v>
      </c>
      <c r="C36" s="279" t="s">
        <v>115</v>
      </c>
      <c r="D36" s="280" t="s">
        <v>123</v>
      </c>
      <c r="E36" s="280">
        <v>0</v>
      </c>
      <c r="F36" s="280">
        <v>0</v>
      </c>
      <c r="G36" s="280">
        <v>0</v>
      </c>
      <c r="H36" s="280">
        <v>0</v>
      </c>
      <c r="I36" s="280">
        <v>0</v>
      </c>
      <c r="J36" s="280">
        <v>0</v>
      </c>
      <c r="K36" s="280">
        <v>0</v>
      </c>
      <c r="L36" s="280">
        <v>0</v>
      </c>
      <c r="M36" s="280">
        <v>1</v>
      </c>
      <c r="N36" s="280">
        <v>0</v>
      </c>
      <c r="O36" s="280">
        <v>0</v>
      </c>
      <c r="P36" s="280">
        <v>1</v>
      </c>
      <c r="Q36" s="280">
        <v>1</v>
      </c>
      <c r="R36" s="280">
        <v>0</v>
      </c>
      <c r="S36" s="280">
        <v>0</v>
      </c>
      <c r="T36" s="280">
        <v>1</v>
      </c>
      <c r="U36" s="233">
        <f t="shared" si="0"/>
        <v>0</v>
      </c>
      <c r="W36" s="252">
        <f t="shared" si="1"/>
        <v>2</v>
      </c>
    </row>
    <row r="37" spans="1:23" s="251" customFormat="1" ht="15" x14ac:dyDescent="0.3">
      <c r="A37" s="250" t="str">
        <f t="shared" si="2"/>
        <v>PO200112</v>
      </c>
      <c r="B37" s="250">
        <f t="shared" si="4"/>
        <v>12</v>
      </c>
      <c r="C37" s="281" t="s">
        <v>115</v>
      </c>
      <c r="D37" s="282" t="s">
        <v>126</v>
      </c>
      <c r="E37" s="282">
        <v>0</v>
      </c>
      <c r="F37" s="282">
        <v>1</v>
      </c>
      <c r="G37" s="282">
        <v>0</v>
      </c>
      <c r="H37" s="282">
        <v>1</v>
      </c>
      <c r="I37" s="282">
        <v>0</v>
      </c>
      <c r="J37" s="282">
        <v>0</v>
      </c>
      <c r="K37" s="282">
        <v>0</v>
      </c>
      <c r="L37" s="282">
        <v>0</v>
      </c>
      <c r="M37" s="282">
        <v>0</v>
      </c>
      <c r="N37" s="282">
        <v>0</v>
      </c>
      <c r="O37" s="282">
        <v>0</v>
      </c>
      <c r="P37" s="282">
        <v>0</v>
      </c>
      <c r="Q37" s="282">
        <v>0</v>
      </c>
      <c r="R37" s="282">
        <v>0</v>
      </c>
      <c r="S37" s="282">
        <v>0</v>
      </c>
      <c r="T37" s="282">
        <v>0</v>
      </c>
      <c r="U37" s="233">
        <f t="shared" si="0"/>
        <v>1</v>
      </c>
      <c r="W37" s="252">
        <f t="shared" si="1"/>
        <v>1</v>
      </c>
    </row>
    <row r="38" spans="1:23" s="251" customFormat="1" ht="15" x14ac:dyDescent="0.3">
      <c r="A38" s="250" t="str">
        <f t="shared" si="2"/>
        <v>PO210101</v>
      </c>
      <c r="B38" s="250">
        <f t="shared" si="4"/>
        <v>1</v>
      </c>
      <c r="C38" s="279" t="s">
        <v>125</v>
      </c>
      <c r="D38" s="280" t="s">
        <v>126</v>
      </c>
      <c r="E38" s="280">
        <v>0</v>
      </c>
      <c r="F38" s="280">
        <v>3</v>
      </c>
      <c r="G38" s="280">
        <v>1</v>
      </c>
      <c r="H38" s="280">
        <v>4</v>
      </c>
      <c r="I38" s="280">
        <v>0</v>
      </c>
      <c r="J38" s="280">
        <v>1</v>
      </c>
      <c r="K38" s="280">
        <v>0</v>
      </c>
      <c r="L38" s="280">
        <v>1</v>
      </c>
      <c r="M38" s="280">
        <v>2</v>
      </c>
      <c r="N38" s="280">
        <v>0</v>
      </c>
      <c r="O38" s="280">
        <v>0</v>
      </c>
      <c r="P38" s="280">
        <v>2</v>
      </c>
      <c r="Q38" s="280">
        <v>0</v>
      </c>
      <c r="R38" s="280">
        <v>0</v>
      </c>
      <c r="S38" s="280">
        <v>0</v>
      </c>
      <c r="T38" s="280">
        <v>0</v>
      </c>
      <c r="U38" s="233">
        <f t="shared" si="0"/>
        <v>1</v>
      </c>
      <c r="W38" s="252">
        <f t="shared" si="1"/>
        <v>7</v>
      </c>
    </row>
    <row r="39" spans="1:23" s="251" customFormat="1" ht="15" x14ac:dyDescent="0.3">
      <c r="A39" s="250" t="str">
        <f t="shared" si="2"/>
        <v>PO210102</v>
      </c>
      <c r="B39" s="250">
        <f t="shared" si="4"/>
        <v>2</v>
      </c>
      <c r="C39" s="279" t="s">
        <v>125</v>
      </c>
      <c r="D39" s="280" t="s">
        <v>127</v>
      </c>
      <c r="E39" s="280">
        <v>8</v>
      </c>
      <c r="F39" s="280">
        <v>0</v>
      </c>
      <c r="G39" s="280">
        <v>0</v>
      </c>
      <c r="H39" s="280">
        <v>8</v>
      </c>
      <c r="I39" s="280">
        <v>4</v>
      </c>
      <c r="J39" s="280">
        <v>0</v>
      </c>
      <c r="K39" s="280">
        <v>0</v>
      </c>
      <c r="L39" s="280">
        <v>4</v>
      </c>
      <c r="M39" s="280">
        <v>4</v>
      </c>
      <c r="N39" s="280">
        <v>0</v>
      </c>
      <c r="O39" s="280">
        <v>1</v>
      </c>
      <c r="P39" s="280">
        <v>5</v>
      </c>
      <c r="Q39" s="280">
        <v>0</v>
      </c>
      <c r="R39" s="280">
        <v>0</v>
      </c>
      <c r="S39" s="280">
        <v>0</v>
      </c>
      <c r="T39" s="280">
        <v>0</v>
      </c>
      <c r="U39" s="233">
        <f t="shared" si="0"/>
        <v>1</v>
      </c>
      <c r="W39" s="252">
        <f t="shared" si="1"/>
        <v>17</v>
      </c>
    </row>
    <row r="40" spans="1:23" s="251" customFormat="1" ht="15" x14ac:dyDescent="0.3">
      <c r="A40" s="250" t="str">
        <f t="shared" si="2"/>
        <v>PO210103</v>
      </c>
      <c r="B40" s="250">
        <f t="shared" si="4"/>
        <v>3</v>
      </c>
      <c r="C40" s="279" t="s">
        <v>125</v>
      </c>
      <c r="D40" s="280" t="s">
        <v>128</v>
      </c>
      <c r="E40" s="280">
        <v>21</v>
      </c>
      <c r="F40" s="280">
        <v>0</v>
      </c>
      <c r="G40" s="280">
        <v>0</v>
      </c>
      <c r="H40" s="280">
        <v>21</v>
      </c>
      <c r="I40" s="280">
        <v>9</v>
      </c>
      <c r="J40" s="280">
        <v>0</v>
      </c>
      <c r="K40" s="280">
        <v>0</v>
      </c>
      <c r="L40" s="280">
        <v>9</v>
      </c>
      <c r="M40" s="280">
        <v>4</v>
      </c>
      <c r="N40" s="280">
        <v>0</v>
      </c>
      <c r="O40" s="280">
        <v>0</v>
      </c>
      <c r="P40" s="280">
        <v>4</v>
      </c>
      <c r="Q40" s="280">
        <v>1</v>
      </c>
      <c r="R40" s="280">
        <v>0</v>
      </c>
      <c r="S40" s="280">
        <v>0</v>
      </c>
      <c r="T40" s="280">
        <v>1</v>
      </c>
      <c r="U40" s="233">
        <f t="shared" si="0"/>
        <v>1</v>
      </c>
      <c r="W40" s="252">
        <f t="shared" si="1"/>
        <v>35</v>
      </c>
    </row>
    <row r="41" spans="1:23" s="251" customFormat="1" ht="15" x14ac:dyDescent="0.3">
      <c r="A41" s="250" t="str">
        <f t="shared" si="2"/>
        <v>PO210104</v>
      </c>
      <c r="B41" s="250">
        <f t="shared" si="4"/>
        <v>4</v>
      </c>
      <c r="C41" s="279" t="s">
        <v>125</v>
      </c>
      <c r="D41" s="280" t="s">
        <v>129</v>
      </c>
      <c r="E41" s="280">
        <v>5</v>
      </c>
      <c r="F41" s="280">
        <v>1</v>
      </c>
      <c r="G41" s="280">
        <v>0</v>
      </c>
      <c r="H41" s="280">
        <v>6</v>
      </c>
      <c r="I41" s="280">
        <v>0</v>
      </c>
      <c r="J41" s="280">
        <v>0</v>
      </c>
      <c r="K41" s="280">
        <v>0</v>
      </c>
      <c r="L41" s="280">
        <v>0</v>
      </c>
      <c r="M41" s="280">
        <v>0</v>
      </c>
      <c r="N41" s="280">
        <v>0</v>
      </c>
      <c r="O41" s="280">
        <v>0</v>
      </c>
      <c r="P41" s="280">
        <v>0</v>
      </c>
      <c r="Q41" s="280">
        <v>0</v>
      </c>
      <c r="R41" s="280">
        <v>0</v>
      </c>
      <c r="S41" s="280">
        <v>0</v>
      </c>
      <c r="T41" s="280">
        <v>0</v>
      </c>
      <c r="U41" s="233">
        <f t="shared" si="0"/>
        <v>1</v>
      </c>
      <c r="W41" s="252">
        <f t="shared" si="1"/>
        <v>6</v>
      </c>
    </row>
    <row r="42" spans="1:23" s="251" customFormat="1" ht="15" x14ac:dyDescent="0.3">
      <c r="A42" s="250" t="str">
        <f t="shared" si="2"/>
        <v>PO210105</v>
      </c>
      <c r="B42" s="250">
        <f t="shared" si="3"/>
        <v>5</v>
      </c>
      <c r="C42" s="279" t="s">
        <v>125</v>
      </c>
      <c r="D42" s="280" t="s">
        <v>116</v>
      </c>
      <c r="E42" s="280">
        <v>0</v>
      </c>
      <c r="F42" s="280">
        <v>0</v>
      </c>
      <c r="G42" s="280">
        <v>0</v>
      </c>
      <c r="H42" s="280">
        <v>0</v>
      </c>
      <c r="I42" s="280">
        <v>0</v>
      </c>
      <c r="J42" s="280">
        <v>0</v>
      </c>
      <c r="K42" s="280">
        <v>0</v>
      </c>
      <c r="L42" s="280">
        <v>0</v>
      </c>
      <c r="M42" s="280">
        <v>0</v>
      </c>
      <c r="N42" s="280">
        <v>0</v>
      </c>
      <c r="O42" s="280">
        <v>0</v>
      </c>
      <c r="P42" s="280">
        <v>0</v>
      </c>
      <c r="Q42" s="280">
        <v>0</v>
      </c>
      <c r="R42" s="280">
        <v>0</v>
      </c>
      <c r="S42" s="280">
        <v>0</v>
      </c>
      <c r="T42" s="280">
        <v>0</v>
      </c>
      <c r="U42" s="233">
        <f t="shared" si="0"/>
        <v>0</v>
      </c>
      <c r="W42" s="252">
        <f t="shared" si="1"/>
        <v>0</v>
      </c>
    </row>
    <row r="43" spans="1:23" s="251" customFormat="1" ht="15" x14ac:dyDescent="0.3">
      <c r="A43" s="250" t="str">
        <f t="shared" si="2"/>
        <v>PO210106</v>
      </c>
      <c r="B43" s="250">
        <f t="shared" ref="B43:B89" si="6">IF(C43=C42,B42+1,1)</f>
        <v>6</v>
      </c>
      <c r="C43" s="279" t="s">
        <v>125</v>
      </c>
      <c r="D43" s="280" t="s">
        <v>131</v>
      </c>
      <c r="E43" s="280">
        <v>7</v>
      </c>
      <c r="F43" s="280">
        <v>0</v>
      </c>
      <c r="G43" s="280">
        <v>0</v>
      </c>
      <c r="H43" s="280">
        <v>7</v>
      </c>
      <c r="I43" s="280">
        <v>1</v>
      </c>
      <c r="J43" s="280">
        <v>0</v>
      </c>
      <c r="K43" s="280">
        <v>0</v>
      </c>
      <c r="L43" s="280">
        <v>1</v>
      </c>
      <c r="M43" s="280">
        <v>2</v>
      </c>
      <c r="N43" s="280">
        <v>0</v>
      </c>
      <c r="O43" s="280">
        <v>0</v>
      </c>
      <c r="P43" s="280">
        <v>2</v>
      </c>
      <c r="Q43" s="280">
        <v>0</v>
      </c>
      <c r="R43" s="280">
        <v>0</v>
      </c>
      <c r="S43" s="280">
        <v>0</v>
      </c>
      <c r="T43" s="280">
        <v>0</v>
      </c>
      <c r="U43" s="233">
        <f t="shared" si="0"/>
        <v>1</v>
      </c>
      <c r="W43" s="252">
        <f t="shared" si="1"/>
        <v>10</v>
      </c>
    </row>
    <row r="44" spans="1:23" s="251" customFormat="1" ht="15" x14ac:dyDescent="0.3">
      <c r="A44" s="250" t="str">
        <f t="shared" si="2"/>
        <v>PO210107</v>
      </c>
      <c r="B44" s="250">
        <f t="shared" si="6"/>
        <v>7</v>
      </c>
      <c r="C44" s="279" t="s">
        <v>125</v>
      </c>
      <c r="D44" s="280" t="s">
        <v>133</v>
      </c>
      <c r="E44" s="280">
        <v>1</v>
      </c>
      <c r="F44" s="280">
        <v>0</v>
      </c>
      <c r="G44" s="280">
        <v>0</v>
      </c>
      <c r="H44" s="280">
        <v>1</v>
      </c>
      <c r="I44" s="280">
        <v>0</v>
      </c>
      <c r="J44" s="280">
        <v>0</v>
      </c>
      <c r="K44" s="280">
        <v>0</v>
      </c>
      <c r="L44" s="280">
        <v>0</v>
      </c>
      <c r="M44" s="280">
        <v>1</v>
      </c>
      <c r="N44" s="280">
        <v>0</v>
      </c>
      <c r="O44" s="280">
        <v>0</v>
      </c>
      <c r="P44" s="280">
        <v>1</v>
      </c>
      <c r="Q44" s="280">
        <v>0</v>
      </c>
      <c r="R44" s="280">
        <v>0</v>
      </c>
      <c r="S44" s="280">
        <v>0</v>
      </c>
      <c r="T44" s="280">
        <v>0</v>
      </c>
      <c r="U44" s="233">
        <f t="shared" si="0"/>
        <v>1</v>
      </c>
      <c r="W44" s="252">
        <f t="shared" si="1"/>
        <v>2</v>
      </c>
    </row>
    <row r="45" spans="1:23" s="251" customFormat="1" ht="15" x14ac:dyDescent="0.3">
      <c r="A45" s="250" t="str">
        <f t="shared" si="2"/>
        <v>PO210108</v>
      </c>
      <c r="B45" s="250">
        <f t="shared" si="6"/>
        <v>8</v>
      </c>
      <c r="C45" s="279" t="s">
        <v>125</v>
      </c>
      <c r="D45" s="280" t="s">
        <v>135</v>
      </c>
      <c r="E45" s="280">
        <v>1</v>
      </c>
      <c r="F45" s="280">
        <v>0</v>
      </c>
      <c r="G45" s="280">
        <v>0</v>
      </c>
      <c r="H45" s="280">
        <v>1</v>
      </c>
      <c r="I45" s="280">
        <v>1</v>
      </c>
      <c r="J45" s="280">
        <v>0</v>
      </c>
      <c r="K45" s="280">
        <v>0</v>
      </c>
      <c r="L45" s="280">
        <v>1</v>
      </c>
      <c r="M45" s="280">
        <v>0</v>
      </c>
      <c r="N45" s="280">
        <v>0</v>
      </c>
      <c r="O45" s="280">
        <v>0</v>
      </c>
      <c r="P45" s="280">
        <v>0</v>
      </c>
      <c r="Q45" s="280">
        <v>0</v>
      </c>
      <c r="R45" s="280">
        <v>0</v>
      </c>
      <c r="S45" s="280">
        <v>0</v>
      </c>
      <c r="T45" s="280">
        <v>0</v>
      </c>
      <c r="U45" s="233">
        <f t="shared" si="0"/>
        <v>0</v>
      </c>
      <c r="W45" s="252">
        <f t="shared" si="1"/>
        <v>2</v>
      </c>
    </row>
    <row r="46" spans="1:23" s="251" customFormat="1" ht="15" x14ac:dyDescent="0.3">
      <c r="A46" s="250" t="str">
        <f t="shared" si="2"/>
        <v>PO210109</v>
      </c>
      <c r="B46" s="250">
        <f t="shared" si="6"/>
        <v>9</v>
      </c>
      <c r="C46" s="279" t="s">
        <v>125</v>
      </c>
      <c r="D46" s="280" t="s">
        <v>144</v>
      </c>
      <c r="E46" s="280">
        <v>0</v>
      </c>
      <c r="F46" s="280">
        <v>0</v>
      </c>
      <c r="G46" s="280">
        <v>0</v>
      </c>
      <c r="H46" s="280">
        <v>0</v>
      </c>
      <c r="I46" s="280">
        <v>0</v>
      </c>
      <c r="J46" s="280">
        <v>0</v>
      </c>
      <c r="K46" s="280">
        <v>0</v>
      </c>
      <c r="L46" s="280">
        <v>0</v>
      </c>
      <c r="M46" s="280">
        <v>1</v>
      </c>
      <c r="N46" s="280">
        <v>0</v>
      </c>
      <c r="O46" s="280">
        <v>0</v>
      </c>
      <c r="P46" s="280">
        <v>1</v>
      </c>
      <c r="Q46" s="280">
        <v>0</v>
      </c>
      <c r="R46" s="280">
        <v>0</v>
      </c>
      <c r="S46" s="280">
        <v>0</v>
      </c>
      <c r="T46" s="280">
        <v>0</v>
      </c>
      <c r="U46" s="233">
        <f t="shared" si="0"/>
        <v>1</v>
      </c>
      <c r="W46" s="252">
        <f t="shared" si="1"/>
        <v>1</v>
      </c>
    </row>
    <row r="47" spans="1:23" s="251" customFormat="1" ht="15" x14ac:dyDescent="0.3">
      <c r="A47" s="250" t="str">
        <f t="shared" si="2"/>
        <v>PO210110</v>
      </c>
      <c r="B47" s="250">
        <f t="shared" si="6"/>
        <v>10</v>
      </c>
      <c r="C47" s="279" t="s">
        <v>125</v>
      </c>
      <c r="D47" s="280" t="s">
        <v>137</v>
      </c>
      <c r="E47" s="280">
        <v>0</v>
      </c>
      <c r="F47" s="280">
        <v>0</v>
      </c>
      <c r="G47" s="280">
        <v>1</v>
      </c>
      <c r="H47" s="280">
        <v>1</v>
      </c>
      <c r="I47" s="280">
        <v>0</v>
      </c>
      <c r="J47" s="280">
        <v>0</v>
      </c>
      <c r="K47" s="280">
        <v>0</v>
      </c>
      <c r="L47" s="280">
        <v>0</v>
      </c>
      <c r="M47" s="280">
        <v>0</v>
      </c>
      <c r="N47" s="280">
        <v>0</v>
      </c>
      <c r="O47" s="280">
        <v>0</v>
      </c>
      <c r="P47" s="280">
        <v>0</v>
      </c>
      <c r="Q47" s="280">
        <v>0</v>
      </c>
      <c r="R47" s="280">
        <v>0</v>
      </c>
      <c r="S47" s="280">
        <v>0</v>
      </c>
      <c r="T47" s="280">
        <v>0</v>
      </c>
      <c r="U47" s="233">
        <f t="shared" si="0"/>
        <v>1</v>
      </c>
      <c r="W47" s="252">
        <f t="shared" si="1"/>
        <v>1</v>
      </c>
    </row>
    <row r="48" spans="1:23" s="251" customFormat="1" ht="15" x14ac:dyDescent="0.3">
      <c r="A48" s="250" t="str">
        <f t="shared" si="2"/>
        <v>PO210111</v>
      </c>
      <c r="B48" s="250">
        <f t="shared" si="6"/>
        <v>11</v>
      </c>
      <c r="C48" s="279" t="s">
        <v>125</v>
      </c>
      <c r="D48" s="280" t="s">
        <v>138</v>
      </c>
      <c r="E48" s="280">
        <v>3</v>
      </c>
      <c r="F48" s="280">
        <v>1</v>
      </c>
      <c r="G48" s="280">
        <v>0</v>
      </c>
      <c r="H48" s="280">
        <v>4</v>
      </c>
      <c r="I48" s="280">
        <v>0</v>
      </c>
      <c r="J48" s="280">
        <v>0</v>
      </c>
      <c r="K48" s="280">
        <v>0</v>
      </c>
      <c r="L48" s="280">
        <v>0</v>
      </c>
      <c r="M48" s="280">
        <v>0</v>
      </c>
      <c r="N48" s="280">
        <v>0</v>
      </c>
      <c r="O48" s="280">
        <v>0</v>
      </c>
      <c r="P48" s="280">
        <v>0</v>
      </c>
      <c r="Q48" s="280">
        <v>0</v>
      </c>
      <c r="R48" s="280">
        <v>0</v>
      </c>
      <c r="S48" s="280">
        <v>0</v>
      </c>
      <c r="T48" s="280">
        <v>0</v>
      </c>
      <c r="U48" s="233">
        <f t="shared" si="0"/>
        <v>1</v>
      </c>
      <c r="W48" s="252">
        <f t="shared" si="1"/>
        <v>4</v>
      </c>
    </row>
    <row r="49" spans="1:23" s="251" customFormat="1" ht="15" x14ac:dyDescent="0.3">
      <c r="A49" s="250" t="str">
        <f t="shared" si="2"/>
        <v>PO210112</v>
      </c>
      <c r="B49" s="250">
        <f t="shared" si="6"/>
        <v>12</v>
      </c>
      <c r="C49" s="279" t="s">
        <v>125</v>
      </c>
      <c r="D49" s="280" t="s">
        <v>180</v>
      </c>
      <c r="E49" s="280">
        <v>0</v>
      </c>
      <c r="F49" s="280">
        <v>0</v>
      </c>
      <c r="G49" s="280">
        <v>0</v>
      </c>
      <c r="H49" s="280">
        <v>0</v>
      </c>
      <c r="I49" s="280">
        <v>0</v>
      </c>
      <c r="J49" s="280">
        <v>0</v>
      </c>
      <c r="K49" s="280">
        <v>0</v>
      </c>
      <c r="L49" s="280">
        <v>0</v>
      </c>
      <c r="M49" s="280">
        <v>0</v>
      </c>
      <c r="N49" s="280">
        <v>0</v>
      </c>
      <c r="O49" s="280">
        <v>0</v>
      </c>
      <c r="P49" s="280">
        <v>0</v>
      </c>
      <c r="Q49" s="280">
        <v>0</v>
      </c>
      <c r="R49" s="280">
        <v>0</v>
      </c>
      <c r="S49" s="280">
        <v>0</v>
      </c>
      <c r="T49" s="280">
        <v>0</v>
      </c>
      <c r="U49" s="233">
        <f t="shared" si="0"/>
        <v>0</v>
      </c>
      <c r="W49" s="252">
        <f t="shared" si="1"/>
        <v>0</v>
      </c>
    </row>
    <row r="50" spans="1:23" s="251" customFormat="1" ht="15" x14ac:dyDescent="0.3">
      <c r="A50" s="250" t="str">
        <f t="shared" si="2"/>
        <v>PO210113</v>
      </c>
      <c r="B50" s="250">
        <f t="shared" si="6"/>
        <v>13</v>
      </c>
      <c r="C50" s="279" t="s">
        <v>125</v>
      </c>
      <c r="D50" s="280" t="s">
        <v>179</v>
      </c>
      <c r="E50" s="280">
        <v>0</v>
      </c>
      <c r="F50" s="280">
        <v>0</v>
      </c>
      <c r="G50" s="280">
        <v>0</v>
      </c>
      <c r="H50" s="280">
        <v>0</v>
      </c>
      <c r="I50" s="280">
        <v>0</v>
      </c>
      <c r="J50" s="280">
        <v>0</v>
      </c>
      <c r="K50" s="280">
        <v>0</v>
      </c>
      <c r="L50" s="280">
        <v>0</v>
      </c>
      <c r="M50" s="280">
        <v>0</v>
      </c>
      <c r="N50" s="280">
        <v>0</v>
      </c>
      <c r="O50" s="280">
        <v>0</v>
      </c>
      <c r="P50" s="280">
        <v>0</v>
      </c>
      <c r="Q50" s="280">
        <v>0</v>
      </c>
      <c r="R50" s="280">
        <v>0</v>
      </c>
      <c r="S50" s="280">
        <v>0</v>
      </c>
      <c r="T50" s="280">
        <v>0</v>
      </c>
      <c r="U50" s="233">
        <f t="shared" si="0"/>
        <v>0</v>
      </c>
      <c r="W50" s="252">
        <f t="shared" si="1"/>
        <v>0</v>
      </c>
    </row>
    <row r="51" spans="1:23" s="251" customFormat="1" ht="15" x14ac:dyDescent="0.3">
      <c r="A51" s="250" t="str">
        <f t="shared" ref="A51:A114" si="7">C51&amp;IF(B51&lt;10,"0","")&amp;B51</f>
        <v>PO210114</v>
      </c>
      <c r="B51" s="250">
        <f t="shared" si="6"/>
        <v>14</v>
      </c>
      <c r="C51" s="279" t="s">
        <v>125</v>
      </c>
      <c r="D51" s="280" t="s">
        <v>183</v>
      </c>
      <c r="E51" s="280">
        <v>0</v>
      </c>
      <c r="F51" s="280">
        <v>0</v>
      </c>
      <c r="G51" s="280">
        <v>0</v>
      </c>
      <c r="H51" s="280">
        <v>0</v>
      </c>
      <c r="I51" s="280">
        <v>0</v>
      </c>
      <c r="J51" s="280">
        <v>0</v>
      </c>
      <c r="K51" s="280">
        <v>0</v>
      </c>
      <c r="L51" s="280">
        <v>0</v>
      </c>
      <c r="M51" s="280">
        <v>0</v>
      </c>
      <c r="N51" s="280">
        <v>0</v>
      </c>
      <c r="O51" s="280">
        <v>0</v>
      </c>
      <c r="P51" s="280">
        <v>0</v>
      </c>
      <c r="Q51" s="280">
        <v>0</v>
      </c>
      <c r="R51" s="280">
        <v>0</v>
      </c>
      <c r="S51" s="280">
        <v>0</v>
      </c>
      <c r="T51" s="280">
        <v>0</v>
      </c>
      <c r="U51" s="233">
        <f t="shared" si="0"/>
        <v>0</v>
      </c>
      <c r="W51" s="252">
        <f t="shared" si="1"/>
        <v>0</v>
      </c>
    </row>
    <row r="52" spans="1:23" s="251" customFormat="1" ht="15" x14ac:dyDescent="0.3">
      <c r="A52" s="250" t="str">
        <f t="shared" si="7"/>
        <v>PO210115</v>
      </c>
      <c r="B52" s="250">
        <f t="shared" si="6"/>
        <v>15</v>
      </c>
      <c r="C52" s="279" t="s">
        <v>125</v>
      </c>
      <c r="D52" s="280" t="s">
        <v>119</v>
      </c>
      <c r="E52" s="280">
        <v>0</v>
      </c>
      <c r="F52" s="280">
        <v>0</v>
      </c>
      <c r="G52" s="280">
        <v>0</v>
      </c>
      <c r="H52" s="280">
        <v>0</v>
      </c>
      <c r="I52" s="280">
        <v>0</v>
      </c>
      <c r="J52" s="280">
        <v>0</v>
      </c>
      <c r="K52" s="280">
        <v>0</v>
      </c>
      <c r="L52" s="280">
        <v>0</v>
      </c>
      <c r="M52" s="280">
        <v>0</v>
      </c>
      <c r="N52" s="280">
        <v>0</v>
      </c>
      <c r="O52" s="280">
        <v>0</v>
      </c>
      <c r="P52" s="280">
        <v>0</v>
      </c>
      <c r="Q52" s="280">
        <v>0</v>
      </c>
      <c r="R52" s="280">
        <v>0</v>
      </c>
      <c r="S52" s="280">
        <v>0</v>
      </c>
      <c r="T52" s="280">
        <v>0</v>
      </c>
      <c r="U52" s="233">
        <f t="shared" si="0"/>
        <v>0</v>
      </c>
      <c r="W52" s="252">
        <f t="shared" si="1"/>
        <v>0</v>
      </c>
    </row>
    <row r="53" spans="1:23" s="251" customFormat="1" ht="15" x14ac:dyDescent="0.3">
      <c r="A53" s="250" t="str">
        <f t="shared" si="7"/>
        <v>PO220101</v>
      </c>
      <c r="B53" s="250">
        <f t="shared" si="6"/>
        <v>1</v>
      </c>
      <c r="C53" s="279" t="s">
        <v>139</v>
      </c>
      <c r="D53" s="280" t="s">
        <v>116</v>
      </c>
      <c r="E53" s="280">
        <v>0</v>
      </c>
      <c r="F53" s="280">
        <v>0</v>
      </c>
      <c r="G53" s="280">
        <v>0</v>
      </c>
      <c r="H53" s="280">
        <v>0</v>
      </c>
      <c r="I53" s="280">
        <v>0</v>
      </c>
      <c r="J53" s="280">
        <v>0</v>
      </c>
      <c r="K53" s="280">
        <v>0</v>
      </c>
      <c r="L53" s="280">
        <v>0</v>
      </c>
      <c r="M53" s="280">
        <v>0</v>
      </c>
      <c r="N53" s="280">
        <v>0</v>
      </c>
      <c r="O53" s="280">
        <v>0</v>
      </c>
      <c r="P53" s="280">
        <v>0</v>
      </c>
      <c r="Q53" s="280">
        <v>0</v>
      </c>
      <c r="R53" s="280">
        <v>0</v>
      </c>
      <c r="S53" s="280">
        <v>0</v>
      </c>
      <c r="T53" s="280">
        <v>0</v>
      </c>
      <c r="U53" s="233">
        <f t="shared" si="0"/>
        <v>0</v>
      </c>
      <c r="W53" s="252">
        <f t="shared" si="1"/>
        <v>0</v>
      </c>
    </row>
    <row r="54" spans="1:23" s="251" customFormat="1" ht="15" x14ac:dyDescent="0.3">
      <c r="A54" s="250" t="str">
        <f t="shared" si="7"/>
        <v>PO220102</v>
      </c>
      <c r="B54" s="250">
        <f t="shared" si="6"/>
        <v>2</v>
      </c>
      <c r="C54" s="279" t="s">
        <v>139</v>
      </c>
      <c r="D54" s="280" t="s">
        <v>132</v>
      </c>
      <c r="E54" s="280">
        <v>1</v>
      </c>
      <c r="F54" s="280">
        <v>0</v>
      </c>
      <c r="G54" s="280">
        <v>0</v>
      </c>
      <c r="H54" s="280">
        <v>1</v>
      </c>
      <c r="I54" s="280">
        <v>0</v>
      </c>
      <c r="J54" s="280">
        <v>0</v>
      </c>
      <c r="K54" s="280">
        <v>0</v>
      </c>
      <c r="L54" s="280">
        <v>0</v>
      </c>
      <c r="M54" s="280">
        <v>1</v>
      </c>
      <c r="N54" s="280">
        <v>0</v>
      </c>
      <c r="O54" s="280">
        <v>0</v>
      </c>
      <c r="P54" s="280">
        <v>1</v>
      </c>
      <c r="Q54" s="280">
        <v>0</v>
      </c>
      <c r="R54" s="280">
        <v>0</v>
      </c>
      <c r="S54" s="280">
        <v>0</v>
      </c>
      <c r="T54" s="280">
        <v>0</v>
      </c>
      <c r="U54" s="233">
        <f t="shared" si="0"/>
        <v>1</v>
      </c>
      <c r="W54" s="252">
        <f t="shared" si="1"/>
        <v>2</v>
      </c>
    </row>
    <row r="55" spans="1:23" s="251" customFormat="1" ht="15" x14ac:dyDescent="0.3">
      <c r="A55" s="250" t="str">
        <f t="shared" si="7"/>
        <v>PO220103</v>
      </c>
      <c r="B55" s="250">
        <f t="shared" si="6"/>
        <v>3</v>
      </c>
      <c r="C55" s="279" t="s">
        <v>139</v>
      </c>
      <c r="D55" s="280" t="s">
        <v>122</v>
      </c>
      <c r="E55" s="280">
        <v>4</v>
      </c>
      <c r="F55" s="280">
        <v>0</v>
      </c>
      <c r="G55" s="280">
        <v>0</v>
      </c>
      <c r="H55" s="280">
        <v>4</v>
      </c>
      <c r="I55" s="280">
        <v>0</v>
      </c>
      <c r="J55" s="280">
        <v>0</v>
      </c>
      <c r="K55" s="280">
        <v>0</v>
      </c>
      <c r="L55" s="280">
        <v>0</v>
      </c>
      <c r="M55" s="280">
        <v>2</v>
      </c>
      <c r="N55" s="280">
        <v>0</v>
      </c>
      <c r="O55" s="280">
        <v>0</v>
      </c>
      <c r="P55" s="280">
        <v>2</v>
      </c>
      <c r="Q55" s="280">
        <v>0</v>
      </c>
      <c r="R55" s="280">
        <v>0</v>
      </c>
      <c r="S55" s="280">
        <v>0</v>
      </c>
      <c r="T55" s="280">
        <v>0</v>
      </c>
      <c r="U55" s="233">
        <f t="shared" si="0"/>
        <v>1</v>
      </c>
      <c r="W55" s="252">
        <f t="shared" si="1"/>
        <v>6</v>
      </c>
    </row>
    <row r="56" spans="1:23" s="251" customFormat="1" ht="15" x14ac:dyDescent="0.3">
      <c r="A56" s="250" t="str">
        <f t="shared" si="7"/>
        <v>PO220104</v>
      </c>
      <c r="B56" s="250">
        <f t="shared" si="6"/>
        <v>4</v>
      </c>
      <c r="C56" s="279" t="s">
        <v>139</v>
      </c>
      <c r="D56" s="280" t="s">
        <v>123</v>
      </c>
      <c r="E56" s="280">
        <v>1</v>
      </c>
      <c r="F56" s="280">
        <v>0</v>
      </c>
      <c r="G56" s="280">
        <v>0</v>
      </c>
      <c r="H56" s="280">
        <v>1</v>
      </c>
      <c r="I56" s="280">
        <v>0</v>
      </c>
      <c r="J56" s="280">
        <v>0</v>
      </c>
      <c r="K56" s="280">
        <v>0</v>
      </c>
      <c r="L56" s="280">
        <v>0</v>
      </c>
      <c r="M56" s="280">
        <v>0</v>
      </c>
      <c r="N56" s="280">
        <v>0</v>
      </c>
      <c r="O56" s="280">
        <v>0</v>
      </c>
      <c r="P56" s="280">
        <v>0</v>
      </c>
      <c r="Q56" s="280">
        <v>0</v>
      </c>
      <c r="R56" s="280">
        <v>0</v>
      </c>
      <c r="S56" s="280">
        <v>0</v>
      </c>
      <c r="T56" s="280">
        <v>0</v>
      </c>
      <c r="U56" s="233">
        <f t="shared" si="0"/>
        <v>1</v>
      </c>
      <c r="W56" s="252">
        <f t="shared" si="1"/>
        <v>1</v>
      </c>
    </row>
    <row r="57" spans="1:23" s="251" customFormat="1" ht="15" x14ac:dyDescent="0.3">
      <c r="A57" s="250" t="str">
        <f t="shared" si="7"/>
        <v>PO220201</v>
      </c>
      <c r="B57" s="250">
        <f t="shared" si="6"/>
        <v>1</v>
      </c>
      <c r="C57" s="279" t="s">
        <v>140</v>
      </c>
      <c r="D57" s="280" t="s">
        <v>132</v>
      </c>
      <c r="E57" s="280">
        <v>0</v>
      </c>
      <c r="F57" s="280">
        <v>1</v>
      </c>
      <c r="G57" s="280">
        <v>0</v>
      </c>
      <c r="H57" s="280">
        <v>1</v>
      </c>
      <c r="I57" s="280">
        <v>0</v>
      </c>
      <c r="J57" s="280">
        <v>0</v>
      </c>
      <c r="K57" s="280">
        <v>0</v>
      </c>
      <c r="L57" s="280">
        <v>0</v>
      </c>
      <c r="M57" s="280">
        <v>2</v>
      </c>
      <c r="N57" s="280">
        <v>0</v>
      </c>
      <c r="O57" s="280">
        <v>0</v>
      </c>
      <c r="P57" s="280">
        <v>2</v>
      </c>
      <c r="Q57" s="280">
        <v>0</v>
      </c>
      <c r="R57" s="280">
        <v>0</v>
      </c>
      <c r="S57" s="280">
        <v>0</v>
      </c>
      <c r="T57" s="280">
        <v>0</v>
      </c>
      <c r="U57" s="233">
        <f t="shared" si="0"/>
        <v>1</v>
      </c>
      <c r="W57" s="252">
        <f t="shared" si="1"/>
        <v>3</v>
      </c>
    </row>
    <row r="58" spans="1:23" s="251" customFormat="1" ht="15" x14ac:dyDescent="0.3">
      <c r="A58" s="250" t="str">
        <f t="shared" si="7"/>
        <v>PO220202</v>
      </c>
      <c r="B58" s="250">
        <f t="shared" si="6"/>
        <v>2</v>
      </c>
      <c r="C58" s="279" t="s">
        <v>140</v>
      </c>
      <c r="D58" s="280" t="s">
        <v>144</v>
      </c>
      <c r="E58" s="280">
        <v>0</v>
      </c>
      <c r="F58" s="280">
        <v>0</v>
      </c>
      <c r="G58" s="280">
        <v>0</v>
      </c>
      <c r="H58" s="280">
        <v>0</v>
      </c>
      <c r="I58" s="280">
        <v>0</v>
      </c>
      <c r="J58" s="280">
        <v>0</v>
      </c>
      <c r="K58" s="280">
        <v>0</v>
      </c>
      <c r="L58" s="280">
        <v>0</v>
      </c>
      <c r="M58" s="280">
        <v>1</v>
      </c>
      <c r="N58" s="280">
        <v>0</v>
      </c>
      <c r="O58" s="280">
        <v>0</v>
      </c>
      <c r="P58" s="280">
        <v>1</v>
      </c>
      <c r="Q58" s="280">
        <v>0</v>
      </c>
      <c r="R58" s="280">
        <v>0</v>
      </c>
      <c r="S58" s="280">
        <v>0</v>
      </c>
      <c r="T58" s="280">
        <v>0</v>
      </c>
      <c r="U58" s="233">
        <f t="shared" si="0"/>
        <v>1</v>
      </c>
      <c r="W58" s="252">
        <f t="shared" si="1"/>
        <v>1</v>
      </c>
    </row>
    <row r="59" spans="1:23" s="251" customFormat="1" ht="15" x14ac:dyDescent="0.3">
      <c r="A59" s="250" t="str">
        <f t="shared" si="7"/>
        <v>PO220203</v>
      </c>
      <c r="B59" s="250">
        <f t="shared" si="6"/>
        <v>3</v>
      </c>
      <c r="C59" s="279" t="s">
        <v>140</v>
      </c>
      <c r="D59" s="280" t="s">
        <v>123</v>
      </c>
      <c r="E59" s="280">
        <v>1</v>
      </c>
      <c r="F59" s="280">
        <v>0</v>
      </c>
      <c r="G59" s="280">
        <v>0</v>
      </c>
      <c r="H59" s="280">
        <v>1</v>
      </c>
      <c r="I59" s="280">
        <v>0</v>
      </c>
      <c r="J59" s="280">
        <v>0</v>
      </c>
      <c r="K59" s="280">
        <v>0</v>
      </c>
      <c r="L59" s="280">
        <v>0</v>
      </c>
      <c r="M59" s="280">
        <v>1</v>
      </c>
      <c r="N59" s="280">
        <v>0</v>
      </c>
      <c r="O59" s="280">
        <v>0</v>
      </c>
      <c r="P59" s="280">
        <v>1</v>
      </c>
      <c r="Q59" s="280">
        <v>0</v>
      </c>
      <c r="R59" s="280">
        <v>0</v>
      </c>
      <c r="S59" s="280">
        <v>0</v>
      </c>
      <c r="T59" s="280">
        <v>0</v>
      </c>
      <c r="U59" s="233">
        <f t="shared" si="0"/>
        <v>1</v>
      </c>
      <c r="W59" s="252">
        <f t="shared" si="1"/>
        <v>2</v>
      </c>
    </row>
    <row r="60" spans="1:23" s="251" customFormat="1" ht="15" x14ac:dyDescent="0.3">
      <c r="A60" s="250" t="str">
        <f t="shared" si="7"/>
        <v>PO220301</v>
      </c>
      <c r="B60" s="250">
        <f t="shared" si="6"/>
        <v>1</v>
      </c>
      <c r="C60" s="279" t="s">
        <v>142</v>
      </c>
      <c r="D60" s="280" t="s">
        <v>132</v>
      </c>
      <c r="E60" s="280">
        <v>0</v>
      </c>
      <c r="F60" s="280">
        <v>0</v>
      </c>
      <c r="G60" s="280">
        <v>0</v>
      </c>
      <c r="H60" s="280">
        <v>0</v>
      </c>
      <c r="I60" s="280">
        <v>0</v>
      </c>
      <c r="J60" s="280">
        <v>0</v>
      </c>
      <c r="K60" s="280">
        <v>0</v>
      </c>
      <c r="L60" s="280">
        <v>0</v>
      </c>
      <c r="M60" s="280">
        <v>5</v>
      </c>
      <c r="N60" s="280">
        <v>1</v>
      </c>
      <c r="O60" s="280">
        <v>0</v>
      </c>
      <c r="P60" s="280">
        <v>6</v>
      </c>
      <c r="Q60" s="280">
        <v>0</v>
      </c>
      <c r="R60" s="280">
        <v>0</v>
      </c>
      <c r="S60" s="280">
        <v>0</v>
      </c>
      <c r="T60" s="280">
        <v>0</v>
      </c>
      <c r="U60" s="233">
        <f t="shared" si="0"/>
        <v>1</v>
      </c>
      <c r="W60" s="252">
        <f t="shared" si="1"/>
        <v>6</v>
      </c>
    </row>
    <row r="61" spans="1:23" s="251" customFormat="1" ht="15" x14ac:dyDescent="0.3">
      <c r="A61" s="250" t="str">
        <f t="shared" si="7"/>
        <v>PO220302</v>
      </c>
      <c r="B61" s="250">
        <f t="shared" si="6"/>
        <v>2</v>
      </c>
      <c r="C61" s="279" t="s">
        <v>142</v>
      </c>
      <c r="D61" s="280" t="s">
        <v>165</v>
      </c>
      <c r="E61" s="280">
        <v>6</v>
      </c>
      <c r="F61" s="280">
        <v>0</v>
      </c>
      <c r="G61" s="280">
        <v>0</v>
      </c>
      <c r="H61" s="280">
        <v>6</v>
      </c>
      <c r="I61" s="280">
        <v>0</v>
      </c>
      <c r="J61" s="280">
        <v>0</v>
      </c>
      <c r="K61" s="280">
        <v>0</v>
      </c>
      <c r="L61" s="280">
        <v>0</v>
      </c>
      <c r="M61" s="280">
        <v>3</v>
      </c>
      <c r="N61" s="280">
        <v>0</v>
      </c>
      <c r="O61" s="280">
        <v>0</v>
      </c>
      <c r="P61" s="280">
        <v>3</v>
      </c>
      <c r="Q61" s="280">
        <v>0</v>
      </c>
      <c r="R61" s="280">
        <v>0</v>
      </c>
      <c r="S61" s="280">
        <v>0</v>
      </c>
      <c r="T61" s="280">
        <v>0</v>
      </c>
      <c r="U61" s="233">
        <f t="shared" si="0"/>
        <v>1</v>
      </c>
      <c r="W61" s="252">
        <f t="shared" si="1"/>
        <v>9</v>
      </c>
    </row>
    <row r="62" spans="1:23" s="251" customFormat="1" ht="15" x14ac:dyDescent="0.3">
      <c r="A62" s="250" t="str">
        <f t="shared" si="7"/>
        <v>PO220303</v>
      </c>
      <c r="B62" s="250">
        <f t="shared" si="6"/>
        <v>3</v>
      </c>
      <c r="C62" s="279" t="s">
        <v>142</v>
      </c>
      <c r="D62" s="280" t="s">
        <v>143</v>
      </c>
      <c r="E62" s="280">
        <v>3</v>
      </c>
      <c r="F62" s="280">
        <v>0</v>
      </c>
      <c r="G62" s="280">
        <v>1</v>
      </c>
      <c r="H62" s="280">
        <v>4</v>
      </c>
      <c r="I62" s="280">
        <v>0</v>
      </c>
      <c r="J62" s="280">
        <v>0</v>
      </c>
      <c r="K62" s="280">
        <v>0</v>
      </c>
      <c r="L62" s="280">
        <v>0</v>
      </c>
      <c r="M62" s="280">
        <v>1</v>
      </c>
      <c r="N62" s="280">
        <v>0</v>
      </c>
      <c r="O62" s="280">
        <v>0</v>
      </c>
      <c r="P62" s="280">
        <v>1</v>
      </c>
      <c r="Q62" s="280">
        <v>1</v>
      </c>
      <c r="R62" s="280">
        <v>0</v>
      </c>
      <c r="S62" s="280">
        <v>0</v>
      </c>
      <c r="T62" s="280">
        <v>1</v>
      </c>
      <c r="U62" s="233">
        <f t="shared" si="0"/>
        <v>1</v>
      </c>
      <c r="W62" s="252">
        <f t="shared" si="1"/>
        <v>6</v>
      </c>
    </row>
    <row r="63" spans="1:23" s="251" customFormat="1" ht="15" x14ac:dyDescent="0.3">
      <c r="A63" s="250" t="str">
        <f t="shared" si="7"/>
        <v>PO220304</v>
      </c>
      <c r="B63" s="250">
        <f t="shared" si="6"/>
        <v>4</v>
      </c>
      <c r="C63" s="279" t="s">
        <v>142</v>
      </c>
      <c r="D63" s="280" t="s">
        <v>169</v>
      </c>
      <c r="E63" s="280">
        <v>0</v>
      </c>
      <c r="F63" s="280">
        <v>0</v>
      </c>
      <c r="G63" s="280">
        <v>0</v>
      </c>
      <c r="H63" s="280">
        <v>0</v>
      </c>
      <c r="I63" s="280">
        <v>0</v>
      </c>
      <c r="J63" s="280">
        <v>0</v>
      </c>
      <c r="K63" s="280">
        <v>0</v>
      </c>
      <c r="L63" s="280">
        <v>0</v>
      </c>
      <c r="M63" s="280">
        <v>0</v>
      </c>
      <c r="N63" s="280">
        <v>0</v>
      </c>
      <c r="O63" s="280">
        <v>0</v>
      </c>
      <c r="P63" s="280">
        <v>0</v>
      </c>
      <c r="Q63" s="280">
        <v>0</v>
      </c>
      <c r="R63" s="280">
        <v>0</v>
      </c>
      <c r="S63" s="280">
        <v>0</v>
      </c>
      <c r="T63" s="280">
        <v>0</v>
      </c>
      <c r="U63" s="233">
        <f t="shared" si="0"/>
        <v>0</v>
      </c>
      <c r="W63" s="252">
        <f t="shared" si="1"/>
        <v>0</v>
      </c>
    </row>
    <row r="64" spans="1:23" s="251" customFormat="1" ht="15" x14ac:dyDescent="0.3">
      <c r="A64" s="250" t="str">
        <f t="shared" si="7"/>
        <v>PO220305</v>
      </c>
      <c r="B64" s="250">
        <f t="shared" si="6"/>
        <v>5</v>
      </c>
      <c r="C64" s="281" t="s">
        <v>142</v>
      </c>
      <c r="D64" s="282" t="s">
        <v>158</v>
      </c>
      <c r="E64" s="282">
        <v>3</v>
      </c>
      <c r="F64" s="282">
        <v>0</v>
      </c>
      <c r="G64" s="282">
        <v>0</v>
      </c>
      <c r="H64" s="282">
        <v>3</v>
      </c>
      <c r="I64" s="282">
        <v>0</v>
      </c>
      <c r="J64" s="282">
        <v>0</v>
      </c>
      <c r="K64" s="282">
        <v>0</v>
      </c>
      <c r="L64" s="282">
        <v>0</v>
      </c>
      <c r="M64" s="282">
        <v>0</v>
      </c>
      <c r="N64" s="282">
        <v>0</v>
      </c>
      <c r="O64" s="282">
        <v>0</v>
      </c>
      <c r="P64" s="282">
        <v>0</v>
      </c>
      <c r="Q64" s="282">
        <v>0</v>
      </c>
      <c r="R64" s="282">
        <v>0</v>
      </c>
      <c r="S64" s="282">
        <v>0</v>
      </c>
      <c r="T64" s="282">
        <v>0</v>
      </c>
      <c r="U64" s="233">
        <f t="shared" si="0"/>
        <v>1</v>
      </c>
      <c r="W64" s="252">
        <f t="shared" si="1"/>
        <v>3</v>
      </c>
    </row>
    <row r="65" spans="1:23" s="251" customFormat="1" ht="15" x14ac:dyDescent="0.3">
      <c r="A65" s="250" t="str">
        <f t="shared" si="7"/>
        <v>PO230101</v>
      </c>
      <c r="B65" s="250">
        <f t="shared" si="6"/>
        <v>1</v>
      </c>
      <c r="C65" s="279" t="s">
        <v>145</v>
      </c>
      <c r="D65" s="280" t="s">
        <v>103</v>
      </c>
      <c r="E65" s="280">
        <v>11</v>
      </c>
      <c r="F65" s="280">
        <v>0</v>
      </c>
      <c r="G65" s="280">
        <v>0</v>
      </c>
      <c r="H65" s="280">
        <v>11</v>
      </c>
      <c r="I65" s="280">
        <v>1</v>
      </c>
      <c r="J65" s="280">
        <v>0</v>
      </c>
      <c r="K65" s="280">
        <v>0</v>
      </c>
      <c r="L65" s="280">
        <v>1</v>
      </c>
      <c r="M65" s="280">
        <v>5</v>
      </c>
      <c r="N65" s="280">
        <v>0</v>
      </c>
      <c r="O65" s="280">
        <v>0</v>
      </c>
      <c r="P65" s="280">
        <v>5</v>
      </c>
      <c r="Q65" s="280">
        <v>0</v>
      </c>
      <c r="R65" s="280">
        <v>0</v>
      </c>
      <c r="S65" s="280">
        <v>0</v>
      </c>
      <c r="T65" s="280">
        <v>0</v>
      </c>
      <c r="U65" s="233">
        <f t="shared" si="0"/>
        <v>1</v>
      </c>
      <c r="W65" s="252">
        <f t="shared" si="1"/>
        <v>17</v>
      </c>
    </row>
    <row r="66" spans="1:23" s="251" customFormat="1" ht="15" x14ac:dyDescent="0.3">
      <c r="A66" s="250" t="str">
        <f t="shared" si="7"/>
        <v>PO230102</v>
      </c>
      <c r="B66" s="250">
        <f t="shared" si="6"/>
        <v>2</v>
      </c>
      <c r="C66" s="279" t="s">
        <v>145</v>
      </c>
      <c r="D66" s="280" t="s">
        <v>148</v>
      </c>
      <c r="E66" s="280">
        <v>0</v>
      </c>
      <c r="F66" s="280">
        <v>0</v>
      </c>
      <c r="G66" s="280">
        <v>0</v>
      </c>
      <c r="H66" s="280">
        <v>0</v>
      </c>
      <c r="I66" s="280">
        <v>0</v>
      </c>
      <c r="J66" s="280">
        <v>0</v>
      </c>
      <c r="K66" s="280">
        <v>0</v>
      </c>
      <c r="L66" s="280">
        <v>0</v>
      </c>
      <c r="M66" s="280">
        <v>0</v>
      </c>
      <c r="N66" s="280">
        <v>0</v>
      </c>
      <c r="O66" s="280">
        <v>0</v>
      </c>
      <c r="P66" s="280">
        <v>0</v>
      </c>
      <c r="Q66" s="280">
        <v>0</v>
      </c>
      <c r="R66" s="280">
        <v>0</v>
      </c>
      <c r="S66" s="280">
        <v>0</v>
      </c>
      <c r="T66" s="280">
        <v>0</v>
      </c>
      <c r="U66" s="233">
        <f t="shared" si="0"/>
        <v>0</v>
      </c>
      <c r="W66" s="252">
        <f t="shared" si="1"/>
        <v>0</v>
      </c>
    </row>
    <row r="67" spans="1:23" s="251" customFormat="1" ht="15" x14ac:dyDescent="0.3">
      <c r="A67" s="250" t="str">
        <f t="shared" si="7"/>
        <v>PO230103</v>
      </c>
      <c r="B67" s="250">
        <f t="shared" si="6"/>
        <v>3</v>
      </c>
      <c r="C67" s="279" t="s">
        <v>145</v>
      </c>
      <c r="D67" s="280" t="s">
        <v>109</v>
      </c>
      <c r="E67" s="280">
        <v>5</v>
      </c>
      <c r="F67" s="280">
        <v>0</v>
      </c>
      <c r="G67" s="280">
        <v>0</v>
      </c>
      <c r="H67" s="280">
        <v>5</v>
      </c>
      <c r="I67" s="280">
        <v>1</v>
      </c>
      <c r="J67" s="280">
        <v>0</v>
      </c>
      <c r="K67" s="280">
        <v>0</v>
      </c>
      <c r="L67" s="280">
        <v>1</v>
      </c>
      <c r="M67" s="280">
        <v>9</v>
      </c>
      <c r="N67" s="280">
        <v>0</v>
      </c>
      <c r="O67" s="280">
        <v>0</v>
      </c>
      <c r="P67" s="280">
        <v>9</v>
      </c>
      <c r="Q67" s="280">
        <v>0</v>
      </c>
      <c r="R67" s="280">
        <v>0</v>
      </c>
      <c r="S67" s="280">
        <v>0</v>
      </c>
      <c r="T67" s="280">
        <v>0</v>
      </c>
      <c r="U67" s="233">
        <f t="shared" si="0"/>
        <v>1</v>
      </c>
      <c r="W67" s="252">
        <f t="shared" si="1"/>
        <v>15</v>
      </c>
    </row>
    <row r="68" spans="1:23" s="251" customFormat="1" ht="15" x14ac:dyDescent="0.3">
      <c r="A68" s="250" t="str">
        <f t="shared" si="7"/>
        <v>PO230104</v>
      </c>
      <c r="B68" s="250">
        <f t="shared" si="6"/>
        <v>4</v>
      </c>
      <c r="C68" s="279" t="s">
        <v>145</v>
      </c>
      <c r="D68" s="280" t="s">
        <v>149</v>
      </c>
      <c r="E68" s="280">
        <v>4</v>
      </c>
      <c r="F68" s="280">
        <v>0</v>
      </c>
      <c r="G68" s="280">
        <v>1</v>
      </c>
      <c r="H68" s="280">
        <v>5</v>
      </c>
      <c r="I68" s="280">
        <v>0</v>
      </c>
      <c r="J68" s="280">
        <v>0</v>
      </c>
      <c r="K68" s="280">
        <v>0</v>
      </c>
      <c r="L68" s="280">
        <v>0</v>
      </c>
      <c r="M68" s="280">
        <v>2</v>
      </c>
      <c r="N68" s="280">
        <v>0</v>
      </c>
      <c r="O68" s="280">
        <v>0</v>
      </c>
      <c r="P68" s="280">
        <v>2</v>
      </c>
      <c r="Q68" s="280">
        <v>0</v>
      </c>
      <c r="R68" s="280">
        <v>0</v>
      </c>
      <c r="S68" s="280">
        <v>0</v>
      </c>
      <c r="T68" s="280">
        <v>0</v>
      </c>
      <c r="U68" s="233">
        <f t="shared" si="0"/>
        <v>1</v>
      </c>
      <c r="W68" s="252">
        <f t="shared" si="1"/>
        <v>7</v>
      </c>
    </row>
    <row r="69" spans="1:23" s="251" customFormat="1" ht="15" x14ac:dyDescent="0.3">
      <c r="A69" s="250" t="str">
        <f t="shared" si="7"/>
        <v>PO230105</v>
      </c>
      <c r="B69" s="250">
        <f t="shared" si="6"/>
        <v>5</v>
      </c>
      <c r="C69" s="279" t="s">
        <v>145</v>
      </c>
      <c r="D69" s="280" t="s">
        <v>158</v>
      </c>
      <c r="E69" s="280">
        <v>0</v>
      </c>
      <c r="F69" s="280">
        <v>1</v>
      </c>
      <c r="G69" s="280">
        <v>0</v>
      </c>
      <c r="H69" s="280">
        <v>1</v>
      </c>
      <c r="I69" s="280">
        <v>0</v>
      </c>
      <c r="J69" s="280">
        <v>0</v>
      </c>
      <c r="K69" s="280">
        <v>0</v>
      </c>
      <c r="L69" s="280">
        <v>0</v>
      </c>
      <c r="M69" s="280">
        <v>0</v>
      </c>
      <c r="N69" s="280">
        <v>0</v>
      </c>
      <c r="O69" s="280">
        <v>0</v>
      </c>
      <c r="P69" s="280">
        <v>0</v>
      </c>
      <c r="Q69" s="280">
        <v>0</v>
      </c>
      <c r="R69" s="280">
        <v>0</v>
      </c>
      <c r="S69" s="280">
        <v>0</v>
      </c>
      <c r="T69" s="280">
        <v>0</v>
      </c>
      <c r="U69" s="233">
        <f t="shared" si="0"/>
        <v>1</v>
      </c>
      <c r="W69" s="252">
        <f t="shared" si="1"/>
        <v>1</v>
      </c>
    </row>
    <row r="70" spans="1:23" s="251" customFormat="1" ht="15" x14ac:dyDescent="0.3">
      <c r="A70" s="250" t="str">
        <f t="shared" si="7"/>
        <v>PO230106</v>
      </c>
      <c r="B70" s="250">
        <f t="shared" si="6"/>
        <v>6</v>
      </c>
      <c r="C70" s="279" t="s">
        <v>145</v>
      </c>
      <c r="D70" s="280" t="s">
        <v>162</v>
      </c>
      <c r="E70" s="280">
        <v>1</v>
      </c>
      <c r="F70" s="280">
        <v>0</v>
      </c>
      <c r="G70" s="280">
        <v>0</v>
      </c>
      <c r="H70" s="280">
        <v>1</v>
      </c>
      <c r="I70" s="280">
        <v>0</v>
      </c>
      <c r="J70" s="280">
        <v>0</v>
      </c>
      <c r="K70" s="280">
        <v>0</v>
      </c>
      <c r="L70" s="280">
        <v>0</v>
      </c>
      <c r="M70" s="280">
        <v>0</v>
      </c>
      <c r="N70" s="280">
        <v>0</v>
      </c>
      <c r="O70" s="280">
        <v>0</v>
      </c>
      <c r="P70" s="280">
        <v>0</v>
      </c>
      <c r="Q70" s="280">
        <v>0</v>
      </c>
      <c r="R70" s="280">
        <v>0</v>
      </c>
      <c r="S70" s="280">
        <v>0</v>
      </c>
      <c r="T70" s="280">
        <v>0</v>
      </c>
      <c r="U70" s="233">
        <f t="shared" si="0"/>
        <v>1</v>
      </c>
      <c r="W70" s="252">
        <f t="shared" si="1"/>
        <v>1</v>
      </c>
    </row>
    <row r="71" spans="1:23" s="251" customFormat="1" ht="15" x14ac:dyDescent="0.3">
      <c r="A71" s="250" t="str">
        <f t="shared" si="7"/>
        <v>PO230201</v>
      </c>
      <c r="B71" s="250">
        <f t="shared" si="6"/>
        <v>1</v>
      </c>
      <c r="C71" s="279" t="s">
        <v>150</v>
      </c>
      <c r="D71" s="280" t="s">
        <v>103</v>
      </c>
      <c r="E71" s="280">
        <v>8</v>
      </c>
      <c r="F71" s="280">
        <v>0</v>
      </c>
      <c r="G71" s="280">
        <v>0</v>
      </c>
      <c r="H71" s="280">
        <v>8</v>
      </c>
      <c r="I71" s="280">
        <v>1</v>
      </c>
      <c r="J71" s="280">
        <v>0</v>
      </c>
      <c r="K71" s="280">
        <v>0</v>
      </c>
      <c r="L71" s="280">
        <v>1</v>
      </c>
      <c r="M71" s="280">
        <v>8</v>
      </c>
      <c r="N71" s="280">
        <v>0</v>
      </c>
      <c r="O71" s="280">
        <v>0</v>
      </c>
      <c r="P71" s="280">
        <v>8</v>
      </c>
      <c r="Q71" s="280">
        <v>2</v>
      </c>
      <c r="R71" s="280">
        <v>0</v>
      </c>
      <c r="S71" s="280">
        <v>0</v>
      </c>
      <c r="T71" s="280">
        <v>2</v>
      </c>
      <c r="U71" s="233">
        <f t="shared" si="0"/>
        <v>1</v>
      </c>
      <c r="W71" s="252">
        <f t="shared" si="1"/>
        <v>19</v>
      </c>
    </row>
    <row r="72" spans="1:23" s="251" customFormat="1" ht="15" x14ac:dyDescent="0.3">
      <c r="A72" s="250" t="str">
        <f t="shared" si="7"/>
        <v>PO230202</v>
      </c>
      <c r="B72" s="250">
        <f t="shared" si="6"/>
        <v>2</v>
      </c>
      <c r="C72" s="279" t="s">
        <v>150</v>
      </c>
      <c r="D72" s="280" t="s">
        <v>186</v>
      </c>
      <c r="E72" s="280">
        <v>0</v>
      </c>
      <c r="F72" s="280">
        <v>0</v>
      </c>
      <c r="G72" s="280">
        <v>0</v>
      </c>
      <c r="H72" s="280">
        <v>0</v>
      </c>
      <c r="I72" s="280">
        <v>1</v>
      </c>
      <c r="J72" s="280">
        <v>0</v>
      </c>
      <c r="K72" s="280">
        <v>0</v>
      </c>
      <c r="L72" s="280">
        <v>1</v>
      </c>
      <c r="M72" s="280">
        <v>0</v>
      </c>
      <c r="N72" s="280">
        <v>0</v>
      </c>
      <c r="O72" s="280">
        <v>0</v>
      </c>
      <c r="P72" s="280">
        <v>0</v>
      </c>
      <c r="Q72" s="280">
        <v>0</v>
      </c>
      <c r="R72" s="280">
        <v>0</v>
      </c>
      <c r="S72" s="280">
        <v>0</v>
      </c>
      <c r="T72" s="280">
        <v>0</v>
      </c>
      <c r="U72" s="233">
        <f t="shared" si="0"/>
        <v>0</v>
      </c>
      <c r="W72" s="252">
        <f t="shared" si="1"/>
        <v>1</v>
      </c>
    </row>
    <row r="73" spans="1:23" s="251" customFormat="1" ht="15" x14ac:dyDescent="0.3">
      <c r="A73" s="250" t="str">
        <f t="shared" si="7"/>
        <v>PO230203</v>
      </c>
      <c r="B73" s="250">
        <f t="shared" si="6"/>
        <v>3</v>
      </c>
      <c r="C73" s="279" t="s">
        <v>150</v>
      </c>
      <c r="D73" s="280" t="s">
        <v>152</v>
      </c>
      <c r="E73" s="280">
        <v>12</v>
      </c>
      <c r="F73" s="280">
        <v>0</v>
      </c>
      <c r="G73" s="280">
        <v>0</v>
      </c>
      <c r="H73" s="280">
        <v>12</v>
      </c>
      <c r="I73" s="280">
        <v>0</v>
      </c>
      <c r="J73" s="280">
        <v>0</v>
      </c>
      <c r="K73" s="280">
        <v>0</v>
      </c>
      <c r="L73" s="280">
        <v>0</v>
      </c>
      <c r="M73" s="280">
        <v>7</v>
      </c>
      <c r="N73" s="280">
        <v>0</v>
      </c>
      <c r="O73" s="280">
        <v>0</v>
      </c>
      <c r="P73" s="280">
        <v>7</v>
      </c>
      <c r="Q73" s="280">
        <v>0</v>
      </c>
      <c r="R73" s="280">
        <v>0</v>
      </c>
      <c r="S73" s="280">
        <v>0</v>
      </c>
      <c r="T73" s="280">
        <v>0</v>
      </c>
      <c r="U73" s="233">
        <f t="shared" si="0"/>
        <v>1</v>
      </c>
      <c r="W73" s="252">
        <f t="shared" si="1"/>
        <v>19</v>
      </c>
    </row>
    <row r="74" spans="1:23" s="251" customFormat="1" ht="15" x14ac:dyDescent="0.3">
      <c r="A74" s="250" t="str">
        <f t="shared" si="7"/>
        <v>PO230204</v>
      </c>
      <c r="B74" s="250">
        <f t="shared" si="6"/>
        <v>4</v>
      </c>
      <c r="C74" s="279" t="s">
        <v>150</v>
      </c>
      <c r="D74" s="280" t="s">
        <v>153</v>
      </c>
      <c r="E74" s="280">
        <v>3</v>
      </c>
      <c r="F74" s="280">
        <v>0</v>
      </c>
      <c r="G74" s="280">
        <v>1</v>
      </c>
      <c r="H74" s="280">
        <v>4</v>
      </c>
      <c r="I74" s="280">
        <v>0</v>
      </c>
      <c r="J74" s="280">
        <v>0</v>
      </c>
      <c r="K74" s="280">
        <v>0</v>
      </c>
      <c r="L74" s="280">
        <v>0</v>
      </c>
      <c r="M74" s="280">
        <v>0</v>
      </c>
      <c r="N74" s="280">
        <v>0</v>
      </c>
      <c r="O74" s="280">
        <v>0</v>
      </c>
      <c r="P74" s="280">
        <v>0</v>
      </c>
      <c r="Q74" s="280">
        <v>0</v>
      </c>
      <c r="R74" s="280">
        <v>0</v>
      </c>
      <c r="S74" s="280">
        <v>1</v>
      </c>
      <c r="T74" s="280">
        <v>1</v>
      </c>
      <c r="U74" s="233">
        <f t="shared" si="0"/>
        <v>1</v>
      </c>
      <c r="W74" s="252">
        <f t="shared" si="1"/>
        <v>5</v>
      </c>
    </row>
    <row r="75" spans="1:23" s="251" customFormat="1" ht="15" x14ac:dyDescent="0.3">
      <c r="A75" s="250" t="str">
        <f t="shared" si="7"/>
        <v>PO230205</v>
      </c>
      <c r="B75" s="250">
        <f t="shared" si="6"/>
        <v>5</v>
      </c>
      <c r="C75" s="279" t="s">
        <v>150</v>
      </c>
      <c r="D75" s="280" t="s">
        <v>148</v>
      </c>
      <c r="E75" s="280">
        <v>6</v>
      </c>
      <c r="F75" s="280">
        <v>2</v>
      </c>
      <c r="G75" s="280">
        <v>1</v>
      </c>
      <c r="H75" s="280">
        <v>9</v>
      </c>
      <c r="I75" s="280">
        <v>0</v>
      </c>
      <c r="J75" s="280">
        <v>0</v>
      </c>
      <c r="K75" s="280">
        <v>0</v>
      </c>
      <c r="L75" s="280">
        <v>0</v>
      </c>
      <c r="M75" s="280">
        <v>0</v>
      </c>
      <c r="N75" s="280">
        <v>0</v>
      </c>
      <c r="O75" s="280">
        <v>0</v>
      </c>
      <c r="P75" s="280">
        <v>0</v>
      </c>
      <c r="Q75" s="280">
        <v>1</v>
      </c>
      <c r="R75" s="280">
        <v>0</v>
      </c>
      <c r="S75" s="280">
        <v>0</v>
      </c>
      <c r="T75" s="280">
        <v>1</v>
      </c>
      <c r="U75" s="233">
        <f t="shared" ref="U75:U138" si="8">IF((H75+P75)&gt;(L75+T75),1,0)</f>
        <v>1</v>
      </c>
      <c r="W75" s="252">
        <f t="shared" si="1"/>
        <v>10</v>
      </c>
    </row>
    <row r="76" spans="1:23" s="251" customFormat="1" ht="15" x14ac:dyDescent="0.3">
      <c r="A76" s="250" t="str">
        <f t="shared" si="7"/>
        <v>PO230206</v>
      </c>
      <c r="B76" s="250">
        <f t="shared" si="6"/>
        <v>6</v>
      </c>
      <c r="C76" s="279" t="s">
        <v>150</v>
      </c>
      <c r="D76" s="280" t="s">
        <v>109</v>
      </c>
      <c r="E76" s="280">
        <v>1</v>
      </c>
      <c r="F76" s="280">
        <v>0</v>
      </c>
      <c r="G76" s="280">
        <v>0</v>
      </c>
      <c r="H76" s="280">
        <v>1</v>
      </c>
      <c r="I76" s="280">
        <v>0</v>
      </c>
      <c r="J76" s="280">
        <v>0</v>
      </c>
      <c r="K76" s="280">
        <v>0</v>
      </c>
      <c r="L76" s="280">
        <v>0</v>
      </c>
      <c r="M76" s="280">
        <v>0</v>
      </c>
      <c r="N76" s="280">
        <v>0</v>
      </c>
      <c r="O76" s="280">
        <v>0</v>
      </c>
      <c r="P76" s="280">
        <v>0</v>
      </c>
      <c r="Q76" s="280">
        <v>0</v>
      </c>
      <c r="R76" s="280">
        <v>0</v>
      </c>
      <c r="S76" s="280">
        <v>0</v>
      </c>
      <c r="T76" s="280">
        <v>0</v>
      </c>
      <c r="U76" s="233">
        <f t="shared" si="8"/>
        <v>1</v>
      </c>
      <c r="W76" s="252">
        <f t="shared" ref="W76:W139" si="9">H76+L76+P76+T76</f>
        <v>1</v>
      </c>
    </row>
    <row r="77" spans="1:23" s="251" customFormat="1" ht="15" x14ac:dyDescent="0.3">
      <c r="A77" s="250" t="str">
        <f t="shared" si="7"/>
        <v>PO230207</v>
      </c>
      <c r="B77" s="250">
        <f t="shared" si="6"/>
        <v>7</v>
      </c>
      <c r="C77" s="279" t="s">
        <v>150</v>
      </c>
      <c r="D77" s="280" t="s">
        <v>157</v>
      </c>
      <c r="E77" s="280">
        <v>1</v>
      </c>
      <c r="F77" s="280">
        <v>0</v>
      </c>
      <c r="G77" s="280">
        <v>0</v>
      </c>
      <c r="H77" s="280">
        <v>1</v>
      </c>
      <c r="I77" s="280">
        <v>0</v>
      </c>
      <c r="J77" s="280">
        <v>0</v>
      </c>
      <c r="K77" s="280">
        <v>0</v>
      </c>
      <c r="L77" s="280">
        <v>0</v>
      </c>
      <c r="M77" s="280">
        <v>2</v>
      </c>
      <c r="N77" s="280">
        <v>0</v>
      </c>
      <c r="O77" s="280">
        <v>0</v>
      </c>
      <c r="P77" s="280">
        <v>2</v>
      </c>
      <c r="Q77" s="280">
        <v>0</v>
      </c>
      <c r="R77" s="280">
        <v>1</v>
      </c>
      <c r="S77" s="280">
        <v>0</v>
      </c>
      <c r="T77" s="280">
        <v>1</v>
      </c>
      <c r="U77" s="233">
        <f t="shared" si="8"/>
        <v>1</v>
      </c>
      <c r="W77" s="252">
        <f t="shared" si="9"/>
        <v>4</v>
      </c>
    </row>
    <row r="78" spans="1:23" s="251" customFormat="1" ht="15" x14ac:dyDescent="0.3">
      <c r="A78" s="250" t="str">
        <f t="shared" si="7"/>
        <v>PO230208</v>
      </c>
      <c r="B78" s="250">
        <f t="shared" si="6"/>
        <v>8</v>
      </c>
      <c r="C78" s="281" t="s">
        <v>150</v>
      </c>
      <c r="D78" s="282" t="s">
        <v>156</v>
      </c>
      <c r="E78" s="282">
        <v>1</v>
      </c>
      <c r="F78" s="282">
        <v>0</v>
      </c>
      <c r="G78" s="282">
        <v>0</v>
      </c>
      <c r="H78" s="282">
        <v>1</v>
      </c>
      <c r="I78" s="282">
        <v>0</v>
      </c>
      <c r="J78" s="282">
        <v>0</v>
      </c>
      <c r="K78" s="282">
        <v>0</v>
      </c>
      <c r="L78" s="282">
        <v>0</v>
      </c>
      <c r="M78" s="282">
        <v>0</v>
      </c>
      <c r="N78" s="282">
        <v>0</v>
      </c>
      <c r="O78" s="282">
        <v>0</v>
      </c>
      <c r="P78" s="282">
        <v>0</v>
      </c>
      <c r="Q78" s="282">
        <v>0</v>
      </c>
      <c r="R78" s="282">
        <v>0</v>
      </c>
      <c r="S78" s="282">
        <v>0</v>
      </c>
      <c r="T78" s="282">
        <v>0</v>
      </c>
      <c r="U78" s="233">
        <f t="shared" si="8"/>
        <v>1</v>
      </c>
      <c r="W78" s="252">
        <f t="shared" si="9"/>
        <v>1</v>
      </c>
    </row>
    <row r="79" spans="1:23" s="251" customFormat="1" ht="15" x14ac:dyDescent="0.3">
      <c r="A79" s="250" t="str">
        <f t="shared" si="7"/>
        <v>PO230301</v>
      </c>
      <c r="B79" s="250">
        <f t="shared" si="6"/>
        <v>1</v>
      </c>
      <c r="C79" s="279" t="s">
        <v>159</v>
      </c>
      <c r="D79" s="280" t="s">
        <v>161</v>
      </c>
      <c r="E79" s="280">
        <v>0</v>
      </c>
      <c r="F79" s="280">
        <v>0</v>
      </c>
      <c r="G79" s="280">
        <v>1</v>
      </c>
      <c r="H79" s="280">
        <v>1</v>
      </c>
      <c r="I79" s="280">
        <v>0</v>
      </c>
      <c r="J79" s="280">
        <v>0</v>
      </c>
      <c r="K79" s="280">
        <v>0</v>
      </c>
      <c r="L79" s="280">
        <v>0</v>
      </c>
      <c r="M79" s="280">
        <v>0</v>
      </c>
      <c r="N79" s="280">
        <v>0</v>
      </c>
      <c r="O79" s="280">
        <v>0</v>
      </c>
      <c r="P79" s="280">
        <v>0</v>
      </c>
      <c r="Q79" s="280">
        <v>0</v>
      </c>
      <c r="R79" s="280">
        <v>0</v>
      </c>
      <c r="S79" s="280">
        <v>0</v>
      </c>
      <c r="T79" s="280">
        <v>0</v>
      </c>
      <c r="U79" s="233">
        <f t="shared" si="8"/>
        <v>1</v>
      </c>
      <c r="W79" s="252">
        <f t="shared" si="9"/>
        <v>1</v>
      </c>
    </row>
    <row r="80" spans="1:23" s="251" customFormat="1" ht="15" x14ac:dyDescent="0.3">
      <c r="A80" s="250" t="str">
        <f t="shared" si="7"/>
        <v>PO230302</v>
      </c>
      <c r="B80" s="250">
        <f t="shared" si="6"/>
        <v>2</v>
      </c>
      <c r="C80" s="279" t="s">
        <v>159</v>
      </c>
      <c r="D80" s="280" t="s">
        <v>162</v>
      </c>
      <c r="E80" s="280">
        <v>1</v>
      </c>
      <c r="F80" s="280">
        <v>0</v>
      </c>
      <c r="G80" s="280">
        <v>0</v>
      </c>
      <c r="H80" s="280">
        <v>1</v>
      </c>
      <c r="I80" s="280">
        <v>2</v>
      </c>
      <c r="J80" s="280">
        <v>0</v>
      </c>
      <c r="K80" s="280">
        <v>0</v>
      </c>
      <c r="L80" s="280">
        <v>2</v>
      </c>
      <c r="M80" s="280">
        <v>1</v>
      </c>
      <c r="N80" s="280">
        <v>0</v>
      </c>
      <c r="O80" s="280">
        <v>0</v>
      </c>
      <c r="P80" s="280">
        <v>1</v>
      </c>
      <c r="Q80" s="280">
        <v>0</v>
      </c>
      <c r="R80" s="280">
        <v>0</v>
      </c>
      <c r="S80" s="280">
        <v>0</v>
      </c>
      <c r="T80" s="280">
        <v>0</v>
      </c>
      <c r="U80" s="233">
        <f t="shared" si="8"/>
        <v>0</v>
      </c>
      <c r="W80" s="252">
        <f t="shared" si="9"/>
        <v>4</v>
      </c>
    </row>
    <row r="81" spans="1:23" s="251" customFormat="1" ht="15" x14ac:dyDescent="0.3">
      <c r="A81" s="250" t="str">
        <f t="shared" si="7"/>
        <v>PO230303</v>
      </c>
      <c r="B81" s="250">
        <f t="shared" si="6"/>
        <v>3</v>
      </c>
      <c r="C81" s="279" t="s">
        <v>159</v>
      </c>
      <c r="D81" s="280" t="s">
        <v>109</v>
      </c>
      <c r="E81" s="280">
        <v>0</v>
      </c>
      <c r="F81" s="280">
        <v>0</v>
      </c>
      <c r="G81" s="280">
        <v>0</v>
      </c>
      <c r="H81" s="280">
        <v>0</v>
      </c>
      <c r="I81" s="280">
        <v>0</v>
      </c>
      <c r="J81" s="280">
        <v>0</v>
      </c>
      <c r="K81" s="280">
        <v>0</v>
      </c>
      <c r="L81" s="280">
        <v>0</v>
      </c>
      <c r="M81" s="280">
        <v>1</v>
      </c>
      <c r="N81" s="280">
        <v>0</v>
      </c>
      <c r="O81" s="280">
        <v>0</v>
      </c>
      <c r="P81" s="280">
        <v>1</v>
      </c>
      <c r="Q81" s="280">
        <v>0</v>
      </c>
      <c r="R81" s="280">
        <v>0</v>
      </c>
      <c r="S81" s="280">
        <v>0</v>
      </c>
      <c r="T81" s="280">
        <v>0</v>
      </c>
      <c r="U81" s="233">
        <f t="shared" si="8"/>
        <v>1</v>
      </c>
      <c r="W81" s="252">
        <f t="shared" si="9"/>
        <v>1</v>
      </c>
    </row>
    <row r="82" spans="1:23" s="251" customFormat="1" ht="15" x14ac:dyDescent="0.3">
      <c r="A82" s="250" t="str">
        <f t="shared" si="7"/>
        <v>PO230304</v>
      </c>
      <c r="B82" s="250">
        <f t="shared" si="6"/>
        <v>4</v>
      </c>
      <c r="C82" s="279" t="s">
        <v>159</v>
      </c>
      <c r="D82" s="280" t="s">
        <v>160</v>
      </c>
      <c r="E82" s="280">
        <v>1</v>
      </c>
      <c r="F82" s="280">
        <v>0</v>
      </c>
      <c r="G82" s="280">
        <v>0</v>
      </c>
      <c r="H82" s="280">
        <v>1</v>
      </c>
      <c r="I82" s="280">
        <v>0</v>
      </c>
      <c r="J82" s="280">
        <v>0</v>
      </c>
      <c r="K82" s="280">
        <v>0</v>
      </c>
      <c r="L82" s="280">
        <v>0</v>
      </c>
      <c r="M82" s="280">
        <v>1</v>
      </c>
      <c r="N82" s="280">
        <v>0</v>
      </c>
      <c r="O82" s="280">
        <v>0</v>
      </c>
      <c r="P82" s="280">
        <v>1</v>
      </c>
      <c r="Q82" s="280">
        <v>0</v>
      </c>
      <c r="R82" s="280">
        <v>0</v>
      </c>
      <c r="S82" s="280">
        <v>0</v>
      </c>
      <c r="T82" s="280">
        <v>0</v>
      </c>
      <c r="U82" s="233">
        <f t="shared" si="8"/>
        <v>1</v>
      </c>
      <c r="W82" s="252">
        <f t="shared" si="9"/>
        <v>2</v>
      </c>
    </row>
    <row r="83" spans="1:23" s="251" customFormat="1" ht="15" x14ac:dyDescent="0.3">
      <c r="A83" s="250" t="str">
        <f t="shared" si="7"/>
        <v>PO230401</v>
      </c>
      <c r="B83" s="250">
        <f t="shared" si="6"/>
        <v>1</v>
      </c>
      <c r="C83" s="279" t="s">
        <v>163</v>
      </c>
      <c r="D83" s="280" t="s">
        <v>130</v>
      </c>
      <c r="E83" s="280">
        <v>1</v>
      </c>
      <c r="F83" s="280">
        <v>0</v>
      </c>
      <c r="G83" s="280">
        <v>0</v>
      </c>
      <c r="H83" s="280">
        <v>1</v>
      </c>
      <c r="I83" s="280">
        <v>0</v>
      </c>
      <c r="J83" s="280">
        <v>0</v>
      </c>
      <c r="K83" s="280">
        <v>0</v>
      </c>
      <c r="L83" s="280">
        <v>0</v>
      </c>
      <c r="M83" s="280">
        <v>1</v>
      </c>
      <c r="N83" s="280">
        <v>0</v>
      </c>
      <c r="O83" s="280">
        <v>0</v>
      </c>
      <c r="P83" s="280">
        <v>1</v>
      </c>
      <c r="Q83" s="280">
        <v>0</v>
      </c>
      <c r="R83" s="280">
        <v>0</v>
      </c>
      <c r="S83" s="280">
        <v>0</v>
      </c>
      <c r="T83" s="280">
        <v>0</v>
      </c>
      <c r="U83" s="233">
        <f t="shared" si="8"/>
        <v>1</v>
      </c>
      <c r="W83" s="252">
        <f t="shared" si="9"/>
        <v>2</v>
      </c>
    </row>
    <row r="84" spans="1:23" s="251" customFormat="1" ht="15" x14ac:dyDescent="0.3">
      <c r="A84" s="250" t="str">
        <f t="shared" si="7"/>
        <v>PO230402</v>
      </c>
      <c r="B84" s="250">
        <f t="shared" si="6"/>
        <v>2</v>
      </c>
      <c r="C84" s="279" t="s">
        <v>163</v>
      </c>
      <c r="D84" s="280" t="s">
        <v>164</v>
      </c>
      <c r="E84" s="280">
        <v>2</v>
      </c>
      <c r="F84" s="280">
        <v>0</v>
      </c>
      <c r="G84" s="280">
        <v>0</v>
      </c>
      <c r="H84" s="280">
        <v>2</v>
      </c>
      <c r="I84" s="280">
        <v>0</v>
      </c>
      <c r="J84" s="280">
        <v>0</v>
      </c>
      <c r="K84" s="280">
        <v>0</v>
      </c>
      <c r="L84" s="280">
        <v>0</v>
      </c>
      <c r="M84" s="280">
        <v>1</v>
      </c>
      <c r="N84" s="280">
        <v>0</v>
      </c>
      <c r="O84" s="280">
        <v>0</v>
      </c>
      <c r="P84" s="280">
        <v>1</v>
      </c>
      <c r="Q84" s="280">
        <v>1</v>
      </c>
      <c r="R84" s="280">
        <v>0</v>
      </c>
      <c r="S84" s="280">
        <v>0</v>
      </c>
      <c r="T84" s="280">
        <v>1</v>
      </c>
      <c r="U84" s="233">
        <f t="shared" si="8"/>
        <v>1</v>
      </c>
      <c r="W84" s="252">
        <f t="shared" si="9"/>
        <v>4</v>
      </c>
    </row>
    <row r="85" spans="1:23" s="251" customFormat="1" ht="15" x14ac:dyDescent="0.3">
      <c r="A85" s="250" t="str">
        <f t="shared" si="7"/>
        <v>PO230403</v>
      </c>
      <c r="B85" s="250">
        <f t="shared" si="6"/>
        <v>3</v>
      </c>
      <c r="C85" s="279" t="s">
        <v>163</v>
      </c>
      <c r="D85" s="280" t="s">
        <v>109</v>
      </c>
      <c r="E85" s="280">
        <v>0</v>
      </c>
      <c r="F85" s="280">
        <v>0</v>
      </c>
      <c r="G85" s="280">
        <v>0</v>
      </c>
      <c r="H85" s="280">
        <v>0</v>
      </c>
      <c r="I85" s="280">
        <v>0</v>
      </c>
      <c r="J85" s="280">
        <v>0</v>
      </c>
      <c r="K85" s="280">
        <v>0</v>
      </c>
      <c r="L85" s="280">
        <v>0</v>
      </c>
      <c r="M85" s="280">
        <v>1</v>
      </c>
      <c r="N85" s="280">
        <v>0</v>
      </c>
      <c r="O85" s="280">
        <v>0</v>
      </c>
      <c r="P85" s="280">
        <v>1</v>
      </c>
      <c r="Q85" s="280">
        <v>0</v>
      </c>
      <c r="R85" s="280">
        <v>0</v>
      </c>
      <c r="S85" s="280">
        <v>0</v>
      </c>
      <c r="T85" s="280">
        <v>0</v>
      </c>
      <c r="U85" s="233">
        <f t="shared" si="8"/>
        <v>1</v>
      </c>
      <c r="W85" s="252">
        <f t="shared" si="9"/>
        <v>1</v>
      </c>
    </row>
    <row r="86" spans="1:23" s="251" customFormat="1" ht="15" x14ac:dyDescent="0.3">
      <c r="A86" s="250" t="str">
        <f t="shared" si="7"/>
        <v>PO230404</v>
      </c>
      <c r="B86" s="250">
        <f t="shared" si="6"/>
        <v>4</v>
      </c>
      <c r="C86" s="279" t="s">
        <v>163</v>
      </c>
      <c r="D86" s="280" t="s">
        <v>158</v>
      </c>
      <c r="E86" s="280">
        <v>0</v>
      </c>
      <c r="F86" s="280">
        <v>1</v>
      </c>
      <c r="G86" s="280">
        <v>0</v>
      </c>
      <c r="H86" s="280">
        <v>1</v>
      </c>
      <c r="I86" s="280">
        <v>0</v>
      </c>
      <c r="J86" s="280">
        <v>0</v>
      </c>
      <c r="K86" s="280">
        <v>0</v>
      </c>
      <c r="L86" s="280">
        <v>0</v>
      </c>
      <c r="M86" s="280">
        <v>0</v>
      </c>
      <c r="N86" s="280">
        <v>1</v>
      </c>
      <c r="O86" s="280">
        <v>0</v>
      </c>
      <c r="P86" s="280">
        <v>1</v>
      </c>
      <c r="Q86" s="280">
        <v>0</v>
      </c>
      <c r="R86" s="280">
        <v>0</v>
      </c>
      <c r="S86" s="280">
        <v>0</v>
      </c>
      <c r="T86" s="280">
        <v>0</v>
      </c>
      <c r="U86" s="233">
        <f t="shared" si="8"/>
        <v>1</v>
      </c>
      <c r="W86" s="252">
        <f t="shared" si="9"/>
        <v>2</v>
      </c>
    </row>
    <row r="87" spans="1:23" s="251" customFormat="1" ht="15" x14ac:dyDescent="0.3">
      <c r="A87" s="250" t="str">
        <f t="shared" si="7"/>
        <v>PO230405</v>
      </c>
      <c r="B87" s="250">
        <f t="shared" si="6"/>
        <v>5</v>
      </c>
      <c r="C87" s="279" t="s">
        <v>163</v>
      </c>
      <c r="D87" s="280" t="s">
        <v>168</v>
      </c>
      <c r="E87" s="280">
        <v>0</v>
      </c>
      <c r="F87" s="280">
        <v>0</v>
      </c>
      <c r="G87" s="280">
        <v>0</v>
      </c>
      <c r="H87" s="280">
        <v>0</v>
      </c>
      <c r="I87" s="280">
        <v>0</v>
      </c>
      <c r="J87" s="280">
        <v>0</v>
      </c>
      <c r="K87" s="280">
        <v>0</v>
      </c>
      <c r="L87" s="280">
        <v>0</v>
      </c>
      <c r="M87" s="280">
        <v>0</v>
      </c>
      <c r="N87" s="280">
        <v>0</v>
      </c>
      <c r="O87" s="280">
        <v>0</v>
      </c>
      <c r="P87" s="280">
        <v>0</v>
      </c>
      <c r="Q87" s="280">
        <v>0</v>
      </c>
      <c r="R87" s="280">
        <v>0</v>
      </c>
      <c r="S87" s="280">
        <v>0</v>
      </c>
      <c r="T87" s="280">
        <v>0</v>
      </c>
      <c r="U87" s="233">
        <f t="shared" si="8"/>
        <v>0</v>
      </c>
      <c r="W87" s="252">
        <f t="shared" si="9"/>
        <v>0</v>
      </c>
    </row>
    <row r="88" spans="1:23" s="251" customFormat="1" ht="15" x14ac:dyDescent="0.3">
      <c r="A88" s="250" t="str">
        <f t="shared" si="7"/>
        <v>PO230406</v>
      </c>
      <c r="B88" s="250">
        <f t="shared" si="6"/>
        <v>6</v>
      </c>
      <c r="C88" s="279" t="s">
        <v>163</v>
      </c>
      <c r="D88" s="280" t="s">
        <v>161</v>
      </c>
      <c r="E88" s="280">
        <v>0</v>
      </c>
      <c r="F88" s="280">
        <v>0</v>
      </c>
      <c r="G88" s="280">
        <v>0</v>
      </c>
      <c r="H88" s="280">
        <v>0</v>
      </c>
      <c r="I88" s="280">
        <v>0</v>
      </c>
      <c r="J88" s="280">
        <v>0</v>
      </c>
      <c r="K88" s="280">
        <v>0</v>
      </c>
      <c r="L88" s="280">
        <v>0</v>
      </c>
      <c r="M88" s="280">
        <v>0</v>
      </c>
      <c r="N88" s="280">
        <v>0</v>
      </c>
      <c r="O88" s="280">
        <v>0</v>
      </c>
      <c r="P88" s="280">
        <v>0</v>
      </c>
      <c r="Q88" s="280">
        <v>0</v>
      </c>
      <c r="R88" s="280">
        <v>0</v>
      </c>
      <c r="S88" s="280">
        <v>0</v>
      </c>
      <c r="T88" s="280">
        <v>0</v>
      </c>
      <c r="U88" s="233">
        <f t="shared" si="8"/>
        <v>0</v>
      </c>
      <c r="W88" s="252">
        <f t="shared" si="9"/>
        <v>0</v>
      </c>
    </row>
    <row r="89" spans="1:23" s="251" customFormat="1" ht="15" x14ac:dyDescent="0.3">
      <c r="A89" s="250" t="str">
        <f t="shared" si="7"/>
        <v>PO230501</v>
      </c>
      <c r="B89" s="250">
        <f t="shared" si="6"/>
        <v>1</v>
      </c>
      <c r="C89" s="279" t="s">
        <v>166</v>
      </c>
      <c r="D89" s="280" t="s">
        <v>105</v>
      </c>
      <c r="E89" s="280">
        <v>0</v>
      </c>
      <c r="F89" s="280">
        <v>0</v>
      </c>
      <c r="G89" s="280">
        <v>0</v>
      </c>
      <c r="H89" s="280">
        <v>0</v>
      </c>
      <c r="I89" s="280">
        <v>0</v>
      </c>
      <c r="J89" s="280">
        <v>0</v>
      </c>
      <c r="K89" s="280">
        <v>0</v>
      </c>
      <c r="L89" s="280">
        <v>0</v>
      </c>
      <c r="M89" s="280">
        <v>1</v>
      </c>
      <c r="N89" s="280">
        <v>0</v>
      </c>
      <c r="O89" s="280">
        <v>0</v>
      </c>
      <c r="P89" s="280">
        <v>1</v>
      </c>
      <c r="Q89" s="280">
        <v>0</v>
      </c>
      <c r="R89" s="280">
        <v>0</v>
      </c>
      <c r="S89" s="280">
        <v>0</v>
      </c>
      <c r="T89" s="280">
        <v>0</v>
      </c>
      <c r="U89" s="233">
        <f t="shared" si="8"/>
        <v>1</v>
      </c>
      <c r="W89" s="252">
        <f t="shared" si="9"/>
        <v>1</v>
      </c>
    </row>
    <row r="90" spans="1:23" s="251" customFormat="1" ht="15" x14ac:dyDescent="0.3">
      <c r="A90" s="250" t="str">
        <f t="shared" si="7"/>
        <v>PO230502</v>
      </c>
      <c r="B90" s="250">
        <f t="shared" ref="B90" si="10">IF(C90=C89,B89+1,1)</f>
        <v>2</v>
      </c>
      <c r="C90" s="279" t="s">
        <v>166</v>
      </c>
      <c r="D90" s="280" t="s">
        <v>130</v>
      </c>
      <c r="E90" s="280">
        <v>5</v>
      </c>
      <c r="F90" s="280">
        <v>0</v>
      </c>
      <c r="G90" s="280">
        <v>0</v>
      </c>
      <c r="H90" s="280">
        <v>5</v>
      </c>
      <c r="I90" s="280">
        <v>0</v>
      </c>
      <c r="J90" s="280">
        <v>0</v>
      </c>
      <c r="K90" s="280">
        <v>0</v>
      </c>
      <c r="L90" s="280">
        <v>0</v>
      </c>
      <c r="M90" s="280">
        <v>9</v>
      </c>
      <c r="N90" s="280">
        <v>0</v>
      </c>
      <c r="O90" s="280">
        <v>0</v>
      </c>
      <c r="P90" s="280">
        <v>9</v>
      </c>
      <c r="Q90" s="280">
        <v>0</v>
      </c>
      <c r="R90" s="280">
        <v>0</v>
      </c>
      <c r="S90" s="280">
        <v>0</v>
      </c>
      <c r="T90" s="280">
        <v>0</v>
      </c>
      <c r="U90" s="233">
        <f t="shared" si="8"/>
        <v>1</v>
      </c>
      <c r="W90" s="252">
        <f t="shared" si="9"/>
        <v>14</v>
      </c>
    </row>
    <row r="91" spans="1:23" s="251" customFormat="1" ht="15" x14ac:dyDescent="0.3">
      <c r="A91" s="250" t="str">
        <f t="shared" si="7"/>
        <v>PO230503</v>
      </c>
      <c r="B91" s="250">
        <f t="shared" ref="B91:B154" si="11">IF(C91=C90,B90+1,1)</f>
        <v>3</v>
      </c>
      <c r="C91" s="279" t="s">
        <v>166</v>
      </c>
      <c r="D91" s="280" t="s">
        <v>168</v>
      </c>
      <c r="E91" s="280">
        <v>6</v>
      </c>
      <c r="F91" s="280">
        <v>0</v>
      </c>
      <c r="G91" s="280">
        <v>0</v>
      </c>
      <c r="H91" s="280">
        <v>6</v>
      </c>
      <c r="I91" s="280">
        <v>0</v>
      </c>
      <c r="J91" s="280">
        <v>0</v>
      </c>
      <c r="K91" s="280">
        <v>0</v>
      </c>
      <c r="L91" s="280">
        <v>0</v>
      </c>
      <c r="M91" s="280">
        <v>7</v>
      </c>
      <c r="N91" s="280">
        <v>0</v>
      </c>
      <c r="O91" s="280">
        <v>0</v>
      </c>
      <c r="P91" s="280">
        <v>7</v>
      </c>
      <c r="Q91" s="280">
        <v>2</v>
      </c>
      <c r="R91" s="280">
        <v>0</v>
      </c>
      <c r="S91" s="280">
        <v>0</v>
      </c>
      <c r="T91" s="280">
        <v>2</v>
      </c>
      <c r="U91" s="233">
        <f t="shared" si="8"/>
        <v>1</v>
      </c>
      <c r="W91" s="252">
        <f t="shared" si="9"/>
        <v>15</v>
      </c>
    </row>
    <row r="92" spans="1:23" s="251" customFormat="1" ht="15" x14ac:dyDescent="0.3">
      <c r="A92" s="250" t="str">
        <f t="shared" si="7"/>
        <v>PO230504</v>
      </c>
      <c r="B92" s="250">
        <f t="shared" si="11"/>
        <v>4</v>
      </c>
      <c r="C92" s="279" t="s">
        <v>166</v>
      </c>
      <c r="D92" s="280" t="s">
        <v>109</v>
      </c>
      <c r="E92" s="280">
        <v>0</v>
      </c>
      <c r="F92" s="280">
        <v>0</v>
      </c>
      <c r="G92" s="280">
        <v>0</v>
      </c>
      <c r="H92" s="280">
        <v>0</v>
      </c>
      <c r="I92" s="280">
        <v>0</v>
      </c>
      <c r="J92" s="280">
        <v>0</v>
      </c>
      <c r="K92" s="280">
        <v>0</v>
      </c>
      <c r="L92" s="280">
        <v>0</v>
      </c>
      <c r="M92" s="280">
        <v>2</v>
      </c>
      <c r="N92" s="280">
        <v>0</v>
      </c>
      <c r="O92" s="280">
        <v>0</v>
      </c>
      <c r="P92" s="280">
        <v>2</v>
      </c>
      <c r="Q92" s="280">
        <v>0</v>
      </c>
      <c r="R92" s="280">
        <v>0</v>
      </c>
      <c r="S92" s="280">
        <v>0</v>
      </c>
      <c r="T92" s="280">
        <v>0</v>
      </c>
      <c r="U92" s="233">
        <f t="shared" si="8"/>
        <v>1</v>
      </c>
      <c r="W92" s="252">
        <f t="shared" si="9"/>
        <v>2</v>
      </c>
    </row>
    <row r="93" spans="1:23" s="251" customFormat="1" ht="15" x14ac:dyDescent="0.3">
      <c r="A93" s="250" t="str">
        <f t="shared" si="7"/>
        <v>PO230505</v>
      </c>
      <c r="B93" s="250">
        <f t="shared" si="11"/>
        <v>5</v>
      </c>
      <c r="C93" s="279" t="s">
        <v>166</v>
      </c>
      <c r="D93" s="280" t="s">
        <v>179</v>
      </c>
      <c r="E93" s="280">
        <v>1</v>
      </c>
      <c r="F93" s="280">
        <v>0</v>
      </c>
      <c r="G93" s="280">
        <v>0</v>
      </c>
      <c r="H93" s="280">
        <v>1</v>
      </c>
      <c r="I93" s="280">
        <v>0</v>
      </c>
      <c r="J93" s="280">
        <v>0</v>
      </c>
      <c r="K93" s="280">
        <v>0</v>
      </c>
      <c r="L93" s="280">
        <v>0</v>
      </c>
      <c r="M93" s="280">
        <v>0</v>
      </c>
      <c r="N93" s="280">
        <v>0</v>
      </c>
      <c r="O93" s="280">
        <v>0</v>
      </c>
      <c r="P93" s="280">
        <v>0</v>
      </c>
      <c r="Q93" s="280">
        <v>0</v>
      </c>
      <c r="R93" s="280">
        <v>0</v>
      </c>
      <c r="S93" s="280">
        <v>0</v>
      </c>
      <c r="T93" s="280">
        <v>0</v>
      </c>
      <c r="U93" s="233">
        <f t="shared" si="8"/>
        <v>1</v>
      </c>
      <c r="W93" s="252">
        <f t="shared" si="9"/>
        <v>1</v>
      </c>
    </row>
    <row r="94" spans="1:23" s="251" customFormat="1" ht="15" x14ac:dyDescent="0.3">
      <c r="A94" s="250" t="str">
        <f t="shared" si="7"/>
        <v>PO230506</v>
      </c>
      <c r="B94" s="250">
        <f t="shared" si="11"/>
        <v>6</v>
      </c>
      <c r="C94" s="279" t="s">
        <v>166</v>
      </c>
      <c r="D94" s="280" t="s">
        <v>162</v>
      </c>
      <c r="E94" s="280">
        <v>1</v>
      </c>
      <c r="F94" s="280">
        <v>0</v>
      </c>
      <c r="G94" s="280">
        <v>0</v>
      </c>
      <c r="H94" s="280">
        <v>1</v>
      </c>
      <c r="I94" s="280">
        <v>0</v>
      </c>
      <c r="J94" s="280">
        <v>0</v>
      </c>
      <c r="K94" s="280">
        <v>0</v>
      </c>
      <c r="L94" s="280">
        <v>0</v>
      </c>
      <c r="M94" s="280">
        <v>0</v>
      </c>
      <c r="N94" s="280">
        <v>0</v>
      </c>
      <c r="O94" s="280">
        <v>0</v>
      </c>
      <c r="P94" s="280">
        <v>0</v>
      </c>
      <c r="Q94" s="280">
        <v>0</v>
      </c>
      <c r="R94" s="280">
        <v>0</v>
      </c>
      <c r="S94" s="280">
        <v>0</v>
      </c>
      <c r="T94" s="280">
        <v>0</v>
      </c>
      <c r="U94" s="233">
        <f t="shared" si="8"/>
        <v>1</v>
      </c>
      <c r="W94" s="252">
        <f t="shared" si="9"/>
        <v>1</v>
      </c>
    </row>
    <row r="95" spans="1:23" s="251" customFormat="1" ht="15" x14ac:dyDescent="0.3">
      <c r="A95" s="250" t="str">
        <f t="shared" si="7"/>
        <v>PO230507</v>
      </c>
      <c r="B95" s="250">
        <f t="shared" si="11"/>
        <v>7</v>
      </c>
      <c r="C95" s="279" t="s">
        <v>166</v>
      </c>
      <c r="D95" s="280" t="s">
        <v>158</v>
      </c>
      <c r="E95" s="280">
        <v>10</v>
      </c>
      <c r="F95" s="280">
        <v>2</v>
      </c>
      <c r="G95" s="280">
        <v>0</v>
      </c>
      <c r="H95" s="280">
        <v>12</v>
      </c>
      <c r="I95" s="280">
        <v>0</v>
      </c>
      <c r="J95" s="280">
        <v>0</v>
      </c>
      <c r="K95" s="280">
        <v>0</v>
      </c>
      <c r="L95" s="280">
        <v>0</v>
      </c>
      <c r="M95" s="280">
        <v>2</v>
      </c>
      <c r="N95" s="280">
        <v>1</v>
      </c>
      <c r="O95" s="280">
        <v>0</v>
      </c>
      <c r="P95" s="280">
        <v>3</v>
      </c>
      <c r="Q95" s="280">
        <v>1</v>
      </c>
      <c r="R95" s="280">
        <v>0</v>
      </c>
      <c r="S95" s="280">
        <v>0</v>
      </c>
      <c r="T95" s="280">
        <v>1</v>
      </c>
      <c r="U95" s="233">
        <f t="shared" si="8"/>
        <v>1</v>
      </c>
      <c r="W95" s="252">
        <f t="shared" si="9"/>
        <v>16</v>
      </c>
    </row>
    <row r="96" spans="1:23" s="251" customFormat="1" ht="15" x14ac:dyDescent="0.3">
      <c r="A96" s="250" t="str">
        <f t="shared" si="7"/>
        <v>PO230508</v>
      </c>
      <c r="B96" s="250">
        <f t="shared" si="11"/>
        <v>8</v>
      </c>
      <c r="C96" s="279" t="s">
        <v>166</v>
      </c>
      <c r="D96" s="280" t="s">
        <v>170</v>
      </c>
      <c r="E96" s="280">
        <v>0</v>
      </c>
      <c r="F96" s="280">
        <v>0</v>
      </c>
      <c r="G96" s="280">
        <v>0</v>
      </c>
      <c r="H96" s="280">
        <v>0</v>
      </c>
      <c r="I96" s="280">
        <v>0</v>
      </c>
      <c r="J96" s="280">
        <v>0</v>
      </c>
      <c r="K96" s="280">
        <v>0</v>
      </c>
      <c r="L96" s="280">
        <v>0</v>
      </c>
      <c r="M96" s="280">
        <v>0</v>
      </c>
      <c r="N96" s="280">
        <v>0</v>
      </c>
      <c r="O96" s="280">
        <v>0</v>
      </c>
      <c r="P96" s="280">
        <v>0</v>
      </c>
      <c r="Q96" s="280">
        <v>0</v>
      </c>
      <c r="R96" s="280">
        <v>0</v>
      </c>
      <c r="S96" s="280">
        <v>0</v>
      </c>
      <c r="T96" s="280">
        <v>0</v>
      </c>
      <c r="U96" s="233">
        <f t="shared" si="8"/>
        <v>0</v>
      </c>
      <c r="W96" s="252">
        <f t="shared" si="9"/>
        <v>0</v>
      </c>
    </row>
    <row r="97" spans="1:23" s="251" customFormat="1" ht="15" x14ac:dyDescent="0.3">
      <c r="A97" s="250" t="str">
        <f t="shared" si="7"/>
        <v>PO230509</v>
      </c>
      <c r="B97" s="250">
        <f t="shared" si="11"/>
        <v>9</v>
      </c>
      <c r="C97" s="279" t="s">
        <v>166</v>
      </c>
      <c r="D97" s="280" t="s">
        <v>132</v>
      </c>
      <c r="E97" s="280">
        <v>0</v>
      </c>
      <c r="F97" s="280">
        <v>0</v>
      </c>
      <c r="G97" s="280">
        <v>0</v>
      </c>
      <c r="H97" s="280">
        <v>0</v>
      </c>
      <c r="I97" s="280">
        <v>0</v>
      </c>
      <c r="J97" s="280">
        <v>0</v>
      </c>
      <c r="K97" s="280">
        <v>0</v>
      </c>
      <c r="L97" s="280">
        <v>0</v>
      </c>
      <c r="M97" s="280">
        <v>0</v>
      </c>
      <c r="N97" s="280">
        <v>0</v>
      </c>
      <c r="O97" s="280">
        <v>0</v>
      </c>
      <c r="P97" s="280">
        <v>0</v>
      </c>
      <c r="Q97" s="280">
        <v>0</v>
      </c>
      <c r="R97" s="280">
        <v>0</v>
      </c>
      <c r="S97" s="280">
        <v>0</v>
      </c>
      <c r="T97" s="280">
        <v>0</v>
      </c>
      <c r="U97" s="233">
        <f t="shared" si="8"/>
        <v>0</v>
      </c>
      <c r="W97" s="252">
        <f t="shared" si="9"/>
        <v>0</v>
      </c>
    </row>
    <row r="98" spans="1:23" s="251" customFormat="1" ht="15" x14ac:dyDescent="0.3">
      <c r="A98" s="250" t="str">
        <f t="shared" si="7"/>
        <v>PO230510</v>
      </c>
      <c r="B98" s="250">
        <f t="shared" si="11"/>
        <v>10</v>
      </c>
      <c r="C98" s="279" t="s">
        <v>166</v>
      </c>
      <c r="D98" s="280" t="s">
        <v>123</v>
      </c>
      <c r="E98" s="280">
        <v>0</v>
      </c>
      <c r="F98" s="280">
        <v>0</v>
      </c>
      <c r="G98" s="280">
        <v>0</v>
      </c>
      <c r="H98" s="280">
        <v>0</v>
      </c>
      <c r="I98" s="280">
        <v>0</v>
      </c>
      <c r="J98" s="280">
        <v>0</v>
      </c>
      <c r="K98" s="280">
        <v>0</v>
      </c>
      <c r="L98" s="280">
        <v>0</v>
      </c>
      <c r="M98" s="280">
        <v>0</v>
      </c>
      <c r="N98" s="280">
        <v>0</v>
      </c>
      <c r="O98" s="280">
        <v>0</v>
      </c>
      <c r="P98" s="280">
        <v>0</v>
      </c>
      <c r="Q98" s="280">
        <v>0</v>
      </c>
      <c r="R98" s="280">
        <v>0</v>
      </c>
      <c r="S98" s="280">
        <v>0</v>
      </c>
      <c r="T98" s="280">
        <v>0</v>
      </c>
      <c r="U98" s="233">
        <f t="shared" si="8"/>
        <v>0</v>
      </c>
      <c r="W98" s="252">
        <f t="shared" si="9"/>
        <v>0</v>
      </c>
    </row>
    <row r="99" spans="1:23" s="251" customFormat="1" ht="15" x14ac:dyDescent="0.3">
      <c r="A99" s="250" t="str">
        <f t="shared" si="7"/>
        <v>PO230511</v>
      </c>
      <c r="B99" s="250">
        <f t="shared" si="11"/>
        <v>11</v>
      </c>
      <c r="C99" s="279" t="s">
        <v>166</v>
      </c>
      <c r="D99" s="280" t="s">
        <v>164</v>
      </c>
      <c r="E99" s="280">
        <v>0</v>
      </c>
      <c r="F99" s="280">
        <v>0</v>
      </c>
      <c r="G99" s="280">
        <v>0</v>
      </c>
      <c r="H99" s="280">
        <v>0</v>
      </c>
      <c r="I99" s="280">
        <v>0</v>
      </c>
      <c r="J99" s="280">
        <v>0</v>
      </c>
      <c r="K99" s="280">
        <v>0</v>
      </c>
      <c r="L99" s="280">
        <v>0</v>
      </c>
      <c r="M99" s="280">
        <v>0</v>
      </c>
      <c r="N99" s="280">
        <v>0</v>
      </c>
      <c r="O99" s="280">
        <v>0</v>
      </c>
      <c r="P99" s="280">
        <v>0</v>
      </c>
      <c r="Q99" s="280">
        <v>0</v>
      </c>
      <c r="R99" s="280">
        <v>0</v>
      </c>
      <c r="S99" s="280">
        <v>0</v>
      </c>
      <c r="T99" s="280">
        <v>0</v>
      </c>
      <c r="U99" s="233">
        <f t="shared" si="8"/>
        <v>0</v>
      </c>
      <c r="W99" s="252">
        <f t="shared" si="9"/>
        <v>0</v>
      </c>
    </row>
    <row r="100" spans="1:23" s="251" customFormat="1" ht="15" x14ac:dyDescent="0.3">
      <c r="A100" s="250" t="str">
        <f t="shared" si="7"/>
        <v>PO230512</v>
      </c>
      <c r="B100" s="250">
        <f t="shared" si="11"/>
        <v>12</v>
      </c>
      <c r="C100" s="279" t="s">
        <v>166</v>
      </c>
      <c r="D100" s="280" t="s">
        <v>116</v>
      </c>
      <c r="E100" s="280">
        <v>0</v>
      </c>
      <c r="F100" s="280">
        <v>0</v>
      </c>
      <c r="G100" s="280">
        <v>0</v>
      </c>
      <c r="H100" s="280">
        <v>0</v>
      </c>
      <c r="I100" s="280">
        <v>0</v>
      </c>
      <c r="J100" s="280">
        <v>0</v>
      </c>
      <c r="K100" s="280">
        <v>0</v>
      </c>
      <c r="L100" s="280">
        <v>0</v>
      </c>
      <c r="M100" s="280">
        <v>0</v>
      </c>
      <c r="N100" s="280">
        <v>0</v>
      </c>
      <c r="O100" s="280">
        <v>0</v>
      </c>
      <c r="P100" s="280">
        <v>0</v>
      </c>
      <c r="Q100" s="280">
        <v>0</v>
      </c>
      <c r="R100" s="280">
        <v>0</v>
      </c>
      <c r="S100" s="280">
        <v>0</v>
      </c>
      <c r="T100" s="280">
        <v>0</v>
      </c>
      <c r="U100" s="233">
        <f t="shared" si="8"/>
        <v>0</v>
      </c>
      <c r="W100" s="252">
        <f t="shared" si="9"/>
        <v>0</v>
      </c>
    </row>
    <row r="101" spans="1:23" s="251" customFormat="1" ht="15" x14ac:dyDescent="0.3">
      <c r="A101" s="250" t="str">
        <f t="shared" si="7"/>
        <v>PO230513</v>
      </c>
      <c r="B101" s="250">
        <f t="shared" si="11"/>
        <v>13</v>
      </c>
      <c r="C101" s="279" t="s">
        <v>166</v>
      </c>
      <c r="D101" s="280" t="s">
        <v>169</v>
      </c>
      <c r="E101" s="280">
        <v>1</v>
      </c>
      <c r="F101" s="280">
        <v>0</v>
      </c>
      <c r="G101" s="280">
        <v>0</v>
      </c>
      <c r="H101" s="280">
        <v>1</v>
      </c>
      <c r="I101" s="280">
        <v>0</v>
      </c>
      <c r="J101" s="280">
        <v>0</v>
      </c>
      <c r="K101" s="280">
        <v>0</v>
      </c>
      <c r="L101" s="280">
        <v>0</v>
      </c>
      <c r="M101" s="280">
        <v>0</v>
      </c>
      <c r="N101" s="280">
        <v>0</v>
      </c>
      <c r="O101" s="280">
        <v>0</v>
      </c>
      <c r="P101" s="280">
        <v>0</v>
      </c>
      <c r="Q101" s="280">
        <v>0</v>
      </c>
      <c r="R101" s="280">
        <v>0</v>
      </c>
      <c r="S101" s="280">
        <v>0</v>
      </c>
      <c r="T101" s="280">
        <v>0</v>
      </c>
      <c r="U101" s="233">
        <f t="shared" si="8"/>
        <v>1</v>
      </c>
      <c r="W101" s="252">
        <f t="shared" si="9"/>
        <v>1</v>
      </c>
    </row>
    <row r="102" spans="1:23" s="251" customFormat="1" ht="15" x14ac:dyDescent="0.3">
      <c r="A102" s="250" t="str">
        <f t="shared" si="7"/>
        <v>PO240101</v>
      </c>
      <c r="B102" s="250">
        <f t="shared" si="11"/>
        <v>1</v>
      </c>
      <c r="C102" s="279" t="s">
        <v>171</v>
      </c>
      <c r="D102" s="280" t="s">
        <v>144</v>
      </c>
      <c r="E102" s="280">
        <v>0</v>
      </c>
      <c r="F102" s="280">
        <v>0</v>
      </c>
      <c r="G102" s="280">
        <v>0</v>
      </c>
      <c r="H102" s="280">
        <v>0</v>
      </c>
      <c r="I102" s="280">
        <v>0</v>
      </c>
      <c r="J102" s="280">
        <v>0</v>
      </c>
      <c r="K102" s="280">
        <v>0</v>
      </c>
      <c r="L102" s="280">
        <v>0</v>
      </c>
      <c r="M102" s="280">
        <v>2</v>
      </c>
      <c r="N102" s="280">
        <v>0</v>
      </c>
      <c r="O102" s="280">
        <v>0</v>
      </c>
      <c r="P102" s="280">
        <v>2</v>
      </c>
      <c r="Q102" s="280">
        <v>0</v>
      </c>
      <c r="R102" s="280">
        <v>0</v>
      </c>
      <c r="S102" s="280">
        <v>0</v>
      </c>
      <c r="T102" s="280">
        <v>0</v>
      </c>
      <c r="U102" s="233">
        <f t="shared" si="8"/>
        <v>1</v>
      </c>
      <c r="W102" s="252">
        <f t="shared" si="9"/>
        <v>2</v>
      </c>
    </row>
    <row r="103" spans="1:23" s="251" customFormat="1" ht="15" x14ac:dyDescent="0.3">
      <c r="A103" s="250" t="str">
        <f t="shared" si="7"/>
        <v>PO240102</v>
      </c>
      <c r="B103" s="250">
        <f t="shared" si="11"/>
        <v>2</v>
      </c>
      <c r="C103" s="279" t="s">
        <v>171</v>
      </c>
      <c r="D103" s="280" t="s">
        <v>175</v>
      </c>
      <c r="E103" s="280">
        <v>6</v>
      </c>
      <c r="F103" s="280">
        <v>1</v>
      </c>
      <c r="G103" s="280">
        <v>0</v>
      </c>
      <c r="H103" s="280">
        <v>7</v>
      </c>
      <c r="I103" s="280">
        <v>1</v>
      </c>
      <c r="J103" s="280">
        <v>0</v>
      </c>
      <c r="K103" s="280">
        <v>0</v>
      </c>
      <c r="L103" s="280">
        <v>1</v>
      </c>
      <c r="M103" s="280">
        <v>6</v>
      </c>
      <c r="N103" s="280">
        <v>1</v>
      </c>
      <c r="O103" s="280">
        <v>0</v>
      </c>
      <c r="P103" s="280">
        <v>7</v>
      </c>
      <c r="Q103" s="280">
        <v>0</v>
      </c>
      <c r="R103" s="280">
        <v>0</v>
      </c>
      <c r="S103" s="280">
        <v>0</v>
      </c>
      <c r="T103" s="280">
        <v>0</v>
      </c>
      <c r="U103" s="233">
        <f t="shared" si="8"/>
        <v>1</v>
      </c>
      <c r="W103" s="252">
        <f t="shared" si="9"/>
        <v>15</v>
      </c>
    </row>
    <row r="104" spans="1:23" s="251" customFormat="1" ht="15" x14ac:dyDescent="0.3">
      <c r="A104" s="250" t="str">
        <f t="shared" si="7"/>
        <v>PO240103</v>
      </c>
      <c r="B104" s="250">
        <f t="shared" si="11"/>
        <v>3</v>
      </c>
      <c r="C104" s="279" t="s">
        <v>171</v>
      </c>
      <c r="D104" s="280" t="s">
        <v>180</v>
      </c>
      <c r="E104" s="280">
        <v>0</v>
      </c>
      <c r="F104" s="280">
        <v>0</v>
      </c>
      <c r="G104" s="280">
        <v>0</v>
      </c>
      <c r="H104" s="280">
        <v>0</v>
      </c>
      <c r="I104" s="280">
        <v>0</v>
      </c>
      <c r="J104" s="280">
        <v>0</v>
      </c>
      <c r="K104" s="280">
        <v>0</v>
      </c>
      <c r="L104" s="280">
        <v>0</v>
      </c>
      <c r="M104" s="280">
        <v>0</v>
      </c>
      <c r="N104" s="280">
        <v>0</v>
      </c>
      <c r="O104" s="280">
        <v>0</v>
      </c>
      <c r="P104" s="280">
        <v>0</v>
      </c>
      <c r="Q104" s="280">
        <v>0</v>
      </c>
      <c r="R104" s="280">
        <v>0</v>
      </c>
      <c r="S104" s="280">
        <v>0</v>
      </c>
      <c r="T104" s="280">
        <v>0</v>
      </c>
      <c r="U104" s="233">
        <f t="shared" si="8"/>
        <v>0</v>
      </c>
      <c r="W104" s="252">
        <f t="shared" si="9"/>
        <v>0</v>
      </c>
    </row>
    <row r="105" spans="1:23" s="251" customFormat="1" ht="15" x14ac:dyDescent="0.3">
      <c r="A105" s="250" t="str">
        <f t="shared" si="7"/>
        <v>PO240104</v>
      </c>
      <c r="B105" s="250">
        <f t="shared" si="11"/>
        <v>4</v>
      </c>
      <c r="C105" s="281" t="s">
        <v>171</v>
      </c>
      <c r="D105" s="282" t="s">
        <v>248</v>
      </c>
      <c r="E105" s="282">
        <v>0</v>
      </c>
      <c r="F105" s="282">
        <v>0</v>
      </c>
      <c r="G105" s="282">
        <v>0</v>
      </c>
      <c r="H105" s="282">
        <v>0</v>
      </c>
      <c r="I105" s="282">
        <v>0</v>
      </c>
      <c r="J105" s="282">
        <v>0</v>
      </c>
      <c r="K105" s="282">
        <v>0</v>
      </c>
      <c r="L105" s="282">
        <v>0</v>
      </c>
      <c r="M105" s="282">
        <v>0</v>
      </c>
      <c r="N105" s="282">
        <v>0</v>
      </c>
      <c r="O105" s="282">
        <v>0</v>
      </c>
      <c r="P105" s="282">
        <v>0</v>
      </c>
      <c r="Q105" s="282">
        <v>0</v>
      </c>
      <c r="R105" s="282">
        <v>0</v>
      </c>
      <c r="S105" s="282">
        <v>0</v>
      </c>
      <c r="T105" s="282">
        <v>0</v>
      </c>
      <c r="U105" s="233">
        <f t="shared" si="8"/>
        <v>0</v>
      </c>
      <c r="W105" s="252">
        <f t="shared" si="9"/>
        <v>0</v>
      </c>
    </row>
    <row r="106" spans="1:23" s="251" customFormat="1" ht="15" x14ac:dyDescent="0.3">
      <c r="A106" s="250" t="str">
        <f t="shared" si="7"/>
        <v>PO240201</v>
      </c>
      <c r="B106" s="250">
        <f t="shared" si="11"/>
        <v>1</v>
      </c>
      <c r="C106" s="279" t="s">
        <v>176</v>
      </c>
      <c r="D106" s="280" t="s">
        <v>179</v>
      </c>
      <c r="E106" s="280">
        <v>4</v>
      </c>
      <c r="F106" s="280">
        <v>0</v>
      </c>
      <c r="G106" s="280">
        <v>0</v>
      </c>
      <c r="H106" s="280">
        <v>4</v>
      </c>
      <c r="I106" s="280">
        <v>0</v>
      </c>
      <c r="J106" s="280">
        <v>0</v>
      </c>
      <c r="K106" s="280">
        <v>0</v>
      </c>
      <c r="L106" s="280">
        <v>0</v>
      </c>
      <c r="M106" s="280">
        <v>2</v>
      </c>
      <c r="N106" s="280">
        <v>0</v>
      </c>
      <c r="O106" s="280">
        <v>0</v>
      </c>
      <c r="P106" s="280">
        <v>2</v>
      </c>
      <c r="Q106" s="280">
        <v>0</v>
      </c>
      <c r="R106" s="280">
        <v>0</v>
      </c>
      <c r="S106" s="280">
        <v>0</v>
      </c>
      <c r="T106" s="280">
        <v>0</v>
      </c>
      <c r="U106" s="233">
        <f t="shared" si="8"/>
        <v>1</v>
      </c>
      <c r="W106" s="252">
        <f t="shared" si="9"/>
        <v>6</v>
      </c>
    </row>
    <row r="107" spans="1:23" s="251" customFormat="1" ht="15" x14ac:dyDescent="0.3">
      <c r="A107" s="250" t="str">
        <f t="shared" si="7"/>
        <v>PO240202</v>
      </c>
      <c r="B107" s="250">
        <f t="shared" si="11"/>
        <v>2</v>
      </c>
      <c r="C107" s="279" t="s">
        <v>176</v>
      </c>
      <c r="D107" s="280" t="s">
        <v>158</v>
      </c>
      <c r="E107" s="280">
        <v>0</v>
      </c>
      <c r="F107" s="280">
        <v>0</v>
      </c>
      <c r="G107" s="280">
        <v>1</v>
      </c>
      <c r="H107" s="280">
        <v>1</v>
      </c>
      <c r="I107" s="280">
        <v>0</v>
      </c>
      <c r="J107" s="280">
        <v>0</v>
      </c>
      <c r="K107" s="280">
        <v>0</v>
      </c>
      <c r="L107" s="280">
        <v>0</v>
      </c>
      <c r="M107" s="280">
        <v>0</v>
      </c>
      <c r="N107" s="280">
        <v>0</v>
      </c>
      <c r="O107" s="280">
        <v>0</v>
      </c>
      <c r="P107" s="280">
        <v>0</v>
      </c>
      <c r="Q107" s="280">
        <v>0</v>
      </c>
      <c r="R107" s="280">
        <v>0</v>
      </c>
      <c r="S107" s="280">
        <v>0</v>
      </c>
      <c r="T107" s="280">
        <v>0</v>
      </c>
      <c r="U107" s="233">
        <f t="shared" si="8"/>
        <v>1</v>
      </c>
      <c r="W107" s="252">
        <f t="shared" si="9"/>
        <v>1</v>
      </c>
    </row>
    <row r="108" spans="1:23" s="251" customFormat="1" ht="15" x14ac:dyDescent="0.3">
      <c r="A108" s="250" t="str">
        <f t="shared" si="7"/>
        <v>PO240203</v>
      </c>
      <c r="B108" s="250">
        <f t="shared" si="11"/>
        <v>3</v>
      </c>
      <c r="C108" s="279" t="s">
        <v>176</v>
      </c>
      <c r="D108" s="280" t="s">
        <v>144</v>
      </c>
      <c r="E108" s="280">
        <v>0</v>
      </c>
      <c r="F108" s="280">
        <v>0</v>
      </c>
      <c r="G108" s="280">
        <v>0</v>
      </c>
      <c r="H108" s="280">
        <v>0</v>
      </c>
      <c r="I108" s="280">
        <v>0</v>
      </c>
      <c r="J108" s="280">
        <v>0</v>
      </c>
      <c r="K108" s="280">
        <v>0</v>
      </c>
      <c r="L108" s="280">
        <v>0</v>
      </c>
      <c r="M108" s="280">
        <v>0</v>
      </c>
      <c r="N108" s="280">
        <v>0</v>
      </c>
      <c r="O108" s="280">
        <v>0</v>
      </c>
      <c r="P108" s="280">
        <v>0</v>
      </c>
      <c r="Q108" s="280">
        <v>0</v>
      </c>
      <c r="R108" s="280">
        <v>0</v>
      </c>
      <c r="S108" s="280">
        <v>0</v>
      </c>
      <c r="T108" s="280">
        <v>0</v>
      </c>
      <c r="U108" s="233">
        <f t="shared" si="8"/>
        <v>0</v>
      </c>
      <c r="W108" s="252">
        <f t="shared" si="9"/>
        <v>0</v>
      </c>
    </row>
    <row r="109" spans="1:23" s="251" customFormat="1" ht="15" x14ac:dyDescent="0.3">
      <c r="A109" s="250" t="str">
        <f t="shared" si="7"/>
        <v>PO240301</v>
      </c>
      <c r="B109" s="250">
        <f t="shared" si="11"/>
        <v>1</v>
      </c>
      <c r="C109" s="279" t="s">
        <v>177</v>
      </c>
      <c r="D109" s="280" t="s">
        <v>105</v>
      </c>
      <c r="E109" s="280">
        <v>0</v>
      </c>
      <c r="F109" s="280">
        <v>0</v>
      </c>
      <c r="G109" s="280">
        <v>0</v>
      </c>
      <c r="H109" s="280">
        <v>0</v>
      </c>
      <c r="I109" s="280">
        <v>0</v>
      </c>
      <c r="J109" s="280">
        <v>0</v>
      </c>
      <c r="K109" s="280">
        <v>0</v>
      </c>
      <c r="L109" s="280">
        <v>0</v>
      </c>
      <c r="M109" s="280">
        <v>0</v>
      </c>
      <c r="N109" s="280">
        <v>0</v>
      </c>
      <c r="O109" s="280">
        <v>0</v>
      </c>
      <c r="P109" s="280">
        <v>0</v>
      </c>
      <c r="Q109" s="280">
        <v>0</v>
      </c>
      <c r="R109" s="280">
        <v>0</v>
      </c>
      <c r="S109" s="280">
        <v>0</v>
      </c>
      <c r="T109" s="280">
        <v>0</v>
      </c>
      <c r="U109" s="233">
        <f t="shared" si="8"/>
        <v>0</v>
      </c>
      <c r="W109" s="252">
        <f t="shared" si="9"/>
        <v>0</v>
      </c>
    </row>
    <row r="110" spans="1:23" s="251" customFormat="1" ht="15" x14ac:dyDescent="0.3">
      <c r="A110" s="250" t="str">
        <f t="shared" si="7"/>
        <v>PO240302</v>
      </c>
      <c r="B110" s="250">
        <f t="shared" si="11"/>
        <v>2</v>
      </c>
      <c r="C110" s="279" t="s">
        <v>177</v>
      </c>
      <c r="D110" s="280" t="s">
        <v>168</v>
      </c>
      <c r="E110" s="280">
        <v>1</v>
      </c>
      <c r="F110" s="280">
        <v>0</v>
      </c>
      <c r="G110" s="280">
        <v>0</v>
      </c>
      <c r="H110" s="280">
        <v>1</v>
      </c>
      <c r="I110" s="280">
        <v>0</v>
      </c>
      <c r="J110" s="280">
        <v>0</v>
      </c>
      <c r="K110" s="280">
        <v>0</v>
      </c>
      <c r="L110" s="280">
        <v>0</v>
      </c>
      <c r="M110" s="280">
        <v>1</v>
      </c>
      <c r="N110" s="280">
        <v>0</v>
      </c>
      <c r="O110" s="280">
        <v>0</v>
      </c>
      <c r="P110" s="280">
        <v>1</v>
      </c>
      <c r="Q110" s="280">
        <v>0</v>
      </c>
      <c r="R110" s="280">
        <v>0</v>
      </c>
      <c r="S110" s="280">
        <v>0</v>
      </c>
      <c r="T110" s="280">
        <v>0</v>
      </c>
      <c r="U110" s="233">
        <f t="shared" si="8"/>
        <v>1</v>
      </c>
      <c r="W110" s="252">
        <f t="shared" si="9"/>
        <v>2</v>
      </c>
    </row>
    <row r="111" spans="1:23" s="251" customFormat="1" ht="15" x14ac:dyDescent="0.3">
      <c r="A111" s="250" t="str">
        <f t="shared" si="7"/>
        <v>PO240303</v>
      </c>
      <c r="B111" s="250">
        <f t="shared" si="11"/>
        <v>3</v>
      </c>
      <c r="C111" s="279" t="s">
        <v>177</v>
      </c>
      <c r="D111" s="280" t="s">
        <v>180</v>
      </c>
      <c r="E111" s="280">
        <v>1</v>
      </c>
      <c r="F111" s="280">
        <v>0</v>
      </c>
      <c r="G111" s="280">
        <v>0</v>
      </c>
      <c r="H111" s="280">
        <v>1</v>
      </c>
      <c r="I111" s="280">
        <v>0</v>
      </c>
      <c r="J111" s="280">
        <v>0</v>
      </c>
      <c r="K111" s="280">
        <v>0</v>
      </c>
      <c r="L111" s="280">
        <v>0</v>
      </c>
      <c r="M111" s="280">
        <v>0</v>
      </c>
      <c r="N111" s="280">
        <v>0</v>
      </c>
      <c r="O111" s="280">
        <v>0</v>
      </c>
      <c r="P111" s="280">
        <v>0</v>
      </c>
      <c r="Q111" s="280">
        <v>0</v>
      </c>
      <c r="R111" s="280">
        <v>0</v>
      </c>
      <c r="S111" s="280">
        <v>0</v>
      </c>
      <c r="T111" s="280">
        <v>0</v>
      </c>
      <c r="U111" s="233">
        <f t="shared" si="8"/>
        <v>1</v>
      </c>
      <c r="W111" s="252">
        <f t="shared" si="9"/>
        <v>1</v>
      </c>
    </row>
    <row r="112" spans="1:23" s="251" customFormat="1" ht="15" x14ac:dyDescent="0.3">
      <c r="A112" s="250" t="str">
        <f t="shared" si="7"/>
        <v>PO240304</v>
      </c>
      <c r="B112" s="250">
        <f t="shared" si="11"/>
        <v>4</v>
      </c>
      <c r="C112" s="279" t="s">
        <v>177</v>
      </c>
      <c r="D112" s="280" t="s">
        <v>158</v>
      </c>
      <c r="E112" s="280">
        <v>1</v>
      </c>
      <c r="F112" s="280">
        <v>0</v>
      </c>
      <c r="G112" s="280">
        <v>0</v>
      </c>
      <c r="H112" s="280">
        <v>1</v>
      </c>
      <c r="I112" s="280">
        <v>0</v>
      </c>
      <c r="J112" s="280">
        <v>0</v>
      </c>
      <c r="K112" s="280">
        <v>0</v>
      </c>
      <c r="L112" s="280">
        <v>0</v>
      </c>
      <c r="M112" s="280">
        <v>0</v>
      </c>
      <c r="N112" s="280">
        <v>0</v>
      </c>
      <c r="O112" s="280">
        <v>0</v>
      </c>
      <c r="P112" s="280">
        <v>0</v>
      </c>
      <c r="Q112" s="280">
        <v>0</v>
      </c>
      <c r="R112" s="280">
        <v>0</v>
      </c>
      <c r="S112" s="280">
        <v>0</v>
      </c>
      <c r="T112" s="280">
        <v>0</v>
      </c>
      <c r="U112" s="233">
        <f t="shared" si="8"/>
        <v>1</v>
      </c>
      <c r="W112" s="252">
        <f t="shared" si="9"/>
        <v>1</v>
      </c>
    </row>
    <row r="113" spans="1:23" s="251" customFormat="1" ht="15" x14ac:dyDescent="0.3">
      <c r="A113" s="250" t="str">
        <f t="shared" si="7"/>
        <v>PO240305</v>
      </c>
      <c r="B113" s="250">
        <f t="shared" si="11"/>
        <v>5</v>
      </c>
      <c r="C113" s="279" t="s">
        <v>177</v>
      </c>
      <c r="D113" s="280" t="s">
        <v>181</v>
      </c>
      <c r="E113" s="280">
        <v>0</v>
      </c>
      <c r="F113" s="280">
        <v>0</v>
      </c>
      <c r="G113" s="280">
        <v>0</v>
      </c>
      <c r="H113" s="280">
        <v>0</v>
      </c>
      <c r="I113" s="280">
        <v>0</v>
      </c>
      <c r="J113" s="280">
        <v>0</v>
      </c>
      <c r="K113" s="280">
        <v>0</v>
      </c>
      <c r="L113" s="280">
        <v>0</v>
      </c>
      <c r="M113" s="280">
        <v>2</v>
      </c>
      <c r="N113" s="280">
        <v>0</v>
      </c>
      <c r="O113" s="280">
        <v>0</v>
      </c>
      <c r="P113" s="280">
        <v>2</v>
      </c>
      <c r="Q113" s="280">
        <v>1</v>
      </c>
      <c r="R113" s="280">
        <v>0</v>
      </c>
      <c r="S113" s="280">
        <v>0</v>
      </c>
      <c r="T113" s="280">
        <v>1</v>
      </c>
      <c r="U113" s="233">
        <f t="shared" si="8"/>
        <v>1</v>
      </c>
      <c r="W113" s="252">
        <f t="shared" si="9"/>
        <v>3</v>
      </c>
    </row>
    <row r="114" spans="1:23" s="251" customFormat="1" ht="15" x14ac:dyDescent="0.3">
      <c r="A114" s="250" t="str">
        <f t="shared" si="7"/>
        <v>PO240306</v>
      </c>
      <c r="B114" s="250">
        <f t="shared" si="11"/>
        <v>6</v>
      </c>
      <c r="C114" s="279" t="s">
        <v>177</v>
      </c>
      <c r="D114" s="280" t="s">
        <v>144</v>
      </c>
      <c r="E114" s="280">
        <v>0</v>
      </c>
      <c r="F114" s="280">
        <v>0</v>
      </c>
      <c r="G114" s="280">
        <v>0</v>
      </c>
      <c r="H114" s="280">
        <v>0</v>
      </c>
      <c r="I114" s="280">
        <v>0</v>
      </c>
      <c r="J114" s="280">
        <v>0</v>
      </c>
      <c r="K114" s="280">
        <v>0</v>
      </c>
      <c r="L114" s="280">
        <v>0</v>
      </c>
      <c r="M114" s="280">
        <v>0</v>
      </c>
      <c r="N114" s="280">
        <v>0</v>
      </c>
      <c r="O114" s="280">
        <v>0</v>
      </c>
      <c r="P114" s="280">
        <v>0</v>
      </c>
      <c r="Q114" s="280">
        <v>0</v>
      </c>
      <c r="R114" s="280">
        <v>0</v>
      </c>
      <c r="S114" s="280">
        <v>0</v>
      </c>
      <c r="T114" s="280">
        <v>0</v>
      </c>
      <c r="U114" s="233">
        <f t="shared" si="8"/>
        <v>0</v>
      </c>
      <c r="W114" s="252">
        <f t="shared" si="9"/>
        <v>0</v>
      </c>
    </row>
    <row r="115" spans="1:23" s="251" customFormat="1" ht="15" x14ac:dyDescent="0.3">
      <c r="A115" s="250" t="str">
        <f t="shared" ref="A115:A178" si="12">C115&amp;IF(B115&lt;10,"0","")&amp;B115</f>
        <v>PO240307</v>
      </c>
      <c r="B115" s="250">
        <f t="shared" si="11"/>
        <v>7</v>
      </c>
      <c r="C115" s="279" t="s">
        <v>177</v>
      </c>
      <c r="D115" s="280" t="s">
        <v>222</v>
      </c>
      <c r="E115" s="280">
        <v>0</v>
      </c>
      <c r="F115" s="280">
        <v>0</v>
      </c>
      <c r="G115" s="280">
        <v>0</v>
      </c>
      <c r="H115" s="280">
        <v>0</v>
      </c>
      <c r="I115" s="280">
        <v>0</v>
      </c>
      <c r="J115" s="280">
        <v>0</v>
      </c>
      <c r="K115" s="280">
        <v>0</v>
      </c>
      <c r="L115" s="280">
        <v>0</v>
      </c>
      <c r="M115" s="280">
        <v>0</v>
      </c>
      <c r="N115" s="280">
        <v>0</v>
      </c>
      <c r="O115" s="280">
        <v>0</v>
      </c>
      <c r="P115" s="280">
        <v>0</v>
      </c>
      <c r="Q115" s="280">
        <v>0</v>
      </c>
      <c r="R115" s="280">
        <v>0</v>
      </c>
      <c r="S115" s="280">
        <v>0</v>
      </c>
      <c r="T115" s="280">
        <v>0</v>
      </c>
      <c r="U115" s="233">
        <f t="shared" si="8"/>
        <v>0</v>
      </c>
      <c r="W115" s="252">
        <f t="shared" si="9"/>
        <v>0</v>
      </c>
    </row>
    <row r="116" spans="1:23" s="251" customFormat="1" ht="15" x14ac:dyDescent="0.3">
      <c r="A116" s="250" t="str">
        <f t="shared" si="12"/>
        <v>PO240308</v>
      </c>
      <c r="B116" s="250">
        <f t="shared" si="11"/>
        <v>8</v>
      </c>
      <c r="C116" s="279" t="s">
        <v>177</v>
      </c>
      <c r="D116" s="280" t="s">
        <v>271</v>
      </c>
      <c r="E116" s="280">
        <v>0</v>
      </c>
      <c r="F116" s="280">
        <v>0</v>
      </c>
      <c r="G116" s="280">
        <v>0</v>
      </c>
      <c r="H116" s="280">
        <v>0</v>
      </c>
      <c r="I116" s="280">
        <v>0</v>
      </c>
      <c r="J116" s="280">
        <v>0</v>
      </c>
      <c r="K116" s="280">
        <v>0</v>
      </c>
      <c r="L116" s="280">
        <v>0</v>
      </c>
      <c r="M116" s="280">
        <v>0</v>
      </c>
      <c r="N116" s="280">
        <v>0</v>
      </c>
      <c r="O116" s="280">
        <v>0</v>
      </c>
      <c r="P116" s="280">
        <v>0</v>
      </c>
      <c r="Q116" s="280">
        <v>1</v>
      </c>
      <c r="R116" s="280">
        <v>0</v>
      </c>
      <c r="S116" s="280">
        <v>0</v>
      </c>
      <c r="T116" s="280">
        <v>1</v>
      </c>
      <c r="U116" s="233">
        <f t="shared" si="8"/>
        <v>0</v>
      </c>
      <c r="W116" s="252">
        <f t="shared" si="9"/>
        <v>1</v>
      </c>
    </row>
    <row r="117" spans="1:23" s="251" customFormat="1" ht="15" x14ac:dyDescent="0.3">
      <c r="A117" s="250" t="str">
        <f t="shared" si="12"/>
        <v>PO250101</v>
      </c>
      <c r="B117" s="250">
        <f t="shared" si="11"/>
        <v>1</v>
      </c>
      <c r="C117" s="279" t="s">
        <v>182</v>
      </c>
      <c r="D117" s="280" t="s">
        <v>160</v>
      </c>
      <c r="E117" s="280">
        <v>2</v>
      </c>
      <c r="F117" s="280">
        <v>0</v>
      </c>
      <c r="G117" s="280">
        <v>0</v>
      </c>
      <c r="H117" s="280">
        <v>2</v>
      </c>
      <c r="I117" s="280">
        <v>0</v>
      </c>
      <c r="J117" s="280">
        <v>0</v>
      </c>
      <c r="K117" s="280">
        <v>0</v>
      </c>
      <c r="L117" s="280">
        <v>0</v>
      </c>
      <c r="M117" s="280">
        <v>2</v>
      </c>
      <c r="N117" s="280">
        <v>0</v>
      </c>
      <c r="O117" s="280">
        <v>0</v>
      </c>
      <c r="P117" s="280">
        <v>2</v>
      </c>
      <c r="Q117" s="280">
        <v>0</v>
      </c>
      <c r="R117" s="280">
        <v>0</v>
      </c>
      <c r="S117" s="280">
        <v>0</v>
      </c>
      <c r="T117" s="280">
        <v>0</v>
      </c>
      <c r="U117" s="233">
        <f t="shared" si="8"/>
        <v>1</v>
      </c>
      <c r="W117" s="252">
        <f t="shared" si="9"/>
        <v>4</v>
      </c>
    </row>
    <row r="118" spans="1:23" s="251" customFormat="1" ht="15" x14ac:dyDescent="0.3">
      <c r="A118" s="250" t="str">
        <f t="shared" si="12"/>
        <v>PO250102</v>
      </c>
      <c r="B118" s="250">
        <f t="shared" si="11"/>
        <v>2</v>
      </c>
      <c r="C118" s="279" t="s">
        <v>182</v>
      </c>
      <c r="D118" s="280" t="s">
        <v>782</v>
      </c>
      <c r="E118" s="280">
        <v>0</v>
      </c>
      <c r="F118" s="280">
        <v>0</v>
      </c>
      <c r="G118" s="280">
        <v>1</v>
      </c>
      <c r="H118" s="280">
        <v>1</v>
      </c>
      <c r="I118" s="280">
        <v>0</v>
      </c>
      <c r="J118" s="280">
        <v>0</v>
      </c>
      <c r="K118" s="280">
        <v>0</v>
      </c>
      <c r="L118" s="280">
        <v>0</v>
      </c>
      <c r="M118" s="280">
        <v>0</v>
      </c>
      <c r="N118" s="280">
        <v>0</v>
      </c>
      <c r="O118" s="280">
        <v>1</v>
      </c>
      <c r="P118" s="280">
        <v>1</v>
      </c>
      <c r="Q118" s="280">
        <v>0</v>
      </c>
      <c r="R118" s="280">
        <v>0</v>
      </c>
      <c r="S118" s="280">
        <v>0</v>
      </c>
      <c r="T118" s="280">
        <v>0</v>
      </c>
      <c r="U118" s="233">
        <f t="shared" si="8"/>
        <v>1</v>
      </c>
      <c r="W118" s="252">
        <f t="shared" si="9"/>
        <v>2</v>
      </c>
    </row>
    <row r="119" spans="1:23" s="251" customFormat="1" ht="15" x14ac:dyDescent="0.3">
      <c r="A119" s="250" t="str">
        <f t="shared" si="12"/>
        <v>PO250103</v>
      </c>
      <c r="B119" s="250">
        <f t="shared" si="11"/>
        <v>3</v>
      </c>
      <c r="C119" s="279" t="s">
        <v>182</v>
      </c>
      <c r="D119" s="280" t="s">
        <v>183</v>
      </c>
      <c r="E119" s="280">
        <v>0</v>
      </c>
      <c r="F119" s="280">
        <v>0</v>
      </c>
      <c r="G119" s="280">
        <v>0</v>
      </c>
      <c r="H119" s="280">
        <v>0</v>
      </c>
      <c r="I119" s="280">
        <v>0</v>
      </c>
      <c r="J119" s="280">
        <v>0</v>
      </c>
      <c r="K119" s="280">
        <v>0</v>
      </c>
      <c r="L119" s="280">
        <v>0</v>
      </c>
      <c r="M119" s="280">
        <v>2</v>
      </c>
      <c r="N119" s="280">
        <v>0</v>
      </c>
      <c r="O119" s="280">
        <v>0</v>
      </c>
      <c r="P119" s="280">
        <v>2</v>
      </c>
      <c r="Q119" s="280">
        <v>1</v>
      </c>
      <c r="R119" s="280">
        <v>0</v>
      </c>
      <c r="S119" s="280">
        <v>0</v>
      </c>
      <c r="T119" s="280">
        <v>1</v>
      </c>
      <c r="U119" s="233">
        <f t="shared" si="8"/>
        <v>1</v>
      </c>
      <c r="W119" s="252">
        <f t="shared" si="9"/>
        <v>3</v>
      </c>
    </row>
    <row r="120" spans="1:23" s="251" customFormat="1" ht="15" x14ac:dyDescent="0.3">
      <c r="A120" s="250" t="str">
        <f t="shared" si="12"/>
        <v>PO250104</v>
      </c>
      <c r="B120" s="250">
        <f t="shared" si="11"/>
        <v>4</v>
      </c>
      <c r="C120" s="279" t="s">
        <v>182</v>
      </c>
      <c r="D120" s="280" t="s">
        <v>161</v>
      </c>
      <c r="E120" s="280">
        <v>0</v>
      </c>
      <c r="F120" s="280">
        <v>0</v>
      </c>
      <c r="G120" s="280">
        <v>0</v>
      </c>
      <c r="H120" s="280">
        <v>0</v>
      </c>
      <c r="I120" s="280">
        <v>0</v>
      </c>
      <c r="J120" s="280">
        <v>0</v>
      </c>
      <c r="K120" s="280">
        <v>0</v>
      </c>
      <c r="L120" s="280">
        <v>0</v>
      </c>
      <c r="M120" s="280">
        <v>1</v>
      </c>
      <c r="N120" s="280">
        <v>0</v>
      </c>
      <c r="O120" s="280">
        <v>0</v>
      </c>
      <c r="P120" s="280">
        <v>1</v>
      </c>
      <c r="Q120" s="280">
        <v>0</v>
      </c>
      <c r="R120" s="280">
        <v>0</v>
      </c>
      <c r="S120" s="280">
        <v>0</v>
      </c>
      <c r="T120" s="280">
        <v>0</v>
      </c>
      <c r="U120" s="233">
        <f t="shared" si="8"/>
        <v>1</v>
      </c>
      <c r="W120" s="252">
        <f t="shared" si="9"/>
        <v>1</v>
      </c>
    </row>
    <row r="121" spans="1:23" s="251" customFormat="1" ht="15" x14ac:dyDescent="0.3">
      <c r="A121" s="250" t="str">
        <f t="shared" si="12"/>
        <v>PO250105</v>
      </c>
      <c r="B121" s="250">
        <f t="shared" si="11"/>
        <v>5</v>
      </c>
      <c r="C121" s="279" t="s">
        <v>182</v>
      </c>
      <c r="D121" s="280" t="s">
        <v>156</v>
      </c>
      <c r="E121" s="280">
        <v>1</v>
      </c>
      <c r="F121" s="280">
        <v>0</v>
      </c>
      <c r="G121" s="280">
        <v>2</v>
      </c>
      <c r="H121" s="280">
        <v>3</v>
      </c>
      <c r="I121" s="280">
        <v>0</v>
      </c>
      <c r="J121" s="280">
        <v>0</v>
      </c>
      <c r="K121" s="280">
        <v>0</v>
      </c>
      <c r="L121" s="280">
        <v>0</v>
      </c>
      <c r="M121" s="280">
        <v>0</v>
      </c>
      <c r="N121" s="280">
        <v>0</v>
      </c>
      <c r="O121" s="280">
        <v>0</v>
      </c>
      <c r="P121" s="280">
        <v>0</v>
      </c>
      <c r="Q121" s="280">
        <v>0</v>
      </c>
      <c r="R121" s="280">
        <v>0</v>
      </c>
      <c r="S121" s="280">
        <v>0</v>
      </c>
      <c r="T121" s="280">
        <v>0</v>
      </c>
      <c r="U121" s="233">
        <f t="shared" si="8"/>
        <v>1</v>
      </c>
      <c r="W121" s="252">
        <f t="shared" si="9"/>
        <v>3</v>
      </c>
    </row>
    <row r="122" spans="1:23" s="251" customFormat="1" ht="15" x14ac:dyDescent="0.3">
      <c r="A122" s="250" t="str">
        <f t="shared" si="12"/>
        <v>PO250106</v>
      </c>
      <c r="B122" s="250">
        <f t="shared" si="11"/>
        <v>6</v>
      </c>
      <c r="C122" s="279" t="s">
        <v>182</v>
      </c>
      <c r="D122" s="280" t="s">
        <v>184</v>
      </c>
      <c r="E122" s="280">
        <v>2</v>
      </c>
      <c r="F122" s="280">
        <v>0</v>
      </c>
      <c r="G122" s="280">
        <v>1</v>
      </c>
      <c r="H122" s="280">
        <v>3</v>
      </c>
      <c r="I122" s="280">
        <v>0</v>
      </c>
      <c r="J122" s="280">
        <v>0</v>
      </c>
      <c r="K122" s="280">
        <v>0</v>
      </c>
      <c r="L122" s="280">
        <v>0</v>
      </c>
      <c r="M122" s="280">
        <v>1</v>
      </c>
      <c r="N122" s="280">
        <v>0</v>
      </c>
      <c r="O122" s="280">
        <v>0</v>
      </c>
      <c r="P122" s="280">
        <v>1</v>
      </c>
      <c r="Q122" s="280">
        <v>0</v>
      </c>
      <c r="R122" s="280">
        <v>0</v>
      </c>
      <c r="S122" s="280">
        <v>0</v>
      </c>
      <c r="T122" s="280">
        <v>0</v>
      </c>
      <c r="U122" s="233">
        <f t="shared" si="8"/>
        <v>1</v>
      </c>
      <c r="W122" s="252">
        <f t="shared" si="9"/>
        <v>4</v>
      </c>
    </row>
    <row r="123" spans="1:23" s="251" customFormat="1" ht="15" x14ac:dyDescent="0.3">
      <c r="A123" s="250" t="str">
        <f t="shared" si="12"/>
        <v>PO250107</v>
      </c>
      <c r="B123" s="250">
        <f t="shared" si="11"/>
        <v>7</v>
      </c>
      <c r="C123" s="279" t="s">
        <v>182</v>
      </c>
      <c r="D123" s="280" t="s">
        <v>231</v>
      </c>
      <c r="E123" s="280">
        <v>0</v>
      </c>
      <c r="F123" s="280">
        <v>0</v>
      </c>
      <c r="G123" s="280">
        <v>0</v>
      </c>
      <c r="H123" s="280">
        <v>0</v>
      </c>
      <c r="I123" s="280">
        <v>0</v>
      </c>
      <c r="J123" s="280">
        <v>0</v>
      </c>
      <c r="K123" s="280">
        <v>0</v>
      </c>
      <c r="L123" s="280">
        <v>0</v>
      </c>
      <c r="M123" s="280">
        <v>0</v>
      </c>
      <c r="N123" s="280">
        <v>0</v>
      </c>
      <c r="O123" s="280">
        <v>0</v>
      </c>
      <c r="P123" s="280">
        <v>0</v>
      </c>
      <c r="Q123" s="280">
        <v>0</v>
      </c>
      <c r="R123" s="280">
        <v>0</v>
      </c>
      <c r="S123" s="280">
        <v>0</v>
      </c>
      <c r="T123" s="280">
        <v>0</v>
      </c>
      <c r="U123" s="233">
        <f t="shared" si="8"/>
        <v>0</v>
      </c>
      <c r="W123" s="252">
        <f t="shared" si="9"/>
        <v>0</v>
      </c>
    </row>
    <row r="124" spans="1:23" s="251" customFormat="1" ht="15" x14ac:dyDescent="0.3">
      <c r="A124" s="250" t="str">
        <f t="shared" si="12"/>
        <v>PO250108</v>
      </c>
      <c r="B124" s="250">
        <f t="shared" si="11"/>
        <v>8</v>
      </c>
      <c r="C124" s="279" t="s">
        <v>182</v>
      </c>
      <c r="D124" s="280" t="s">
        <v>191</v>
      </c>
      <c r="E124" s="280">
        <v>1</v>
      </c>
      <c r="F124" s="280">
        <v>0</v>
      </c>
      <c r="G124" s="280">
        <v>0</v>
      </c>
      <c r="H124" s="280">
        <v>1</v>
      </c>
      <c r="I124" s="280">
        <v>0</v>
      </c>
      <c r="J124" s="280">
        <v>0</v>
      </c>
      <c r="K124" s="280">
        <v>0</v>
      </c>
      <c r="L124" s="280">
        <v>0</v>
      </c>
      <c r="M124" s="280">
        <v>0</v>
      </c>
      <c r="N124" s="280">
        <v>0</v>
      </c>
      <c r="O124" s="280">
        <v>0</v>
      </c>
      <c r="P124" s="280">
        <v>0</v>
      </c>
      <c r="Q124" s="280">
        <v>1</v>
      </c>
      <c r="R124" s="280">
        <v>0</v>
      </c>
      <c r="S124" s="280">
        <v>0</v>
      </c>
      <c r="T124" s="280">
        <v>1</v>
      </c>
      <c r="U124" s="233">
        <f t="shared" si="8"/>
        <v>0</v>
      </c>
      <c r="W124" s="252">
        <f t="shared" si="9"/>
        <v>2</v>
      </c>
    </row>
    <row r="125" spans="1:23" s="251" customFormat="1" ht="15" x14ac:dyDescent="0.3">
      <c r="A125" s="250" t="str">
        <f t="shared" si="12"/>
        <v>PO250201</v>
      </c>
      <c r="B125" s="250">
        <f t="shared" si="11"/>
        <v>1</v>
      </c>
      <c r="C125" s="281" t="s">
        <v>185</v>
      </c>
      <c r="D125" s="282" t="s">
        <v>183</v>
      </c>
      <c r="E125" s="282">
        <v>1</v>
      </c>
      <c r="F125" s="282">
        <v>0</v>
      </c>
      <c r="G125" s="282">
        <v>0</v>
      </c>
      <c r="H125" s="282">
        <v>1</v>
      </c>
      <c r="I125" s="282">
        <v>0</v>
      </c>
      <c r="J125" s="282">
        <v>0</v>
      </c>
      <c r="K125" s="282">
        <v>0</v>
      </c>
      <c r="L125" s="282">
        <v>0</v>
      </c>
      <c r="M125" s="282">
        <v>1</v>
      </c>
      <c r="N125" s="282">
        <v>0</v>
      </c>
      <c r="O125" s="282">
        <v>0</v>
      </c>
      <c r="P125" s="282">
        <v>1</v>
      </c>
      <c r="Q125" s="282">
        <v>0</v>
      </c>
      <c r="R125" s="282">
        <v>0</v>
      </c>
      <c r="S125" s="282">
        <v>0</v>
      </c>
      <c r="T125" s="282">
        <v>0</v>
      </c>
      <c r="U125" s="233">
        <f t="shared" si="8"/>
        <v>1</v>
      </c>
      <c r="W125" s="252">
        <f t="shared" si="9"/>
        <v>2</v>
      </c>
    </row>
    <row r="126" spans="1:23" s="251" customFormat="1" ht="15" x14ac:dyDescent="0.3">
      <c r="A126" s="250" t="str">
        <f t="shared" si="12"/>
        <v>PO250301</v>
      </c>
      <c r="B126" s="250">
        <f t="shared" si="11"/>
        <v>1</v>
      </c>
      <c r="C126" s="279" t="s">
        <v>187</v>
      </c>
      <c r="D126" s="280" t="s">
        <v>147</v>
      </c>
      <c r="E126" s="280">
        <v>5</v>
      </c>
      <c r="F126" s="280">
        <v>1</v>
      </c>
      <c r="G126" s="280">
        <v>0</v>
      </c>
      <c r="H126" s="280">
        <v>6</v>
      </c>
      <c r="I126" s="280">
        <v>0</v>
      </c>
      <c r="J126" s="280">
        <v>0</v>
      </c>
      <c r="K126" s="280">
        <v>0</v>
      </c>
      <c r="L126" s="280">
        <v>0</v>
      </c>
      <c r="M126" s="280">
        <v>0</v>
      </c>
      <c r="N126" s="280">
        <v>0</v>
      </c>
      <c r="O126" s="280">
        <v>0</v>
      </c>
      <c r="P126" s="280">
        <v>0</v>
      </c>
      <c r="Q126" s="280">
        <v>0</v>
      </c>
      <c r="R126" s="280">
        <v>0</v>
      </c>
      <c r="S126" s="280">
        <v>0</v>
      </c>
      <c r="T126" s="280">
        <v>0</v>
      </c>
      <c r="U126" s="233">
        <f t="shared" si="8"/>
        <v>1</v>
      </c>
      <c r="W126" s="252">
        <f t="shared" si="9"/>
        <v>6</v>
      </c>
    </row>
    <row r="127" spans="1:23" s="251" customFormat="1" ht="15" x14ac:dyDescent="0.3">
      <c r="A127" s="250" t="str">
        <f t="shared" si="12"/>
        <v>PO250302</v>
      </c>
      <c r="B127" s="250">
        <f t="shared" si="11"/>
        <v>2</v>
      </c>
      <c r="C127" s="279" t="s">
        <v>187</v>
      </c>
      <c r="D127" s="280" t="s">
        <v>183</v>
      </c>
      <c r="E127" s="280">
        <v>3</v>
      </c>
      <c r="F127" s="280">
        <v>0</v>
      </c>
      <c r="G127" s="280">
        <v>0</v>
      </c>
      <c r="H127" s="280">
        <v>3</v>
      </c>
      <c r="I127" s="280">
        <v>1</v>
      </c>
      <c r="J127" s="280">
        <v>0</v>
      </c>
      <c r="K127" s="280">
        <v>0</v>
      </c>
      <c r="L127" s="280">
        <v>1</v>
      </c>
      <c r="M127" s="280">
        <v>2</v>
      </c>
      <c r="N127" s="280">
        <v>0</v>
      </c>
      <c r="O127" s="280">
        <v>0</v>
      </c>
      <c r="P127" s="280">
        <v>2</v>
      </c>
      <c r="Q127" s="280">
        <v>0</v>
      </c>
      <c r="R127" s="280">
        <v>0</v>
      </c>
      <c r="S127" s="280">
        <v>0</v>
      </c>
      <c r="T127" s="280">
        <v>0</v>
      </c>
      <c r="U127" s="233">
        <f t="shared" si="8"/>
        <v>1</v>
      </c>
      <c r="W127" s="252">
        <f t="shared" si="9"/>
        <v>6</v>
      </c>
    </row>
    <row r="128" spans="1:23" s="251" customFormat="1" ht="15" x14ac:dyDescent="0.3">
      <c r="A128" s="250" t="str">
        <f t="shared" si="12"/>
        <v>PO250303</v>
      </c>
      <c r="B128" s="250">
        <f t="shared" si="11"/>
        <v>3</v>
      </c>
      <c r="C128" s="279" t="s">
        <v>187</v>
      </c>
      <c r="D128" s="280" t="s">
        <v>172</v>
      </c>
      <c r="E128" s="280">
        <v>1</v>
      </c>
      <c r="F128" s="280">
        <v>0</v>
      </c>
      <c r="G128" s="280">
        <v>0</v>
      </c>
      <c r="H128" s="280">
        <v>1</v>
      </c>
      <c r="I128" s="280">
        <v>0</v>
      </c>
      <c r="J128" s="280">
        <v>0</v>
      </c>
      <c r="K128" s="280">
        <v>0</v>
      </c>
      <c r="L128" s="280">
        <v>0</v>
      </c>
      <c r="M128" s="280">
        <v>0</v>
      </c>
      <c r="N128" s="280">
        <v>0</v>
      </c>
      <c r="O128" s="280">
        <v>0</v>
      </c>
      <c r="P128" s="280">
        <v>0</v>
      </c>
      <c r="Q128" s="280">
        <v>0</v>
      </c>
      <c r="R128" s="280">
        <v>0</v>
      </c>
      <c r="S128" s="280">
        <v>0</v>
      </c>
      <c r="T128" s="280">
        <v>0</v>
      </c>
      <c r="U128" s="233">
        <f t="shared" si="8"/>
        <v>1</v>
      </c>
      <c r="W128" s="252">
        <f t="shared" si="9"/>
        <v>1</v>
      </c>
    </row>
    <row r="129" spans="1:23" s="251" customFormat="1" ht="15" x14ac:dyDescent="0.3">
      <c r="A129" s="250" t="str">
        <f t="shared" si="12"/>
        <v>PO250304</v>
      </c>
      <c r="B129" s="250">
        <f t="shared" si="11"/>
        <v>4</v>
      </c>
      <c r="C129" s="279" t="s">
        <v>187</v>
      </c>
      <c r="D129" s="280" t="s">
        <v>184</v>
      </c>
      <c r="E129" s="280">
        <v>0</v>
      </c>
      <c r="F129" s="280">
        <v>0</v>
      </c>
      <c r="G129" s="280">
        <v>0</v>
      </c>
      <c r="H129" s="280">
        <v>0</v>
      </c>
      <c r="I129" s="280">
        <v>0</v>
      </c>
      <c r="J129" s="280">
        <v>0</v>
      </c>
      <c r="K129" s="280">
        <v>0</v>
      </c>
      <c r="L129" s="280">
        <v>0</v>
      </c>
      <c r="M129" s="280">
        <v>0</v>
      </c>
      <c r="N129" s="280">
        <v>0</v>
      </c>
      <c r="O129" s="280">
        <v>0</v>
      </c>
      <c r="P129" s="280">
        <v>0</v>
      </c>
      <c r="Q129" s="280">
        <v>0</v>
      </c>
      <c r="R129" s="280">
        <v>0</v>
      </c>
      <c r="S129" s="280">
        <v>0</v>
      </c>
      <c r="T129" s="280">
        <v>0</v>
      </c>
      <c r="U129" s="233">
        <f t="shared" si="8"/>
        <v>0</v>
      </c>
      <c r="W129" s="252">
        <f t="shared" si="9"/>
        <v>0</v>
      </c>
    </row>
    <row r="130" spans="1:23" s="251" customFormat="1" ht="15" x14ac:dyDescent="0.3">
      <c r="A130" s="250" t="str">
        <f t="shared" si="12"/>
        <v>PO250305</v>
      </c>
      <c r="B130" s="250">
        <f t="shared" si="11"/>
        <v>5</v>
      </c>
      <c r="C130" s="281" t="s">
        <v>187</v>
      </c>
      <c r="D130" s="282" t="s">
        <v>161</v>
      </c>
      <c r="E130" s="282">
        <v>0</v>
      </c>
      <c r="F130" s="282">
        <v>0</v>
      </c>
      <c r="G130" s="282">
        <v>0</v>
      </c>
      <c r="H130" s="282">
        <v>0</v>
      </c>
      <c r="I130" s="282">
        <v>0</v>
      </c>
      <c r="J130" s="282">
        <v>0</v>
      </c>
      <c r="K130" s="282">
        <v>0</v>
      </c>
      <c r="L130" s="282">
        <v>0</v>
      </c>
      <c r="M130" s="282">
        <v>0</v>
      </c>
      <c r="N130" s="282">
        <v>0</v>
      </c>
      <c r="O130" s="282">
        <v>0</v>
      </c>
      <c r="P130" s="282">
        <v>0</v>
      </c>
      <c r="Q130" s="282">
        <v>0</v>
      </c>
      <c r="R130" s="282">
        <v>0</v>
      </c>
      <c r="S130" s="282">
        <v>0</v>
      </c>
      <c r="T130" s="282">
        <v>0</v>
      </c>
      <c r="U130" s="233">
        <f t="shared" si="8"/>
        <v>0</v>
      </c>
      <c r="W130" s="252">
        <f t="shared" si="9"/>
        <v>0</v>
      </c>
    </row>
    <row r="131" spans="1:23" s="251" customFormat="1" ht="15" x14ac:dyDescent="0.3">
      <c r="A131" s="250" t="str">
        <f t="shared" si="12"/>
        <v>PO250401</v>
      </c>
      <c r="B131" s="250">
        <f t="shared" si="11"/>
        <v>1</v>
      </c>
      <c r="C131" s="279" t="s">
        <v>192</v>
      </c>
      <c r="D131" s="280" t="s">
        <v>183</v>
      </c>
      <c r="E131" s="280">
        <v>1</v>
      </c>
      <c r="F131" s="280">
        <v>0</v>
      </c>
      <c r="G131" s="280">
        <v>0</v>
      </c>
      <c r="H131" s="280">
        <v>1</v>
      </c>
      <c r="I131" s="280">
        <v>0</v>
      </c>
      <c r="J131" s="280">
        <v>0</v>
      </c>
      <c r="K131" s="280">
        <v>0</v>
      </c>
      <c r="L131" s="280">
        <v>0</v>
      </c>
      <c r="M131" s="280">
        <v>0</v>
      </c>
      <c r="N131" s="280">
        <v>0</v>
      </c>
      <c r="O131" s="280">
        <v>0</v>
      </c>
      <c r="P131" s="280">
        <v>0</v>
      </c>
      <c r="Q131" s="280">
        <v>0</v>
      </c>
      <c r="R131" s="280">
        <v>0</v>
      </c>
      <c r="S131" s="280">
        <v>0</v>
      </c>
      <c r="T131" s="280">
        <v>0</v>
      </c>
      <c r="U131" s="233">
        <f t="shared" si="8"/>
        <v>1</v>
      </c>
      <c r="W131" s="252">
        <f t="shared" si="9"/>
        <v>1</v>
      </c>
    </row>
    <row r="132" spans="1:23" s="251" customFormat="1" ht="15" x14ac:dyDescent="0.3">
      <c r="A132" s="250" t="str">
        <f t="shared" si="12"/>
        <v>PO250402</v>
      </c>
      <c r="B132" s="250">
        <f t="shared" si="11"/>
        <v>2</v>
      </c>
      <c r="C132" s="279" t="s">
        <v>192</v>
      </c>
      <c r="D132" s="280" t="s">
        <v>172</v>
      </c>
      <c r="E132" s="280">
        <v>0</v>
      </c>
      <c r="F132" s="280">
        <v>0</v>
      </c>
      <c r="G132" s="280">
        <v>0</v>
      </c>
      <c r="H132" s="280">
        <v>0</v>
      </c>
      <c r="I132" s="280">
        <v>0</v>
      </c>
      <c r="J132" s="280">
        <v>0</v>
      </c>
      <c r="K132" s="280">
        <v>0</v>
      </c>
      <c r="L132" s="280">
        <v>0</v>
      </c>
      <c r="M132" s="280">
        <v>2</v>
      </c>
      <c r="N132" s="280">
        <v>0</v>
      </c>
      <c r="O132" s="280">
        <v>0</v>
      </c>
      <c r="P132" s="280">
        <v>2</v>
      </c>
      <c r="Q132" s="280">
        <v>1</v>
      </c>
      <c r="R132" s="280">
        <v>0</v>
      </c>
      <c r="S132" s="280">
        <v>0</v>
      </c>
      <c r="T132" s="280">
        <v>1</v>
      </c>
      <c r="U132" s="233">
        <f t="shared" si="8"/>
        <v>1</v>
      </c>
      <c r="W132" s="252">
        <f t="shared" si="9"/>
        <v>3</v>
      </c>
    </row>
    <row r="133" spans="1:23" s="251" customFormat="1" ht="15" x14ac:dyDescent="0.3">
      <c r="A133" s="250" t="str">
        <f t="shared" si="12"/>
        <v>PO250403</v>
      </c>
      <c r="B133" s="250">
        <f t="shared" si="11"/>
        <v>3</v>
      </c>
      <c r="C133" s="279" t="s">
        <v>192</v>
      </c>
      <c r="D133" s="280" t="s">
        <v>199</v>
      </c>
      <c r="E133" s="280">
        <v>3</v>
      </c>
      <c r="F133" s="280">
        <v>1</v>
      </c>
      <c r="G133" s="280">
        <v>0</v>
      </c>
      <c r="H133" s="280">
        <v>4</v>
      </c>
      <c r="I133" s="280">
        <v>0</v>
      </c>
      <c r="J133" s="280">
        <v>0</v>
      </c>
      <c r="K133" s="280">
        <v>0</v>
      </c>
      <c r="L133" s="280">
        <v>0</v>
      </c>
      <c r="M133" s="280">
        <v>0</v>
      </c>
      <c r="N133" s="280">
        <v>0</v>
      </c>
      <c r="O133" s="280">
        <v>0</v>
      </c>
      <c r="P133" s="280">
        <v>0</v>
      </c>
      <c r="Q133" s="280">
        <v>0</v>
      </c>
      <c r="R133" s="280">
        <v>0</v>
      </c>
      <c r="S133" s="280">
        <v>0</v>
      </c>
      <c r="T133" s="280">
        <v>0</v>
      </c>
      <c r="U133" s="233">
        <f t="shared" si="8"/>
        <v>1</v>
      </c>
      <c r="W133" s="252">
        <f t="shared" si="9"/>
        <v>4</v>
      </c>
    </row>
    <row r="134" spans="1:23" s="251" customFormat="1" ht="15" x14ac:dyDescent="0.3">
      <c r="A134" s="250" t="str">
        <f t="shared" si="12"/>
        <v>PO250404</v>
      </c>
      <c r="B134" s="250">
        <f t="shared" si="11"/>
        <v>4</v>
      </c>
      <c r="C134" s="279" t="s">
        <v>192</v>
      </c>
      <c r="D134" s="280" t="s">
        <v>204</v>
      </c>
      <c r="E134" s="280">
        <v>0</v>
      </c>
      <c r="F134" s="280">
        <v>0</v>
      </c>
      <c r="G134" s="280">
        <v>0</v>
      </c>
      <c r="H134" s="280">
        <v>0</v>
      </c>
      <c r="I134" s="280">
        <v>0</v>
      </c>
      <c r="J134" s="280">
        <v>0</v>
      </c>
      <c r="K134" s="280">
        <v>0</v>
      </c>
      <c r="L134" s="280">
        <v>0</v>
      </c>
      <c r="M134" s="280">
        <v>1</v>
      </c>
      <c r="N134" s="280">
        <v>0</v>
      </c>
      <c r="O134" s="280">
        <v>0</v>
      </c>
      <c r="P134" s="280">
        <v>1</v>
      </c>
      <c r="Q134" s="280">
        <v>0</v>
      </c>
      <c r="R134" s="280">
        <v>0</v>
      </c>
      <c r="S134" s="280">
        <v>0</v>
      </c>
      <c r="T134" s="280">
        <v>0</v>
      </c>
      <c r="U134" s="233">
        <f t="shared" si="8"/>
        <v>1</v>
      </c>
      <c r="W134" s="252">
        <f t="shared" si="9"/>
        <v>1</v>
      </c>
    </row>
    <row r="135" spans="1:23" s="251" customFormat="1" ht="15" x14ac:dyDescent="0.3">
      <c r="A135" s="250" t="str">
        <f t="shared" si="12"/>
        <v>PO250405</v>
      </c>
      <c r="B135" s="250">
        <f t="shared" si="11"/>
        <v>5</v>
      </c>
      <c r="C135" s="279" t="s">
        <v>192</v>
      </c>
      <c r="D135" s="280" t="s">
        <v>203</v>
      </c>
      <c r="E135" s="280">
        <v>0</v>
      </c>
      <c r="F135" s="280">
        <v>0</v>
      </c>
      <c r="G135" s="280">
        <v>0</v>
      </c>
      <c r="H135" s="280">
        <v>0</v>
      </c>
      <c r="I135" s="280">
        <v>0</v>
      </c>
      <c r="J135" s="280">
        <v>0</v>
      </c>
      <c r="K135" s="280">
        <v>0</v>
      </c>
      <c r="L135" s="280">
        <v>0</v>
      </c>
      <c r="M135" s="280">
        <v>0</v>
      </c>
      <c r="N135" s="280">
        <v>0</v>
      </c>
      <c r="O135" s="280">
        <v>0</v>
      </c>
      <c r="P135" s="280">
        <v>0</v>
      </c>
      <c r="Q135" s="280">
        <v>0</v>
      </c>
      <c r="R135" s="280">
        <v>0</v>
      </c>
      <c r="S135" s="280">
        <v>0</v>
      </c>
      <c r="T135" s="280">
        <v>0</v>
      </c>
      <c r="U135" s="233">
        <f t="shared" si="8"/>
        <v>0</v>
      </c>
      <c r="W135" s="252">
        <f t="shared" si="9"/>
        <v>0</v>
      </c>
    </row>
    <row r="136" spans="1:23" s="251" customFormat="1" ht="15" x14ac:dyDescent="0.3">
      <c r="A136" s="250" t="str">
        <f t="shared" si="12"/>
        <v>PO250406</v>
      </c>
      <c r="B136" s="250">
        <f t="shared" si="11"/>
        <v>6</v>
      </c>
      <c r="C136" s="279" t="s">
        <v>192</v>
      </c>
      <c r="D136" s="280" t="s">
        <v>225</v>
      </c>
      <c r="E136" s="280">
        <v>0</v>
      </c>
      <c r="F136" s="280">
        <v>0</v>
      </c>
      <c r="G136" s="280">
        <v>0</v>
      </c>
      <c r="H136" s="280">
        <v>0</v>
      </c>
      <c r="I136" s="280">
        <v>0</v>
      </c>
      <c r="J136" s="280">
        <v>0</v>
      </c>
      <c r="K136" s="280">
        <v>0</v>
      </c>
      <c r="L136" s="280">
        <v>0</v>
      </c>
      <c r="M136" s="280">
        <v>0</v>
      </c>
      <c r="N136" s="280">
        <v>0</v>
      </c>
      <c r="O136" s="280">
        <v>0</v>
      </c>
      <c r="P136" s="280">
        <v>0</v>
      </c>
      <c r="Q136" s="280">
        <v>0</v>
      </c>
      <c r="R136" s="280">
        <v>0</v>
      </c>
      <c r="S136" s="280">
        <v>0</v>
      </c>
      <c r="T136" s="280">
        <v>0</v>
      </c>
      <c r="U136" s="233">
        <f t="shared" si="8"/>
        <v>0</v>
      </c>
      <c r="W136" s="252">
        <f t="shared" si="9"/>
        <v>0</v>
      </c>
    </row>
    <row r="137" spans="1:23" s="251" customFormat="1" ht="15" x14ac:dyDescent="0.3">
      <c r="A137" s="250" t="str">
        <f t="shared" si="12"/>
        <v>PO250501</v>
      </c>
      <c r="B137" s="250">
        <f t="shared" si="11"/>
        <v>1</v>
      </c>
      <c r="C137" s="279" t="s">
        <v>195</v>
      </c>
      <c r="D137" s="280" t="s">
        <v>196</v>
      </c>
      <c r="E137" s="280">
        <v>5</v>
      </c>
      <c r="F137" s="280">
        <v>0</v>
      </c>
      <c r="G137" s="280">
        <v>1</v>
      </c>
      <c r="H137" s="280">
        <v>6</v>
      </c>
      <c r="I137" s="280">
        <v>0</v>
      </c>
      <c r="J137" s="280">
        <v>0</v>
      </c>
      <c r="K137" s="280">
        <v>0</v>
      </c>
      <c r="L137" s="280">
        <v>0</v>
      </c>
      <c r="M137" s="280">
        <v>2</v>
      </c>
      <c r="N137" s="280">
        <v>0</v>
      </c>
      <c r="O137" s="280">
        <v>0</v>
      </c>
      <c r="P137" s="280">
        <v>2</v>
      </c>
      <c r="Q137" s="280">
        <v>0</v>
      </c>
      <c r="R137" s="280">
        <v>0</v>
      </c>
      <c r="S137" s="280">
        <v>0</v>
      </c>
      <c r="T137" s="280">
        <v>0</v>
      </c>
      <c r="U137" s="233">
        <f t="shared" si="8"/>
        <v>1</v>
      </c>
      <c r="W137" s="252">
        <f t="shared" si="9"/>
        <v>8</v>
      </c>
    </row>
    <row r="138" spans="1:23" s="251" customFormat="1" ht="15" x14ac:dyDescent="0.3">
      <c r="A138" s="250" t="str">
        <f t="shared" si="12"/>
        <v>PO250502</v>
      </c>
      <c r="B138" s="250">
        <f t="shared" si="11"/>
        <v>2</v>
      </c>
      <c r="C138" s="279" t="s">
        <v>195</v>
      </c>
      <c r="D138" s="280" t="s">
        <v>782</v>
      </c>
      <c r="E138" s="280">
        <v>3</v>
      </c>
      <c r="F138" s="280">
        <v>1</v>
      </c>
      <c r="G138" s="280">
        <v>0</v>
      </c>
      <c r="H138" s="280">
        <v>4</v>
      </c>
      <c r="I138" s="280">
        <v>0</v>
      </c>
      <c r="J138" s="280">
        <v>0</v>
      </c>
      <c r="K138" s="280">
        <v>0</v>
      </c>
      <c r="L138" s="280">
        <v>0</v>
      </c>
      <c r="M138" s="280">
        <v>2</v>
      </c>
      <c r="N138" s="280">
        <v>0</v>
      </c>
      <c r="O138" s="280">
        <v>0</v>
      </c>
      <c r="P138" s="280">
        <v>2</v>
      </c>
      <c r="Q138" s="280">
        <v>0</v>
      </c>
      <c r="R138" s="280">
        <v>0</v>
      </c>
      <c r="S138" s="280">
        <v>0</v>
      </c>
      <c r="T138" s="280">
        <v>0</v>
      </c>
      <c r="U138" s="233">
        <f t="shared" si="8"/>
        <v>1</v>
      </c>
      <c r="W138" s="252">
        <f t="shared" si="9"/>
        <v>6</v>
      </c>
    </row>
    <row r="139" spans="1:23" s="251" customFormat="1" ht="15" x14ac:dyDescent="0.3">
      <c r="A139" s="250" t="str">
        <f t="shared" si="12"/>
        <v>PO250503</v>
      </c>
      <c r="B139" s="250">
        <f t="shared" si="11"/>
        <v>3</v>
      </c>
      <c r="C139" s="279" t="s">
        <v>195</v>
      </c>
      <c r="D139" s="280" t="s">
        <v>161</v>
      </c>
      <c r="E139" s="280">
        <v>3</v>
      </c>
      <c r="F139" s="280">
        <v>0</v>
      </c>
      <c r="G139" s="280">
        <v>0</v>
      </c>
      <c r="H139" s="280">
        <v>3</v>
      </c>
      <c r="I139" s="280">
        <v>0</v>
      </c>
      <c r="J139" s="280">
        <v>0</v>
      </c>
      <c r="K139" s="280">
        <v>0</v>
      </c>
      <c r="L139" s="280">
        <v>0</v>
      </c>
      <c r="M139" s="280">
        <v>5</v>
      </c>
      <c r="N139" s="280">
        <v>0</v>
      </c>
      <c r="O139" s="280">
        <v>0</v>
      </c>
      <c r="P139" s="280">
        <v>5</v>
      </c>
      <c r="Q139" s="280">
        <v>0</v>
      </c>
      <c r="R139" s="280">
        <v>0</v>
      </c>
      <c r="S139" s="280">
        <v>0</v>
      </c>
      <c r="T139" s="280">
        <v>0</v>
      </c>
      <c r="U139" s="233">
        <f t="shared" ref="U139:U202" si="13">IF((H139+P139)&gt;(L139+T139),1,0)</f>
        <v>1</v>
      </c>
      <c r="W139" s="252">
        <f t="shared" si="9"/>
        <v>8</v>
      </c>
    </row>
    <row r="140" spans="1:23" s="251" customFormat="1" ht="15" x14ac:dyDescent="0.3">
      <c r="A140" s="250" t="str">
        <f t="shared" si="12"/>
        <v>PO250504</v>
      </c>
      <c r="B140" s="250">
        <f t="shared" si="11"/>
        <v>4</v>
      </c>
      <c r="C140" s="279" t="s">
        <v>195</v>
      </c>
      <c r="D140" s="280" t="s">
        <v>130</v>
      </c>
      <c r="E140" s="280">
        <v>0</v>
      </c>
      <c r="F140" s="280">
        <v>0</v>
      </c>
      <c r="G140" s="280">
        <v>0</v>
      </c>
      <c r="H140" s="280">
        <v>0</v>
      </c>
      <c r="I140" s="280">
        <v>0</v>
      </c>
      <c r="J140" s="280">
        <v>0</v>
      </c>
      <c r="K140" s="280">
        <v>0</v>
      </c>
      <c r="L140" s="280">
        <v>0</v>
      </c>
      <c r="M140" s="280">
        <v>0</v>
      </c>
      <c r="N140" s="280">
        <v>0</v>
      </c>
      <c r="O140" s="280">
        <v>0</v>
      </c>
      <c r="P140" s="280">
        <v>0</v>
      </c>
      <c r="Q140" s="280">
        <v>0</v>
      </c>
      <c r="R140" s="280">
        <v>0</v>
      </c>
      <c r="S140" s="280">
        <v>0</v>
      </c>
      <c r="T140" s="280">
        <v>0</v>
      </c>
      <c r="U140" s="233">
        <f t="shared" si="13"/>
        <v>0</v>
      </c>
      <c r="W140" s="252">
        <f t="shared" ref="W140:W203" si="14">H140+L140+P140+T140</f>
        <v>0</v>
      </c>
    </row>
    <row r="141" spans="1:23" s="251" customFormat="1" ht="15" x14ac:dyDescent="0.3">
      <c r="A141" s="250" t="str">
        <f t="shared" si="12"/>
        <v>PO250505</v>
      </c>
      <c r="B141" s="250">
        <f t="shared" si="11"/>
        <v>5</v>
      </c>
      <c r="C141" s="279" t="s">
        <v>195</v>
      </c>
      <c r="D141" s="280" t="s">
        <v>207</v>
      </c>
      <c r="E141" s="280">
        <v>0</v>
      </c>
      <c r="F141" s="280">
        <v>0</v>
      </c>
      <c r="G141" s="280">
        <v>0</v>
      </c>
      <c r="H141" s="280">
        <v>0</v>
      </c>
      <c r="I141" s="280">
        <v>0</v>
      </c>
      <c r="J141" s="280">
        <v>0</v>
      </c>
      <c r="K141" s="280">
        <v>0</v>
      </c>
      <c r="L141" s="280">
        <v>0</v>
      </c>
      <c r="M141" s="280">
        <v>0</v>
      </c>
      <c r="N141" s="280">
        <v>0</v>
      </c>
      <c r="O141" s="280">
        <v>0</v>
      </c>
      <c r="P141" s="280">
        <v>0</v>
      </c>
      <c r="Q141" s="280">
        <v>0</v>
      </c>
      <c r="R141" s="280">
        <v>0</v>
      </c>
      <c r="S141" s="280">
        <v>0</v>
      </c>
      <c r="T141" s="280">
        <v>0</v>
      </c>
      <c r="U141" s="233">
        <f t="shared" si="13"/>
        <v>0</v>
      </c>
      <c r="W141" s="252">
        <f t="shared" si="14"/>
        <v>0</v>
      </c>
    </row>
    <row r="142" spans="1:23" s="251" customFormat="1" ht="15" x14ac:dyDescent="0.3">
      <c r="A142" s="250" t="str">
        <f t="shared" si="12"/>
        <v>PO250601</v>
      </c>
      <c r="B142" s="250">
        <f t="shared" si="11"/>
        <v>1</v>
      </c>
      <c r="C142" s="279" t="s">
        <v>200</v>
      </c>
      <c r="D142" s="280" t="s">
        <v>201</v>
      </c>
      <c r="E142" s="280">
        <v>0</v>
      </c>
      <c r="F142" s="280">
        <v>0</v>
      </c>
      <c r="G142" s="280">
        <v>0</v>
      </c>
      <c r="H142" s="280">
        <v>0</v>
      </c>
      <c r="I142" s="280">
        <v>0</v>
      </c>
      <c r="J142" s="280">
        <v>0</v>
      </c>
      <c r="K142" s="280">
        <v>0</v>
      </c>
      <c r="L142" s="280">
        <v>0</v>
      </c>
      <c r="M142" s="280">
        <v>2</v>
      </c>
      <c r="N142" s="280">
        <v>0</v>
      </c>
      <c r="O142" s="280">
        <v>0</v>
      </c>
      <c r="P142" s="280">
        <v>2</v>
      </c>
      <c r="Q142" s="280">
        <v>0</v>
      </c>
      <c r="R142" s="280">
        <v>0</v>
      </c>
      <c r="S142" s="280">
        <v>0</v>
      </c>
      <c r="T142" s="280">
        <v>0</v>
      </c>
      <c r="U142" s="233">
        <f t="shared" si="13"/>
        <v>1</v>
      </c>
      <c r="W142" s="252">
        <f t="shared" si="14"/>
        <v>2</v>
      </c>
    </row>
    <row r="143" spans="1:23" s="251" customFormat="1" ht="15" x14ac:dyDescent="0.3">
      <c r="A143" s="250" t="str">
        <f t="shared" si="12"/>
        <v>PO250602</v>
      </c>
      <c r="B143" s="250">
        <f t="shared" si="11"/>
        <v>2</v>
      </c>
      <c r="C143" s="279" t="s">
        <v>200</v>
      </c>
      <c r="D143" s="280" t="s">
        <v>203</v>
      </c>
      <c r="E143" s="280">
        <v>5</v>
      </c>
      <c r="F143" s="280">
        <v>0</v>
      </c>
      <c r="G143" s="280">
        <v>0</v>
      </c>
      <c r="H143" s="280">
        <v>5</v>
      </c>
      <c r="I143" s="280">
        <v>0</v>
      </c>
      <c r="J143" s="280">
        <v>0</v>
      </c>
      <c r="K143" s="280">
        <v>0</v>
      </c>
      <c r="L143" s="280">
        <v>0</v>
      </c>
      <c r="M143" s="280">
        <v>4</v>
      </c>
      <c r="N143" s="280">
        <v>0</v>
      </c>
      <c r="O143" s="280">
        <v>0</v>
      </c>
      <c r="P143" s="280">
        <v>4</v>
      </c>
      <c r="Q143" s="280">
        <v>0</v>
      </c>
      <c r="R143" s="280">
        <v>0</v>
      </c>
      <c r="S143" s="280">
        <v>0</v>
      </c>
      <c r="T143" s="280">
        <v>0</v>
      </c>
      <c r="U143" s="233">
        <f t="shared" si="13"/>
        <v>1</v>
      </c>
      <c r="W143" s="252">
        <f t="shared" si="14"/>
        <v>9</v>
      </c>
    </row>
    <row r="144" spans="1:23" s="251" customFormat="1" ht="15" x14ac:dyDescent="0.3">
      <c r="A144" s="250" t="str">
        <f t="shared" si="12"/>
        <v>PO250603</v>
      </c>
      <c r="B144" s="250">
        <f t="shared" si="11"/>
        <v>3</v>
      </c>
      <c r="C144" s="279" t="s">
        <v>200</v>
      </c>
      <c r="D144" s="280" t="s">
        <v>154</v>
      </c>
      <c r="E144" s="280">
        <v>3</v>
      </c>
      <c r="F144" s="280">
        <v>0</v>
      </c>
      <c r="G144" s="280">
        <v>0</v>
      </c>
      <c r="H144" s="280">
        <v>3</v>
      </c>
      <c r="I144" s="280">
        <v>2</v>
      </c>
      <c r="J144" s="280">
        <v>0</v>
      </c>
      <c r="K144" s="280">
        <v>0</v>
      </c>
      <c r="L144" s="280">
        <v>2</v>
      </c>
      <c r="M144" s="280">
        <v>8</v>
      </c>
      <c r="N144" s="280">
        <v>0</v>
      </c>
      <c r="O144" s="280">
        <v>0</v>
      </c>
      <c r="P144" s="280">
        <v>8</v>
      </c>
      <c r="Q144" s="280">
        <v>0</v>
      </c>
      <c r="R144" s="280">
        <v>0</v>
      </c>
      <c r="S144" s="280">
        <v>0</v>
      </c>
      <c r="T144" s="280">
        <v>0</v>
      </c>
      <c r="U144" s="233">
        <f t="shared" si="13"/>
        <v>1</v>
      </c>
      <c r="W144" s="252">
        <f t="shared" si="14"/>
        <v>13</v>
      </c>
    </row>
    <row r="145" spans="1:23" s="251" customFormat="1" ht="15" x14ac:dyDescent="0.3">
      <c r="A145" s="250" t="str">
        <f t="shared" si="12"/>
        <v>PO250604</v>
      </c>
      <c r="B145" s="250">
        <f t="shared" si="11"/>
        <v>4</v>
      </c>
      <c r="C145" s="279" t="s">
        <v>200</v>
      </c>
      <c r="D145" s="280" t="s">
        <v>199</v>
      </c>
      <c r="E145" s="280">
        <v>3</v>
      </c>
      <c r="F145" s="280">
        <v>2</v>
      </c>
      <c r="G145" s="280">
        <v>2</v>
      </c>
      <c r="H145" s="280">
        <v>7</v>
      </c>
      <c r="I145" s="280">
        <v>0</v>
      </c>
      <c r="J145" s="280">
        <v>0</v>
      </c>
      <c r="K145" s="280">
        <v>0</v>
      </c>
      <c r="L145" s="280">
        <v>0</v>
      </c>
      <c r="M145" s="280">
        <v>2</v>
      </c>
      <c r="N145" s="280">
        <v>0</v>
      </c>
      <c r="O145" s="280">
        <v>0</v>
      </c>
      <c r="P145" s="280">
        <v>2</v>
      </c>
      <c r="Q145" s="280">
        <v>0</v>
      </c>
      <c r="R145" s="280">
        <v>0</v>
      </c>
      <c r="S145" s="280">
        <v>0</v>
      </c>
      <c r="T145" s="280">
        <v>0</v>
      </c>
      <c r="U145" s="233">
        <f t="shared" si="13"/>
        <v>1</v>
      </c>
      <c r="W145" s="252">
        <f t="shared" si="14"/>
        <v>9</v>
      </c>
    </row>
    <row r="146" spans="1:23" s="251" customFormat="1" ht="15" x14ac:dyDescent="0.3">
      <c r="A146" s="250" t="str">
        <f t="shared" si="12"/>
        <v>PO250605</v>
      </c>
      <c r="B146" s="250">
        <f t="shared" si="11"/>
        <v>5</v>
      </c>
      <c r="C146" s="279" t="s">
        <v>200</v>
      </c>
      <c r="D146" s="280" t="s">
        <v>184</v>
      </c>
      <c r="E146" s="280">
        <v>0</v>
      </c>
      <c r="F146" s="280">
        <v>0</v>
      </c>
      <c r="G146" s="280">
        <v>0</v>
      </c>
      <c r="H146" s="280">
        <v>0</v>
      </c>
      <c r="I146" s="280">
        <v>0</v>
      </c>
      <c r="J146" s="280">
        <v>0</v>
      </c>
      <c r="K146" s="280">
        <v>0</v>
      </c>
      <c r="L146" s="280">
        <v>0</v>
      </c>
      <c r="M146" s="280">
        <v>0</v>
      </c>
      <c r="N146" s="280">
        <v>0</v>
      </c>
      <c r="O146" s="280">
        <v>0</v>
      </c>
      <c r="P146" s="280">
        <v>0</v>
      </c>
      <c r="Q146" s="280">
        <v>0</v>
      </c>
      <c r="R146" s="280">
        <v>0</v>
      </c>
      <c r="S146" s="280">
        <v>0</v>
      </c>
      <c r="T146" s="280">
        <v>0</v>
      </c>
      <c r="U146" s="233">
        <f t="shared" si="13"/>
        <v>0</v>
      </c>
      <c r="W146" s="252">
        <f t="shared" si="14"/>
        <v>0</v>
      </c>
    </row>
    <row r="147" spans="1:23" s="251" customFormat="1" ht="15" x14ac:dyDescent="0.3">
      <c r="A147" s="250" t="str">
        <f t="shared" si="12"/>
        <v>PO250606</v>
      </c>
      <c r="B147" s="250">
        <f t="shared" si="11"/>
        <v>6</v>
      </c>
      <c r="C147" s="279" t="s">
        <v>200</v>
      </c>
      <c r="D147" s="280" t="s">
        <v>390</v>
      </c>
      <c r="E147" s="280">
        <v>0</v>
      </c>
      <c r="F147" s="280">
        <v>0</v>
      </c>
      <c r="G147" s="280">
        <v>0</v>
      </c>
      <c r="H147" s="280">
        <v>0</v>
      </c>
      <c r="I147" s="280">
        <v>0</v>
      </c>
      <c r="J147" s="280">
        <v>0</v>
      </c>
      <c r="K147" s="280">
        <v>0</v>
      </c>
      <c r="L147" s="280">
        <v>0</v>
      </c>
      <c r="M147" s="280">
        <v>0</v>
      </c>
      <c r="N147" s="280">
        <v>0</v>
      </c>
      <c r="O147" s="280">
        <v>0</v>
      </c>
      <c r="P147" s="280">
        <v>0</v>
      </c>
      <c r="Q147" s="280">
        <v>0</v>
      </c>
      <c r="R147" s="280">
        <v>0</v>
      </c>
      <c r="S147" s="280">
        <v>0</v>
      </c>
      <c r="T147" s="280">
        <v>0</v>
      </c>
      <c r="U147" s="233">
        <f t="shared" si="13"/>
        <v>0</v>
      </c>
      <c r="W147" s="252">
        <f t="shared" si="14"/>
        <v>0</v>
      </c>
    </row>
    <row r="148" spans="1:23" s="251" customFormat="1" ht="15" x14ac:dyDescent="0.3">
      <c r="A148" s="250" t="str">
        <f t="shared" si="12"/>
        <v>PO250607</v>
      </c>
      <c r="B148" s="250">
        <f t="shared" si="11"/>
        <v>7</v>
      </c>
      <c r="C148" s="279" t="s">
        <v>200</v>
      </c>
      <c r="D148" s="280" t="s">
        <v>183</v>
      </c>
      <c r="E148" s="280">
        <v>0</v>
      </c>
      <c r="F148" s="280">
        <v>0</v>
      </c>
      <c r="G148" s="280">
        <v>0</v>
      </c>
      <c r="H148" s="280">
        <v>0</v>
      </c>
      <c r="I148" s="280">
        <v>0</v>
      </c>
      <c r="J148" s="280">
        <v>0</v>
      </c>
      <c r="K148" s="280">
        <v>0</v>
      </c>
      <c r="L148" s="280">
        <v>0</v>
      </c>
      <c r="M148" s="280">
        <v>0</v>
      </c>
      <c r="N148" s="280">
        <v>0</v>
      </c>
      <c r="O148" s="280">
        <v>0</v>
      </c>
      <c r="P148" s="280">
        <v>0</v>
      </c>
      <c r="Q148" s="280">
        <v>0</v>
      </c>
      <c r="R148" s="280">
        <v>0</v>
      </c>
      <c r="S148" s="280">
        <v>0</v>
      </c>
      <c r="T148" s="280">
        <v>0</v>
      </c>
      <c r="U148" s="233">
        <f t="shared" si="13"/>
        <v>0</v>
      </c>
      <c r="W148" s="252">
        <f t="shared" si="14"/>
        <v>0</v>
      </c>
    </row>
    <row r="149" spans="1:23" s="251" customFormat="1" ht="15" x14ac:dyDescent="0.3">
      <c r="A149" s="250" t="str">
        <f t="shared" si="12"/>
        <v>PO250608</v>
      </c>
      <c r="B149" s="250">
        <f t="shared" si="11"/>
        <v>8</v>
      </c>
      <c r="C149" s="279" t="s">
        <v>200</v>
      </c>
      <c r="D149" s="280" t="s">
        <v>194</v>
      </c>
      <c r="E149" s="280">
        <v>0</v>
      </c>
      <c r="F149" s="280">
        <v>0</v>
      </c>
      <c r="G149" s="280">
        <v>0</v>
      </c>
      <c r="H149" s="280">
        <v>0</v>
      </c>
      <c r="I149" s="280">
        <v>0</v>
      </c>
      <c r="J149" s="280">
        <v>0</v>
      </c>
      <c r="K149" s="280">
        <v>0</v>
      </c>
      <c r="L149" s="280">
        <v>0</v>
      </c>
      <c r="M149" s="280">
        <v>0</v>
      </c>
      <c r="N149" s="280">
        <v>0</v>
      </c>
      <c r="O149" s="280">
        <v>0</v>
      </c>
      <c r="P149" s="280">
        <v>0</v>
      </c>
      <c r="Q149" s="280">
        <v>0</v>
      </c>
      <c r="R149" s="280">
        <v>0</v>
      </c>
      <c r="S149" s="280">
        <v>0</v>
      </c>
      <c r="T149" s="280">
        <v>0</v>
      </c>
      <c r="U149" s="233">
        <f t="shared" si="13"/>
        <v>0</v>
      </c>
      <c r="W149" s="252">
        <f t="shared" si="14"/>
        <v>0</v>
      </c>
    </row>
    <row r="150" spans="1:23" s="251" customFormat="1" ht="15" x14ac:dyDescent="0.3">
      <c r="A150" s="250" t="str">
        <f t="shared" si="12"/>
        <v>PO250609</v>
      </c>
      <c r="B150" s="250">
        <f t="shared" si="11"/>
        <v>9</v>
      </c>
      <c r="C150" s="281" t="s">
        <v>200</v>
      </c>
      <c r="D150" s="282" t="s">
        <v>191</v>
      </c>
      <c r="E150" s="282">
        <v>1</v>
      </c>
      <c r="F150" s="282">
        <v>0</v>
      </c>
      <c r="G150" s="282">
        <v>0</v>
      </c>
      <c r="H150" s="282">
        <v>1</v>
      </c>
      <c r="I150" s="282">
        <v>0</v>
      </c>
      <c r="J150" s="282">
        <v>0</v>
      </c>
      <c r="K150" s="282">
        <v>0</v>
      </c>
      <c r="L150" s="282">
        <v>0</v>
      </c>
      <c r="M150" s="282">
        <v>0</v>
      </c>
      <c r="N150" s="282">
        <v>0</v>
      </c>
      <c r="O150" s="282">
        <v>0</v>
      </c>
      <c r="P150" s="282">
        <v>0</v>
      </c>
      <c r="Q150" s="282">
        <v>0</v>
      </c>
      <c r="R150" s="282">
        <v>0</v>
      </c>
      <c r="S150" s="282">
        <v>0</v>
      </c>
      <c r="T150" s="282">
        <v>0</v>
      </c>
      <c r="U150" s="233">
        <f t="shared" si="13"/>
        <v>1</v>
      </c>
      <c r="W150" s="252">
        <f t="shared" si="14"/>
        <v>1</v>
      </c>
    </row>
    <row r="151" spans="1:23" s="251" customFormat="1" ht="15" x14ac:dyDescent="0.3">
      <c r="A151" s="250" t="str">
        <f t="shared" si="12"/>
        <v>PO250701</v>
      </c>
      <c r="B151" s="250">
        <f t="shared" si="11"/>
        <v>1</v>
      </c>
      <c r="C151" s="279" t="s">
        <v>205</v>
      </c>
      <c r="D151" s="280" t="s">
        <v>201</v>
      </c>
      <c r="E151" s="280">
        <v>9</v>
      </c>
      <c r="F151" s="280">
        <v>0</v>
      </c>
      <c r="G151" s="280">
        <v>0</v>
      </c>
      <c r="H151" s="280">
        <v>9</v>
      </c>
      <c r="I151" s="280">
        <v>1</v>
      </c>
      <c r="J151" s="280">
        <v>0</v>
      </c>
      <c r="K151" s="280">
        <v>0</v>
      </c>
      <c r="L151" s="280">
        <v>1</v>
      </c>
      <c r="M151" s="280">
        <v>3</v>
      </c>
      <c r="N151" s="280">
        <v>0</v>
      </c>
      <c r="O151" s="280">
        <v>0</v>
      </c>
      <c r="P151" s="280">
        <v>3</v>
      </c>
      <c r="Q151" s="280">
        <v>1</v>
      </c>
      <c r="R151" s="280">
        <v>0</v>
      </c>
      <c r="S151" s="280">
        <v>0</v>
      </c>
      <c r="T151" s="280">
        <v>1</v>
      </c>
      <c r="U151" s="233">
        <f t="shared" si="13"/>
        <v>1</v>
      </c>
      <c r="W151" s="252">
        <f t="shared" si="14"/>
        <v>14</v>
      </c>
    </row>
    <row r="152" spans="1:23" s="251" customFormat="1" ht="15" x14ac:dyDescent="0.3">
      <c r="A152" s="250" t="str">
        <f t="shared" si="12"/>
        <v>PO250702</v>
      </c>
      <c r="B152" s="250">
        <f t="shared" si="11"/>
        <v>2</v>
      </c>
      <c r="C152" s="279" t="s">
        <v>205</v>
      </c>
      <c r="D152" s="280" t="s">
        <v>206</v>
      </c>
      <c r="E152" s="280">
        <v>3</v>
      </c>
      <c r="F152" s="280">
        <v>4</v>
      </c>
      <c r="G152" s="280">
        <v>1</v>
      </c>
      <c r="H152" s="280">
        <v>8</v>
      </c>
      <c r="I152" s="280">
        <v>0</v>
      </c>
      <c r="J152" s="280">
        <v>0</v>
      </c>
      <c r="K152" s="280">
        <v>0</v>
      </c>
      <c r="L152" s="280">
        <v>0</v>
      </c>
      <c r="M152" s="280">
        <v>1</v>
      </c>
      <c r="N152" s="280">
        <v>0</v>
      </c>
      <c r="O152" s="280">
        <v>0</v>
      </c>
      <c r="P152" s="280">
        <v>1</v>
      </c>
      <c r="Q152" s="280">
        <v>0</v>
      </c>
      <c r="R152" s="280">
        <v>0</v>
      </c>
      <c r="S152" s="280">
        <v>0</v>
      </c>
      <c r="T152" s="280">
        <v>0</v>
      </c>
      <c r="U152" s="233">
        <f t="shared" si="13"/>
        <v>1</v>
      </c>
      <c r="W152" s="252">
        <f t="shared" si="14"/>
        <v>9</v>
      </c>
    </row>
    <row r="153" spans="1:23" s="251" customFormat="1" ht="15" x14ac:dyDescent="0.3">
      <c r="A153" s="250" t="str">
        <f t="shared" si="12"/>
        <v>PO250703</v>
      </c>
      <c r="B153" s="250">
        <f t="shared" si="11"/>
        <v>3</v>
      </c>
      <c r="C153" s="279" t="s">
        <v>205</v>
      </c>
      <c r="D153" s="280" t="s">
        <v>202</v>
      </c>
      <c r="E153" s="280">
        <v>8</v>
      </c>
      <c r="F153" s="280">
        <v>3</v>
      </c>
      <c r="G153" s="280">
        <v>0</v>
      </c>
      <c r="H153" s="280">
        <v>11</v>
      </c>
      <c r="I153" s="280">
        <v>0</v>
      </c>
      <c r="J153" s="280">
        <v>0</v>
      </c>
      <c r="K153" s="280">
        <v>0</v>
      </c>
      <c r="L153" s="280">
        <v>0</v>
      </c>
      <c r="M153" s="280">
        <v>0</v>
      </c>
      <c r="N153" s="280">
        <v>0</v>
      </c>
      <c r="O153" s="280">
        <v>0</v>
      </c>
      <c r="P153" s="280">
        <v>0</v>
      </c>
      <c r="Q153" s="280">
        <v>0</v>
      </c>
      <c r="R153" s="280">
        <v>0</v>
      </c>
      <c r="S153" s="280">
        <v>0</v>
      </c>
      <c r="T153" s="280">
        <v>0</v>
      </c>
      <c r="U153" s="233">
        <f t="shared" si="13"/>
        <v>1</v>
      </c>
      <c r="W153" s="252">
        <f t="shared" si="14"/>
        <v>11</v>
      </c>
    </row>
    <row r="154" spans="1:23" s="251" customFormat="1" ht="15" x14ac:dyDescent="0.3">
      <c r="A154" s="250" t="str">
        <f t="shared" si="12"/>
        <v>PO250704</v>
      </c>
      <c r="B154" s="250">
        <f t="shared" si="11"/>
        <v>4</v>
      </c>
      <c r="C154" s="279" t="s">
        <v>205</v>
      </c>
      <c r="D154" s="280" t="s">
        <v>188</v>
      </c>
      <c r="E154" s="280">
        <v>0</v>
      </c>
      <c r="F154" s="280">
        <v>0</v>
      </c>
      <c r="G154" s="280">
        <v>0</v>
      </c>
      <c r="H154" s="280">
        <v>0</v>
      </c>
      <c r="I154" s="280">
        <v>0</v>
      </c>
      <c r="J154" s="280">
        <v>0</v>
      </c>
      <c r="K154" s="280">
        <v>0</v>
      </c>
      <c r="L154" s="280">
        <v>0</v>
      </c>
      <c r="M154" s="280">
        <v>2</v>
      </c>
      <c r="N154" s="280">
        <v>0</v>
      </c>
      <c r="O154" s="280">
        <v>0</v>
      </c>
      <c r="P154" s="280">
        <v>2</v>
      </c>
      <c r="Q154" s="280">
        <v>1</v>
      </c>
      <c r="R154" s="280">
        <v>0</v>
      </c>
      <c r="S154" s="280">
        <v>0</v>
      </c>
      <c r="T154" s="280">
        <v>1</v>
      </c>
      <c r="U154" s="233">
        <f t="shared" si="13"/>
        <v>1</v>
      </c>
      <c r="W154" s="252">
        <f t="shared" si="14"/>
        <v>3</v>
      </c>
    </row>
    <row r="155" spans="1:23" s="251" customFormat="1" ht="15" x14ac:dyDescent="0.3">
      <c r="A155" s="250" t="str">
        <f t="shared" si="12"/>
        <v>PO250705</v>
      </c>
      <c r="B155" s="250">
        <f t="shared" ref="B155:B218" si="15">IF(C155=C154,B154+1,1)</f>
        <v>5</v>
      </c>
      <c r="C155" s="279" t="s">
        <v>205</v>
      </c>
      <c r="D155" s="280" t="s">
        <v>154</v>
      </c>
      <c r="E155" s="280">
        <v>2</v>
      </c>
      <c r="F155" s="280">
        <v>0</v>
      </c>
      <c r="G155" s="280">
        <v>0</v>
      </c>
      <c r="H155" s="280">
        <v>2</v>
      </c>
      <c r="I155" s="280">
        <v>0</v>
      </c>
      <c r="J155" s="280">
        <v>0</v>
      </c>
      <c r="K155" s="280">
        <v>0</v>
      </c>
      <c r="L155" s="280">
        <v>0</v>
      </c>
      <c r="M155" s="280">
        <v>1</v>
      </c>
      <c r="N155" s="280">
        <v>0</v>
      </c>
      <c r="O155" s="280">
        <v>0</v>
      </c>
      <c r="P155" s="280">
        <v>1</v>
      </c>
      <c r="Q155" s="280">
        <v>0</v>
      </c>
      <c r="R155" s="280">
        <v>0</v>
      </c>
      <c r="S155" s="280">
        <v>0</v>
      </c>
      <c r="T155" s="280">
        <v>0</v>
      </c>
      <c r="U155" s="233">
        <f t="shared" si="13"/>
        <v>1</v>
      </c>
      <c r="W155" s="252">
        <f t="shared" si="14"/>
        <v>3</v>
      </c>
    </row>
    <row r="156" spans="1:23" s="251" customFormat="1" ht="15" x14ac:dyDescent="0.3">
      <c r="A156" s="250" t="str">
        <f t="shared" si="12"/>
        <v>PO250706</v>
      </c>
      <c r="B156" s="250">
        <f t="shared" si="15"/>
        <v>6</v>
      </c>
      <c r="C156" s="279" t="s">
        <v>205</v>
      </c>
      <c r="D156" s="280" t="s">
        <v>208</v>
      </c>
      <c r="E156" s="280">
        <v>1</v>
      </c>
      <c r="F156" s="280">
        <v>0</v>
      </c>
      <c r="G156" s="280">
        <v>0</v>
      </c>
      <c r="H156" s="280">
        <v>1</v>
      </c>
      <c r="I156" s="280">
        <v>1</v>
      </c>
      <c r="J156" s="280">
        <v>0</v>
      </c>
      <c r="K156" s="280">
        <v>0</v>
      </c>
      <c r="L156" s="280">
        <v>1</v>
      </c>
      <c r="M156" s="280">
        <v>0</v>
      </c>
      <c r="N156" s="280">
        <v>0</v>
      </c>
      <c r="O156" s="280">
        <v>0</v>
      </c>
      <c r="P156" s="280">
        <v>0</v>
      </c>
      <c r="Q156" s="280">
        <v>0</v>
      </c>
      <c r="R156" s="280">
        <v>0</v>
      </c>
      <c r="S156" s="280">
        <v>0</v>
      </c>
      <c r="T156" s="280">
        <v>0</v>
      </c>
      <c r="U156" s="233">
        <f t="shared" si="13"/>
        <v>0</v>
      </c>
      <c r="W156" s="252">
        <f t="shared" si="14"/>
        <v>2</v>
      </c>
    </row>
    <row r="157" spans="1:23" s="251" customFormat="1" ht="15" x14ac:dyDescent="0.3">
      <c r="A157" s="250" t="str">
        <f t="shared" si="12"/>
        <v>PO250707</v>
      </c>
      <c r="B157" s="250">
        <f t="shared" si="15"/>
        <v>7</v>
      </c>
      <c r="C157" s="279" t="s">
        <v>205</v>
      </c>
      <c r="D157" s="280" t="s">
        <v>178</v>
      </c>
      <c r="E157" s="280">
        <v>0</v>
      </c>
      <c r="F157" s="280">
        <v>0</v>
      </c>
      <c r="G157" s="280">
        <v>0</v>
      </c>
      <c r="H157" s="280">
        <v>0</v>
      </c>
      <c r="I157" s="280">
        <v>0</v>
      </c>
      <c r="J157" s="280">
        <v>0</v>
      </c>
      <c r="K157" s="280">
        <v>0</v>
      </c>
      <c r="L157" s="280">
        <v>0</v>
      </c>
      <c r="M157" s="280">
        <v>3</v>
      </c>
      <c r="N157" s="280">
        <v>0</v>
      </c>
      <c r="O157" s="280">
        <v>0</v>
      </c>
      <c r="P157" s="280">
        <v>3</v>
      </c>
      <c r="Q157" s="280">
        <v>1</v>
      </c>
      <c r="R157" s="280">
        <v>0</v>
      </c>
      <c r="S157" s="280">
        <v>0</v>
      </c>
      <c r="T157" s="280">
        <v>1</v>
      </c>
      <c r="U157" s="233">
        <f t="shared" si="13"/>
        <v>1</v>
      </c>
      <c r="W157" s="252">
        <f t="shared" si="14"/>
        <v>4</v>
      </c>
    </row>
    <row r="158" spans="1:23" s="251" customFormat="1" ht="15" x14ac:dyDescent="0.3">
      <c r="A158" s="250" t="str">
        <f t="shared" si="12"/>
        <v>PO250708</v>
      </c>
      <c r="B158" s="250">
        <f t="shared" si="15"/>
        <v>8</v>
      </c>
      <c r="C158" s="279" t="s">
        <v>205</v>
      </c>
      <c r="D158" s="280" t="s">
        <v>183</v>
      </c>
      <c r="E158" s="280">
        <v>0</v>
      </c>
      <c r="F158" s="280">
        <v>0</v>
      </c>
      <c r="G158" s="280">
        <v>0</v>
      </c>
      <c r="H158" s="280">
        <v>0</v>
      </c>
      <c r="I158" s="280">
        <v>0</v>
      </c>
      <c r="J158" s="280">
        <v>0</v>
      </c>
      <c r="K158" s="280">
        <v>0</v>
      </c>
      <c r="L158" s="280">
        <v>0</v>
      </c>
      <c r="M158" s="280">
        <v>0</v>
      </c>
      <c r="N158" s="280">
        <v>0</v>
      </c>
      <c r="O158" s="280">
        <v>0</v>
      </c>
      <c r="P158" s="280">
        <v>0</v>
      </c>
      <c r="Q158" s="280">
        <v>0</v>
      </c>
      <c r="R158" s="280">
        <v>0</v>
      </c>
      <c r="S158" s="280">
        <v>0</v>
      </c>
      <c r="T158" s="280">
        <v>0</v>
      </c>
      <c r="U158" s="233">
        <f t="shared" si="13"/>
        <v>0</v>
      </c>
      <c r="W158" s="252">
        <f t="shared" si="14"/>
        <v>0</v>
      </c>
    </row>
    <row r="159" spans="1:23" s="251" customFormat="1" ht="15" x14ac:dyDescent="0.3">
      <c r="A159" s="250" t="str">
        <f t="shared" si="12"/>
        <v>PO250709</v>
      </c>
      <c r="B159" s="250">
        <f t="shared" si="15"/>
        <v>9</v>
      </c>
      <c r="C159" s="279" t="s">
        <v>205</v>
      </c>
      <c r="D159" s="280" t="s">
        <v>210</v>
      </c>
      <c r="E159" s="280">
        <v>2</v>
      </c>
      <c r="F159" s="280">
        <v>0</v>
      </c>
      <c r="G159" s="280">
        <v>0</v>
      </c>
      <c r="H159" s="280">
        <v>2</v>
      </c>
      <c r="I159" s="280">
        <v>0</v>
      </c>
      <c r="J159" s="280">
        <v>0</v>
      </c>
      <c r="K159" s="280">
        <v>0</v>
      </c>
      <c r="L159" s="280">
        <v>0</v>
      </c>
      <c r="M159" s="280">
        <v>0</v>
      </c>
      <c r="N159" s="280">
        <v>0</v>
      </c>
      <c r="O159" s="280">
        <v>0</v>
      </c>
      <c r="P159" s="280">
        <v>0</v>
      </c>
      <c r="Q159" s="280">
        <v>0</v>
      </c>
      <c r="R159" s="280">
        <v>0</v>
      </c>
      <c r="S159" s="280">
        <v>0</v>
      </c>
      <c r="T159" s="280">
        <v>0</v>
      </c>
      <c r="U159" s="233">
        <f t="shared" si="13"/>
        <v>1</v>
      </c>
      <c r="W159" s="252">
        <f t="shared" si="14"/>
        <v>2</v>
      </c>
    </row>
    <row r="160" spans="1:23" s="251" customFormat="1" ht="15" x14ac:dyDescent="0.3">
      <c r="A160" s="250" t="str">
        <f t="shared" si="12"/>
        <v>PO250710</v>
      </c>
      <c r="B160" s="250">
        <f t="shared" si="15"/>
        <v>10</v>
      </c>
      <c r="C160" s="279" t="s">
        <v>205</v>
      </c>
      <c r="D160" s="280" t="s">
        <v>199</v>
      </c>
      <c r="E160" s="280">
        <v>0</v>
      </c>
      <c r="F160" s="280">
        <v>0</v>
      </c>
      <c r="G160" s="280">
        <v>0</v>
      </c>
      <c r="H160" s="280">
        <v>0</v>
      </c>
      <c r="I160" s="280">
        <v>0</v>
      </c>
      <c r="J160" s="280">
        <v>0</v>
      </c>
      <c r="K160" s="280">
        <v>0</v>
      </c>
      <c r="L160" s="280">
        <v>0</v>
      </c>
      <c r="M160" s="280">
        <v>0</v>
      </c>
      <c r="N160" s="280">
        <v>0</v>
      </c>
      <c r="O160" s="280">
        <v>0</v>
      </c>
      <c r="P160" s="280">
        <v>0</v>
      </c>
      <c r="Q160" s="280">
        <v>1</v>
      </c>
      <c r="R160" s="280">
        <v>0</v>
      </c>
      <c r="S160" s="280">
        <v>0</v>
      </c>
      <c r="T160" s="280">
        <v>1</v>
      </c>
      <c r="U160" s="233">
        <f t="shared" si="13"/>
        <v>0</v>
      </c>
      <c r="W160" s="252">
        <f t="shared" si="14"/>
        <v>1</v>
      </c>
    </row>
    <row r="161" spans="1:23" s="251" customFormat="1" ht="15" x14ac:dyDescent="0.3">
      <c r="A161" s="250" t="str">
        <f t="shared" si="12"/>
        <v>PO250711</v>
      </c>
      <c r="B161" s="250">
        <f t="shared" si="15"/>
        <v>11</v>
      </c>
      <c r="C161" s="279" t="s">
        <v>205</v>
      </c>
      <c r="D161" s="280" t="s">
        <v>356</v>
      </c>
      <c r="E161" s="280">
        <v>0</v>
      </c>
      <c r="F161" s="280">
        <v>0</v>
      </c>
      <c r="G161" s="280">
        <v>0</v>
      </c>
      <c r="H161" s="280">
        <v>0</v>
      </c>
      <c r="I161" s="280">
        <v>0</v>
      </c>
      <c r="J161" s="280">
        <v>0</v>
      </c>
      <c r="K161" s="280">
        <v>0</v>
      </c>
      <c r="L161" s="280">
        <v>0</v>
      </c>
      <c r="M161" s="280">
        <v>1</v>
      </c>
      <c r="N161" s="280">
        <v>0</v>
      </c>
      <c r="O161" s="280">
        <v>0</v>
      </c>
      <c r="P161" s="280">
        <v>1</v>
      </c>
      <c r="Q161" s="280">
        <v>0</v>
      </c>
      <c r="R161" s="280">
        <v>0</v>
      </c>
      <c r="S161" s="280">
        <v>0</v>
      </c>
      <c r="T161" s="280">
        <v>0</v>
      </c>
      <c r="U161" s="233">
        <f t="shared" si="13"/>
        <v>1</v>
      </c>
      <c r="W161" s="252">
        <f t="shared" si="14"/>
        <v>1</v>
      </c>
    </row>
    <row r="162" spans="1:23" s="251" customFormat="1" ht="15" x14ac:dyDescent="0.3">
      <c r="A162" s="250" t="str">
        <f t="shared" si="12"/>
        <v>PO250712</v>
      </c>
      <c r="B162" s="250">
        <f t="shared" si="15"/>
        <v>12</v>
      </c>
      <c r="C162" s="279" t="s">
        <v>205</v>
      </c>
      <c r="D162" s="280" t="s">
        <v>235</v>
      </c>
      <c r="E162" s="280">
        <v>0</v>
      </c>
      <c r="F162" s="280">
        <v>0</v>
      </c>
      <c r="G162" s="280">
        <v>0</v>
      </c>
      <c r="H162" s="280">
        <v>0</v>
      </c>
      <c r="I162" s="280">
        <v>0</v>
      </c>
      <c r="J162" s="280">
        <v>0</v>
      </c>
      <c r="K162" s="280">
        <v>0</v>
      </c>
      <c r="L162" s="280">
        <v>0</v>
      </c>
      <c r="M162" s="280">
        <v>0</v>
      </c>
      <c r="N162" s="280">
        <v>0</v>
      </c>
      <c r="O162" s="280">
        <v>0</v>
      </c>
      <c r="P162" s="280">
        <v>0</v>
      </c>
      <c r="Q162" s="280">
        <v>0</v>
      </c>
      <c r="R162" s="280">
        <v>0</v>
      </c>
      <c r="S162" s="280">
        <v>0</v>
      </c>
      <c r="T162" s="280">
        <v>0</v>
      </c>
      <c r="U162" s="233">
        <f t="shared" si="13"/>
        <v>0</v>
      </c>
      <c r="W162" s="252">
        <f t="shared" si="14"/>
        <v>0</v>
      </c>
    </row>
    <row r="163" spans="1:23" s="251" customFormat="1" ht="15" x14ac:dyDescent="0.3">
      <c r="A163" s="250" t="str">
        <f t="shared" si="12"/>
        <v>PO250713</v>
      </c>
      <c r="B163" s="250">
        <f t="shared" si="15"/>
        <v>13</v>
      </c>
      <c r="C163" s="279" t="s">
        <v>205</v>
      </c>
      <c r="D163" s="280" t="s">
        <v>172</v>
      </c>
      <c r="E163" s="280">
        <v>0</v>
      </c>
      <c r="F163" s="280">
        <v>0</v>
      </c>
      <c r="G163" s="280">
        <v>0</v>
      </c>
      <c r="H163" s="280">
        <v>0</v>
      </c>
      <c r="I163" s="280">
        <v>0</v>
      </c>
      <c r="J163" s="280">
        <v>0</v>
      </c>
      <c r="K163" s="280">
        <v>0</v>
      </c>
      <c r="L163" s="280">
        <v>0</v>
      </c>
      <c r="M163" s="280">
        <v>0</v>
      </c>
      <c r="N163" s="280">
        <v>0</v>
      </c>
      <c r="O163" s="280">
        <v>0</v>
      </c>
      <c r="P163" s="280">
        <v>0</v>
      </c>
      <c r="Q163" s="280">
        <v>0</v>
      </c>
      <c r="R163" s="280">
        <v>0</v>
      </c>
      <c r="S163" s="280">
        <v>0</v>
      </c>
      <c r="T163" s="280">
        <v>0</v>
      </c>
      <c r="U163" s="233">
        <f t="shared" si="13"/>
        <v>0</v>
      </c>
      <c r="W163" s="252">
        <f t="shared" si="14"/>
        <v>0</v>
      </c>
    </row>
    <row r="164" spans="1:23" s="251" customFormat="1" ht="15" x14ac:dyDescent="0.3">
      <c r="A164" s="250" t="str">
        <f t="shared" si="12"/>
        <v>PO250714</v>
      </c>
      <c r="B164" s="250">
        <f t="shared" si="15"/>
        <v>14</v>
      </c>
      <c r="C164" s="279" t="s">
        <v>205</v>
      </c>
      <c r="D164" s="280" t="s">
        <v>190</v>
      </c>
      <c r="E164" s="280">
        <v>0</v>
      </c>
      <c r="F164" s="280">
        <v>0</v>
      </c>
      <c r="G164" s="280">
        <v>0</v>
      </c>
      <c r="H164" s="280">
        <v>0</v>
      </c>
      <c r="I164" s="280">
        <v>0</v>
      </c>
      <c r="J164" s="280">
        <v>0</v>
      </c>
      <c r="K164" s="280">
        <v>0</v>
      </c>
      <c r="L164" s="280">
        <v>0</v>
      </c>
      <c r="M164" s="280">
        <v>2</v>
      </c>
      <c r="N164" s="280">
        <v>0</v>
      </c>
      <c r="O164" s="280">
        <v>0</v>
      </c>
      <c r="P164" s="280">
        <v>2</v>
      </c>
      <c r="Q164" s="280">
        <v>0</v>
      </c>
      <c r="R164" s="280">
        <v>0</v>
      </c>
      <c r="S164" s="280">
        <v>0</v>
      </c>
      <c r="T164" s="280">
        <v>0</v>
      </c>
      <c r="U164" s="233">
        <f t="shared" si="13"/>
        <v>1</v>
      </c>
      <c r="W164" s="252">
        <f t="shared" si="14"/>
        <v>2</v>
      </c>
    </row>
    <row r="165" spans="1:23" s="251" customFormat="1" ht="15" x14ac:dyDescent="0.3">
      <c r="A165" s="250" t="str">
        <f t="shared" si="12"/>
        <v>PO250715</v>
      </c>
      <c r="B165" s="250">
        <f t="shared" si="15"/>
        <v>15</v>
      </c>
      <c r="C165" s="279" t="s">
        <v>205</v>
      </c>
      <c r="D165" s="280" t="s">
        <v>204</v>
      </c>
      <c r="E165" s="280">
        <v>0</v>
      </c>
      <c r="F165" s="280">
        <v>0</v>
      </c>
      <c r="G165" s="280">
        <v>0</v>
      </c>
      <c r="H165" s="280">
        <v>0</v>
      </c>
      <c r="I165" s="280">
        <v>0</v>
      </c>
      <c r="J165" s="280">
        <v>0</v>
      </c>
      <c r="K165" s="280">
        <v>0</v>
      </c>
      <c r="L165" s="280">
        <v>0</v>
      </c>
      <c r="M165" s="280">
        <v>0</v>
      </c>
      <c r="N165" s="280">
        <v>0</v>
      </c>
      <c r="O165" s="280">
        <v>0</v>
      </c>
      <c r="P165" s="280">
        <v>0</v>
      </c>
      <c r="Q165" s="280">
        <v>0</v>
      </c>
      <c r="R165" s="280">
        <v>0</v>
      </c>
      <c r="S165" s="280">
        <v>0</v>
      </c>
      <c r="T165" s="280">
        <v>0</v>
      </c>
      <c r="U165" s="233">
        <f t="shared" si="13"/>
        <v>0</v>
      </c>
      <c r="W165" s="252">
        <f t="shared" si="14"/>
        <v>0</v>
      </c>
    </row>
    <row r="166" spans="1:23" s="251" customFormat="1" ht="15" x14ac:dyDescent="0.3">
      <c r="A166" s="250" t="str">
        <f t="shared" si="12"/>
        <v>PO250716</v>
      </c>
      <c r="B166" s="250">
        <f t="shared" si="15"/>
        <v>16</v>
      </c>
      <c r="C166" s="279" t="s">
        <v>205</v>
      </c>
      <c r="D166" s="280" t="s">
        <v>363</v>
      </c>
      <c r="E166" s="280">
        <v>0</v>
      </c>
      <c r="F166" s="280">
        <v>0</v>
      </c>
      <c r="G166" s="280">
        <v>0</v>
      </c>
      <c r="H166" s="280">
        <v>0</v>
      </c>
      <c r="I166" s="280">
        <v>0</v>
      </c>
      <c r="J166" s="280">
        <v>0</v>
      </c>
      <c r="K166" s="280">
        <v>0</v>
      </c>
      <c r="L166" s="280">
        <v>0</v>
      </c>
      <c r="M166" s="280">
        <v>0</v>
      </c>
      <c r="N166" s="280">
        <v>0</v>
      </c>
      <c r="O166" s="280">
        <v>0</v>
      </c>
      <c r="P166" s="280">
        <v>0</v>
      </c>
      <c r="Q166" s="280">
        <v>0</v>
      </c>
      <c r="R166" s="280">
        <v>0</v>
      </c>
      <c r="S166" s="280">
        <v>0</v>
      </c>
      <c r="T166" s="280">
        <v>0</v>
      </c>
      <c r="U166" s="233">
        <f t="shared" si="13"/>
        <v>0</v>
      </c>
      <c r="W166" s="252">
        <f t="shared" si="14"/>
        <v>0</v>
      </c>
    </row>
    <row r="167" spans="1:23" s="251" customFormat="1" ht="15" x14ac:dyDescent="0.3">
      <c r="A167" s="250" t="str">
        <f t="shared" si="12"/>
        <v>PO250801</v>
      </c>
      <c r="B167" s="250">
        <f t="shared" si="15"/>
        <v>1</v>
      </c>
      <c r="C167" s="279" t="s">
        <v>211</v>
      </c>
      <c r="D167" s="280" t="s">
        <v>214</v>
      </c>
      <c r="E167" s="280">
        <v>5</v>
      </c>
      <c r="F167" s="280">
        <v>2</v>
      </c>
      <c r="G167" s="280">
        <v>0</v>
      </c>
      <c r="H167" s="280">
        <v>7</v>
      </c>
      <c r="I167" s="280">
        <v>0</v>
      </c>
      <c r="J167" s="280">
        <v>0</v>
      </c>
      <c r="K167" s="280">
        <v>0</v>
      </c>
      <c r="L167" s="280">
        <v>0</v>
      </c>
      <c r="M167" s="280">
        <v>0</v>
      </c>
      <c r="N167" s="280">
        <v>0</v>
      </c>
      <c r="O167" s="280">
        <v>0</v>
      </c>
      <c r="P167" s="280">
        <v>0</v>
      </c>
      <c r="Q167" s="280">
        <v>0</v>
      </c>
      <c r="R167" s="280">
        <v>0</v>
      </c>
      <c r="S167" s="280">
        <v>0</v>
      </c>
      <c r="T167" s="280">
        <v>0</v>
      </c>
      <c r="U167" s="233">
        <f t="shared" si="13"/>
        <v>1</v>
      </c>
      <c r="W167" s="252">
        <f t="shared" si="14"/>
        <v>7</v>
      </c>
    </row>
    <row r="168" spans="1:23" s="251" customFormat="1" ht="15" x14ac:dyDescent="0.3">
      <c r="A168" s="250" t="str">
        <f t="shared" si="12"/>
        <v>PO250802</v>
      </c>
      <c r="B168" s="250">
        <f t="shared" si="15"/>
        <v>2</v>
      </c>
      <c r="C168" s="279" t="s">
        <v>211</v>
      </c>
      <c r="D168" s="280" t="s">
        <v>190</v>
      </c>
      <c r="E168" s="280">
        <v>2</v>
      </c>
      <c r="F168" s="280">
        <v>0</v>
      </c>
      <c r="G168" s="280">
        <v>0</v>
      </c>
      <c r="H168" s="280">
        <v>2</v>
      </c>
      <c r="I168" s="280">
        <v>0</v>
      </c>
      <c r="J168" s="280">
        <v>0</v>
      </c>
      <c r="K168" s="280">
        <v>0</v>
      </c>
      <c r="L168" s="280">
        <v>0</v>
      </c>
      <c r="M168" s="280">
        <v>5</v>
      </c>
      <c r="N168" s="280">
        <v>0</v>
      </c>
      <c r="O168" s="280">
        <v>0</v>
      </c>
      <c r="P168" s="280">
        <v>5</v>
      </c>
      <c r="Q168" s="280">
        <v>0</v>
      </c>
      <c r="R168" s="280">
        <v>0</v>
      </c>
      <c r="S168" s="280">
        <v>0</v>
      </c>
      <c r="T168" s="280">
        <v>0</v>
      </c>
      <c r="U168" s="233">
        <f t="shared" si="13"/>
        <v>1</v>
      </c>
      <c r="W168" s="252">
        <f t="shared" si="14"/>
        <v>7</v>
      </c>
    </row>
    <row r="169" spans="1:23" s="251" customFormat="1" ht="15" x14ac:dyDescent="0.3">
      <c r="A169" s="250" t="str">
        <f t="shared" si="12"/>
        <v>PO250803</v>
      </c>
      <c r="B169" s="250">
        <f t="shared" si="15"/>
        <v>3</v>
      </c>
      <c r="C169" s="279" t="s">
        <v>211</v>
      </c>
      <c r="D169" s="280" t="s">
        <v>178</v>
      </c>
      <c r="E169" s="280">
        <v>1</v>
      </c>
      <c r="F169" s="280">
        <v>0</v>
      </c>
      <c r="G169" s="280">
        <v>0</v>
      </c>
      <c r="H169" s="280">
        <v>1</v>
      </c>
      <c r="I169" s="280">
        <v>0</v>
      </c>
      <c r="J169" s="280">
        <v>0</v>
      </c>
      <c r="K169" s="280">
        <v>0</v>
      </c>
      <c r="L169" s="280">
        <v>0</v>
      </c>
      <c r="M169" s="280">
        <v>1</v>
      </c>
      <c r="N169" s="280">
        <v>0</v>
      </c>
      <c r="O169" s="280">
        <v>0</v>
      </c>
      <c r="P169" s="280">
        <v>1</v>
      </c>
      <c r="Q169" s="280">
        <v>0</v>
      </c>
      <c r="R169" s="280">
        <v>0</v>
      </c>
      <c r="S169" s="280">
        <v>0</v>
      </c>
      <c r="T169" s="280">
        <v>0</v>
      </c>
      <c r="U169" s="233">
        <f t="shared" si="13"/>
        <v>1</v>
      </c>
      <c r="W169" s="252">
        <f t="shared" si="14"/>
        <v>2</v>
      </c>
    </row>
    <row r="170" spans="1:23" s="251" customFormat="1" ht="15" x14ac:dyDescent="0.3">
      <c r="A170" s="250" t="str">
        <f t="shared" si="12"/>
        <v>PO250804</v>
      </c>
      <c r="B170" s="250">
        <f t="shared" si="15"/>
        <v>4</v>
      </c>
      <c r="C170" s="279" t="s">
        <v>211</v>
      </c>
      <c r="D170" s="280" t="s">
        <v>235</v>
      </c>
      <c r="E170" s="280">
        <v>0</v>
      </c>
      <c r="F170" s="280">
        <v>0</v>
      </c>
      <c r="G170" s="280">
        <v>0</v>
      </c>
      <c r="H170" s="280">
        <v>0</v>
      </c>
      <c r="I170" s="280">
        <v>0</v>
      </c>
      <c r="J170" s="280">
        <v>0</v>
      </c>
      <c r="K170" s="280">
        <v>0</v>
      </c>
      <c r="L170" s="280">
        <v>0</v>
      </c>
      <c r="M170" s="280">
        <v>0</v>
      </c>
      <c r="N170" s="280">
        <v>0</v>
      </c>
      <c r="O170" s="280">
        <v>0</v>
      </c>
      <c r="P170" s="280">
        <v>0</v>
      </c>
      <c r="Q170" s="280">
        <v>0</v>
      </c>
      <c r="R170" s="280">
        <v>0</v>
      </c>
      <c r="S170" s="280">
        <v>0</v>
      </c>
      <c r="T170" s="280">
        <v>0</v>
      </c>
      <c r="U170" s="233">
        <f t="shared" si="13"/>
        <v>0</v>
      </c>
      <c r="W170" s="252">
        <f t="shared" si="14"/>
        <v>0</v>
      </c>
    </row>
    <row r="171" spans="1:23" s="251" customFormat="1" ht="15" x14ac:dyDescent="0.3">
      <c r="A171" s="250" t="str">
        <f t="shared" si="12"/>
        <v>PO250805</v>
      </c>
      <c r="B171" s="250">
        <f t="shared" si="15"/>
        <v>5</v>
      </c>
      <c r="C171" s="279" t="s">
        <v>211</v>
      </c>
      <c r="D171" s="280" t="s">
        <v>181</v>
      </c>
      <c r="E171" s="280">
        <v>0</v>
      </c>
      <c r="F171" s="280">
        <v>0</v>
      </c>
      <c r="G171" s="280">
        <v>0</v>
      </c>
      <c r="H171" s="280">
        <v>0</v>
      </c>
      <c r="I171" s="280">
        <v>0</v>
      </c>
      <c r="J171" s="280">
        <v>0</v>
      </c>
      <c r="K171" s="280">
        <v>0</v>
      </c>
      <c r="L171" s="280">
        <v>0</v>
      </c>
      <c r="M171" s="280">
        <v>0</v>
      </c>
      <c r="N171" s="280">
        <v>0</v>
      </c>
      <c r="O171" s="280">
        <v>0</v>
      </c>
      <c r="P171" s="280">
        <v>0</v>
      </c>
      <c r="Q171" s="280">
        <v>0</v>
      </c>
      <c r="R171" s="280">
        <v>0</v>
      </c>
      <c r="S171" s="280">
        <v>0</v>
      </c>
      <c r="T171" s="280">
        <v>0</v>
      </c>
      <c r="U171" s="233">
        <f t="shared" si="13"/>
        <v>0</v>
      </c>
      <c r="W171" s="252">
        <f t="shared" si="14"/>
        <v>0</v>
      </c>
    </row>
    <row r="172" spans="1:23" s="251" customFormat="1" ht="15" x14ac:dyDescent="0.3">
      <c r="A172" s="250" t="str">
        <f t="shared" si="12"/>
        <v>PO250806</v>
      </c>
      <c r="B172" s="250">
        <f t="shared" si="15"/>
        <v>6</v>
      </c>
      <c r="C172" s="281" t="s">
        <v>211</v>
      </c>
      <c r="D172" s="282" t="s">
        <v>358</v>
      </c>
      <c r="E172" s="282">
        <v>1</v>
      </c>
      <c r="F172" s="282">
        <v>0</v>
      </c>
      <c r="G172" s="282">
        <v>0</v>
      </c>
      <c r="H172" s="282">
        <v>1</v>
      </c>
      <c r="I172" s="282">
        <v>0</v>
      </c>
      <c r="J172" s="282">
        <v>0</v>
      </c>
      <c r="K172" s="282">
        <v>0</v>
      </c>
      <c r="L172" s="282">
        <v>0</v>
      </c>
      <c r="M172" s="282">
        <v>0</v>
      </c>
      <c r="N172" s="282">
        <v>0</v>
      </c>
      <c r="O172" s="282">
        <v>0</v>
      </c>
      <c r="P172" s="282">
        <v>0</v>
      </c>
      <c r="Q172" s="282">
        <v>0</v>
      </c>
      <c r="R172" s="282">
        <v>0</v>
      </c>
      <c r="S172" s="282">
        <v>0</v>
      </c>
      <c r="T172" s="282">
        <v>0</v>
      </c>
      <c r="U172" s="233">
        <f t="shared" si="13"/>
        <v>1</v>
      </c>
      <c r="W172" s="252">
        <f t="shared" si="14"/>
        <v>1</v>
      </c>
    </row>
    <row r="173" spans="1:23" s="251" customFormat="1" ht="15" x14ac:dyDescent="0.3">
      <c r="A173" s="250" t="str">
        <f t="shared" si="12"/>
        <v>PO250807</v>
      </c>
      <c r="B173" s="250">
        <f t="shared" si="15"/>
        <v>7</v>
      </c>
      <c r="C173" s="281" t="s">
        <v>211</v>
      </c>
      <c r="D173" s="282" t="s">
        <v>201</v>
      </c>
      <c r="E173" s="282">
        <v>1</v>
      </c>
      <c r="F173" s="282">
        <v>0</v>
      </c>
      <c r="G173" s="282">
        <v>0</v>
      </c>
      <c r="H173" s="282">
        <v>1</v>
      </c>
      <c r="I173" s="282">
        <v>0</v>
      </c>
      <c r="J173" s="282">
        <v>0</v>
      </c>
      <c r="K173" s="282">
        <v>0</v>
      </c>
      <c r="L173" s="282">
        <v>0</v>
      </c>
      <c r="M173" s="282">
        <v>0</v>
      </c>
      <c r="N173" s="282">
        <v>0</v>
      </c>
      <c r="O173" s="282">
        <v>0</v>
      </c>
      <c r="P173" s="282">
        <v>0</v>
      </c>
      <c r="Q173" s="282">
        <v>0</v>
      </c>
      <c r="R173" s="282">
        <v>0</v>
      </c>
      <c r="S173" s="282">
        <v>0</v>
      </c>
      <c r="T173" s="282">
        <v>0</v>
      </c>
      <c r="U173" s="233">
        <f t="shared" si="13"/>
        <v>1</v>
      </c>
      <c r="W173" s="252">
        <f t="shared" si="14"/>
        <v>1</v>
      </c>
    </row>
    <row r="174" spans="1:23" s="251" customFormat="1" ht="15" x14ac:dyDescent="0.3">
      <c r="A174" s="250" t="str">
        <f t="shared" si="12"/>
        <v>PO250901</v>
      </c>
      <c r="B174" s="250">
        <f t="shared" si="15"/>
        <v>1</v>
      </c>
      <c r="C174" s="279" t="s">
        <v>215</v>
      </c>
      <c r="D174" s="280" t="s">
        <v>105</v>
      </c>
      <c r="E174" s="280">
        <v>13</v>
      </c>
      <c r="F174" s="280">
        <v>0</v>
      </c>
      <c r="G174" s="280">
        <v>0</v>
      </c>
      <c r="H174" s="280">
        <v>13</v>
      </c>
      <c r="I174" s="280">
        <v>0</v>
      </c>
      <c r="J174" s="280">
        <v>0</v>
      </c>
      <c r="K174" s="280">
        <v>0</v>
      </c>
      <c r="L174" s="280">
        <v>0</v>
      </c>
      <c r="M174" s="280">
        <v>6</v>
      </c>
      <c r="N174" s="280">
        <v>0</v>
      </c>
      <c r="O174" s="280">
        <v>0</v>
      </c>
      <c r="P174" s="280">
        <v>6</v>
      </c>
      <c r="Q174" s="280">
        <v>1</v>
      </c>
      <c r="R174" s="280">
        <v>0</v>
      </c>
      <c r="S174" s="280">
        <v>0</v>
      </c>
      <c r="T174" s="280">
        <v>1</v>
      </c>
      <c r="U174" s="233">
        <f t="shared" si="13"/>
        <v>1</v>
      </c>
      <c r="W174" s="252">
        <f t="shared" si="14"/>
        <v>20</v>
      </c>
    </row>
    <row r="175" spans="1:23" s="251" customFormat="1" ht="15" x14ac:dyDescent="0.3">
      <c r="A175" s="250" t="str">
        <f t="shared" si="12"/>
        <v>PO250902</v>
      </c>
      <c r="B175" s="250">
        <f t="shared" si="15"/>
        <v>2</v>
      </c>
      <c r="C175" s="279" t="s">
        <v>215</v>
      </c>
      <c r="D175" s="280" t="s">
        <v>196</v>
      </c>
      <c r="E175" s="280">
        <v>1</v>
      </c>
      <c r="F175" s="280">
        <v>0</v>
      </c>
      <c r="G175" s="280">
        <v>0</v>
      </c>
      <c r="H175" s="280">
        <v>1</v>
      </c>
      <c r="I175" s="280">
        <v>0</v>
      </c>
      <c r="J175" s="280">
        <v>0</v>
      </c>
      <c r="K175" s="280">
        <v>0</v>
      </c>
      <c r="L175" s="280">
        <v>0</v>
      </c>
      <c r="M175" s="280">
        <v>0</v>
      </c>
      <c r="N175" s="280">
        <v>0</v>
      </c>
      <c r="O175" s="280">
        <v>0</v>
      </c>
      <c r="P175" s="280">
        <v>0</v>
      </c>
      <c r="Q175" s="280">
        <v>0</v>
      </c>
      <c r="R175" s="280">
        <v>0</v>
      </c>
      <c r="S175" s="280">
        <v>0</v>
      </c>
      <c r="T175" s="280">
        <v>0</v>
      </c>
      <c r="U175" s="233">
        <f t="shared" si="13"/>
        <v>1</v>
      </c>
      <c r="W175" s="252">
        <f t="shared" si="14"/>
        <v>1</v>
      </c>
    </row>
    <row r="176" spans="1:23" s="251" customFormat="1" ht="15" x14ac:dyDescent="0.3">
      <c r="A176" s="250" t="str">
        <f t="shared" si="12"/>
        <v>PO250903</v>
      </c>
      <c r="B176" s="250">
        <f t="shared" si="15"/>
        <v>3</v>
      </c>
      <c r="C176" s="279" t="s">
        <v>215</v>
      </c>
      <c r="D176" s="280" t="s">
        <v>194</v>
      </c>
      <c r="E176" s="280">
        <v>2</v>
      </c>
      <c r="F176" s="280">
        <v>0</v>
      </c>
      <c r="G176" s="280">
        <v>0</v>
      </c>
      <c r="H176" s="280">
        <v>2</v>
      </c>
      <c r="I176" s="280">
        <v>0</v>
      </c>
      <c r="J176" s="280">
        <v>0</v>
      </c>
      <c r="K176" s="280">
        <v>0</v>
      </c>
      <c r="L176" s="280">
        <v>0</v>
      </c>
      <c r="M176" s="280">
        <v>0</v>
      </c>
      <c r="N176" s="280">
        <v>0</v>
      </c>
      <c r="O176" s="280">
        <v>0</v>
      </c>
      <c r="P176" s="280">
        <v>0</v>
      </c>
      <c r="Q176" s="280">
        <v>1</v>
      </c>
      <c r="R176" s="280">
        <v>0</v>
      </c>
      <c r="S176" s="280">
        <v>0</v>
      </c>
      <c r="T176" s="280">
        <v>1</v>
      </c>
      <c r="U176" s="233">
        <f t="shared" si="13"/>
        <v>1</v>
      </c>
      <c r="W176" s="252">
        <f t="shared" si="14"/>
        <v>3</v>
      </c>
    </row>
    <row r="177" spans="1:23" s="251" customFormat="1" ht="15" x14ac:dyDescent="0.3">
      <c r="A177" s="250" t="str">
        <f t="shared" si="12"/>
        <v>PO250904</v>
      </c>
      <c r="B177" s="250">
        <f t="shared" si="15"/>
        <v>4</v>
      </c>
      <c r="C177" s="279" t="s">
        <v>215</v>
      </c>
      <c r="D177" s="280" t="s">
        <v>197</v>
      </c>
      <c r="E177" s="280">
        <v>5</v>
      </c>
      <c r="F177" s="280">
        <v>0</v>
      </c>
      <c r="G177" s="280">
        <v>0</v>
      </c>
      <c r="H177" s="280">
        <v>5</v>
      </c>
      <c r="I177" s="280">
        <v>0</v>
      </c>
      <c r="J177" s="280">
        <v>0</v>
      </c>
      <c r="K177" s="280">
        <v>0</v>
      </c>
      <c r="L177" s="280">
        <v>0</v>
      </c>
      <c r="M177" s="280">
        <v>3</v>
      </c>
      <c r="N177" s="280">
        <v>0</v>
      </c>
      <c r="O177" s="280">
        <v>0</v>
      </c>
      <c r="P177" s="280">
        <v>3</v>
      </c>
      <c r="Q177" s="280">
        <v>0</v>
      </c>
      <c r="R177" s="280">
        <v>0</v>
      </c>
      <c r="S177" s="280">
        <v>0</v>
      </c>
      <c r="T177" s="280">
        <v>0</v>
      </c>
      <c r="U177" s="233">
        <f t="shared" si="13"/>
        <v>1</v>
      </c>
      <c r="W177" s="252">
        <f t="shared" si="14"/>
        <v>8</v>
      </c>
    </row>
    <row r="178" spans="1:23" s="251" customFormat="1" ht="15" x14ac:dyDescent="0.3">
      <c r="A178" s="250" t="str">
        <f t="shared" si="12"/>
        <v>PO250905</v>
      </c>
      <c r="B178" s="250">
        <f t="shared" si="15"/>
        <v>5</v>
      </c>
      <c r="C178" s="279" t="s">
        <v>215</v>
      </c>
      <c r="D178" s="280" t="s">
        <v>231</v>
      </c>
      <c r="E178" s="280">
        <v>0</v>
      </c>
      <c r="F178" s="280">
        <v>0</v>
      </c>
      <c r="G178" s="280">
        <v>0</v>
      </c>
      <c r="H178" s="280">
        <v>0</v>
      </c>
      <c r="I178" s="280">
        <v>0</v>
      </c>
      <c r="J178" s="280">
        <v>0</v>
      </c>
      <c r="K178" s="280">
        <v>0</v>
      </c>
      <c r="L178" s="280">
        <v>0</v>
      </c>
      <c r="M178" s="280">
        <v>2</v>
      </c>
      <c r="N178" s="280">
        <v>0</v>
      </c>
      <c r="O178" s="280">
        <v>0</v>
      </c>
      <c r="P178" s="280">
        <v>2</v>
      </c>
      <c r="Q178" s="280">
        <v>0</v>
      </c>
      <c r="R178" s="280">
        <v>0</v>
      </c>
      <c r="S178" s="280">
        <v>0</v>
      </c>
      <c r="T178" s="280">
        <v>0</v>
      </c>
      <c r="U178" s="233">
        <f t="shared" si="13"/>
        <v>1</v>
      </c>
      <c r="W178" s="252">
        <f t="shared" si="14"/>
        <v>2</v>
      </c>
    </row>
    <row r="179" spans="1:23" s="251" customFormat="1" ht="15" x14ac:dyDescent="0.3">
      <c r="A179" s="250" t="str">
        <f t="shared" ref="A179:A242" si="16">C179&amp;IF(B179&lt;10,"0","")&amp;B179</f>
        <v>PO250906</v>
      </c>
      <c r="B179" s="250">
        <f t="shared" si="15"/>
        <v>6</v>
      </c>
      <c r="C179" s="279" t="s">
        <v>215</v>
      </c>
      <c r="D179" s="280" t="s">
        <v>109</v>
      </c>
      <c r="E179" s="280">
        <v>0</v>
      </c>
      <c r="F179" s="280">
        <v>0</v>
      </c>
      <c r="G179" s="280">
        <v>0</v>
      </c>
      <c r="H179" s="280">
        <v>0</v>
      </c>
      <c r="I179" s="280">
        <v>0</v>
      </c>
      <c r="J179" s="280">
        <v>0</v>
      </c>
      <c r="K179" s="280">
        <v>0</v>
      </c>
      <c r="L179" s="280">
        <v>0</v>
      </c>
      <c r="M179" s="280">
        <v>0</v>
      </c>
      <c r="N179" s="280">
        <v>0</v>
      </c>
      <c r="O179" s="280">
        <v>0</v>
      </c>
      <c r="P179" s="280">
        <v>0</v>
      </c>
      <c r="Q179" s="280">
        <v>0</v>
      </c>
      <c r="R179" s="280">
        <v>0</v>
      </c>
      <c r="S179" s="280">
        <v>0</v>
      </c>
      <c r="T179" s="280">
        <v>0</v>
      </c>
      <c r="U179" s="233">
        <f t="shared" si="13"/>
        <v>0</v>
      </c>
      <c r="W179" s="252">
        <f t="shared" si="14"/>
        <v>0</v>
      </c>
    </row>
    <row r="180" spans="1:23" s="251" customFormat="1" ht="15" x14ac:dyDescent="0.3">
      <c r="A180" s="250" t="str">
        <f t="shared" si="16"/>
        <v>PO250907</v>
      </c>
      <c r="B180" s="250">
        <f t="shared" si="15"/>
        <v>7</v>
      </c>
      <c r="C180" s="279" t="s">
        <v>215</v>
      </c>
      <c r="D180" s="280" t="s">
        <v>174</v>
      </c>
      <c r="E180" s="280">
        <v>0</v>
      </c>
      <c r="F180" s="280">
        <v>0</v>
      </c>
      <c r="G180" s="280">
        <v>0</v>
      </c>
      <c r="H180" s="280">
        <v>0</v>
      </c>
      <c r="I180" s="280">
        <v>0</v>
      </c>
      <c r="J180" s="280">
        <v>0</v>
      </c>
      <c r="K180" s="280">
        <v>0</v>
      </c>
      <c r="L180" s="280">
        <v>0</v>
      </c>
      <c r="M180" s="280">
        <v>0</v>
      </c>
      <c r="N180" s="280">
        <v>0</v>
      </c>
      <c r="O180" s="280">
        <v>0</v>
      </c>
      <c r="P180" s="280">
        <v>0</v>
      </c>
      <c r="Q180" s="280">
        <v>0</v>
      </c>
      <c r="R180" s="280">
        <v>0</v>
      </c>
      <c r="S180" s="280">
        <v>0</v>
      </c>
      <c r="T180" s="280">
        <v>0</v>
      </c>
      <c r="U180" s="233">
        <f t="shared" si="13"/>
        <v>0</v>
      </c>
      <c r="W180" s="252">
        <f t="shared" si="14"/>
        <v>0</v>
      </c>
    </row>
    <row r="181" spans="1:23" s="251" customFormat="1" ht="15" x14ac:dyDescent="0.3">
      <c r="A181" s="250" t="str">
        <f t="shared" si="16"/>
        <v>PO250908</v>
      </c>
      <c r="B181" s="250">
        <f t="shared" si="15"/>
        <v>8</v>
      </c>
      <c r="C181" s="279" t="s">
        <v>215</v>
      </c>
      <c r="D181" s="280" t="s">
        <v>130</v>
      </c>
      <c r="E181" s="280">
        <v>0</v>
      </c>
      <c r="F181" s="280">
        <v>0</v>
      </c>
      <c r="G181" s="280">
        <v>0</v>
      </c>
      <c r="H181" s="280">
        <v>0</v>
      </c>
      <c r="I181" s="280">
        <v>0</v>
      </c>
      <c r="J181" s="280">
        <v>0</v>
      </c>
      <c r="K181" s="280">
        <v>0</v>
      </c>
      <c r="L181" s="280">
        <v>0</v>
      </c>
      <c r="M181" s="280">
        <v>0</v>
      </c>
      <c r="N181" s="280">
        <v>0</v>
      </c>
      <c r="O181" s="280">
        <v>0</v>
      </c>
      <c r="P181" s="280">
        <v>0</v>
      </c>
      <c r="Q181" s="280">
        <v>0</v>
      </c>
      <c r="R181" s="280">
        <v>0</v>
      </c>
      <c r="S181" s="280">
        <v>0</v>
      </c>
      <c r="T181" s="280">
        <v>0</v>
      </c>
      <c r="U181" s="233">
        <f t="shared" si="13"/>
        <v>0</v>
      </c>
      <c r="W181" s="252">
        <f t="shared" si="14"/>
        <v>0</v>
      </c>
    </row>
    <row r="182" spans="1:23" s="251" customFormat="1" ht="15" x14ac:dyDescent="0.3">
      <c r="A182" s="250" t="str">
        <f t="shared" si="16"/>
        <v>PO250909</v>
      </c>
      <c r="B182" s="250">
        <f t="shared" si="15"/>
        <v>9</v>
      </c>
      <c r="C182" s="279" t="s">
        <v>215</v>
      </c>
      <c r="D182" s="280" t="s">
        <v>230</v>
      </c>
      <c r="E182" s="280">
        <v>1</v>
      </c>
      <c r="F182" s="280">
        <v>0</v>
      </c>
      <c r="G182" s="280">
        <v>0</v>
      </c>
      <c r="H182" s="280">
        <v>1</v>
      </c>
      <c r="I182" s="280">
        <v>0</v>
      </c>
      <c r="J182" s="280">
        <v>0</v>
      </c>
      <c r="K182" s="280">
        <v>0</v>
      </c>
      <c r="L182" s="280">
        <v>0</v>
      </c>
      <c r="M182" s="280">
        <v>0</v>
      </c>
      <c r="N182" s="280">
        <v>0</v>
      </c>
      <c r="O182" s="280">
        <v>0</v>
      </c>
      <c r="P182" s="280">
        <v>0</v>
      </c>
      <c r="Q182" s="280">
        <v>0</v>
      </c>
      <c r="R182" s="280">
        <v>0</v>
      </c>
      <c r="S182" s="280">
        <v>0</v>
      </c>
      <c r="T182" s="280">
        <v>0</v>
      </c>
      <c r="U182" s="233">
        <f t="shared" si="13"/>
        <v>1</v>
      </c>
      <c r="W182" s="252">
        <f t="shared" si="14"/>
        <v>1</v>
      </c>
    </row>
    <row r="183" spans="1:23" s="251" customFormat="1" ht="15" x14ac:dyDescent="0.3">
      <c r="A183" s="250" t="str">
        <f t="shared" si="16"/>
        <v>PO251001</v>
      </c>
      <c r="B183" s="250">
        <f t="shared" si="15"/>
        <v>1</v>
      </c>
      <c r="C183" s="279" t="s">
        <v>218</v>
      </c>
      <c r="D183" s="280" t="s">
        <v>203</v>
      </c>
      <c r="E183" s="280">
        <v>6</v>
      </c>
      <c r="F183" s="280">
        <v>0</v>
      </c>
      <c r="G183" s="280">
        <v>0</v>
      </c>
      <c r="H183" s="280">
        <v>6</v>
      </c>
      <c r="I183" s="280">
        <v>0</v>
      </c>
      <c r="J183" s="280">
        <v>0</v>
      </c>
      <c r="K183" s="280">
        <v>0</v>
      </c>
      <c r="L183" s="280">
        <v>0</v>
      </c>
      <c r="M183" s="280">
        <v>5</v>
      </c>
      <c r="N183" s="280">
        <v>0</v>
      </c>
      <c r="O183" s="280">
        <v>0</v>
      </c>
      <c r="P183" s="280">
        <v>5</v>
      </c>
      <c r="Q183" s="280">
        <v>0</v>
      </c>
      <c r="R183" s="280">
        <v>0</v>
      </c>
      <c r="S183" s="280">
        <v>0</v>
      </c>
      <c r="T183" s="280">
        <v>0</v>
      </c>
      <c r="U183" s="233">
        <f t="shared" si="13"/>
        <v>1</v>
      </c>
      <c r="W183" s="252">
        <f t="shared" si="14"/>
        <v>11</v>
      </c>
    </row>
    <row r="184" spans="1:23" s="251" customFormat="1" ht="15" x14ac:dyDescent="0.3">
      <c r="A184" s="250" t="str">
        <f t="shared" si="16"/>
        <v>PO251002</v>
      </c>
      <c r="B184" s="250">
        <f t="shared" si="15"/>
        <v>2</v>
      </c>
      <c r="C184" s="279" t="s">
        <v>218</v>
      </c>
      <c r="D184" s="280" t="s">
        <v>204</v>
      </c>
      <c r="E184" s="280">
        <v>0</v>
      </c>
      <c r="F184" s="280">
        <v>0</v>
      </c>
      <c r="G184" s="280">
        <v>0</v>
      </c>
      <c r="H184" s="280">
        <v>0</v>
      </c>
      <c r="I184" s="280">
        <v>0</v>
      </c>
      <c r="J184" s="280">
        <v>0</v>
      </c>
      <c r="K184" s="280">
        <v>0</v>
      </c>
      <c r="L184" s="280">
        <v>0</v>
      </c>
      <c r="M184" s="280">
        <v>2</v>
      </c>
      <c r="N184" s="280">
        <v>0</v>
      </c>
      <c r="O184" s="280">
        <v>0</v>
      </c>
      <c r="P184" s="280">
        <v>2</v>
      </c>
      <c r="Q184" s="280">
        <v>0</v>
      </c>
      <c r="R184" s="280">
        <v>0</v>
      </c>
      <c r="S184" s="280">
        <v>0</v>
      </c>
      <c r="T184" s="280">
        <v>0</v>
      </c>
      <c r="U184" s="233">
        <f t="shared" si="13"/>
        <v>1</v>
      </c>
      <c r="W184" s="252">
        <f t="shared" si="14"/>
        <v>2</v>
      </c>
    </row>
    <row r="185" spans="1:23" s="251" customFormat="1" ht="15" x14ac:dyDescent="0.3">
      <c r="A185" s="250" t="str">
        <f t="shared" si="16"/>
        <v>PO251003</v>
      </c>
      <c r="B185" s="250">
        <f t="shared" si="15"/>
        <v>3</v>
      </c>
      <c r="C185" s="279" t="s">
        <v>218</v>
      </c>
      <c r="D185" s="280" t="s">
        <v>107</v>
      </c>
      <c r="E185" s="280">
        <v>4</v>
      </c>
      <c r="F185" s="280">
        <v>0</v>
      </c>
      <c r="G185" s="280">
        <v>0</v>
      </c>
      <c r="H185" s="280">
        <v>4</v>
      </c>
      <c r="I185" s="280">
        <v>0</v>
      </c>
      <c r="J185" s="280">
        <v>0</v>
      </c>
      <c r="K185" s="280">
        <v>0</v>
      </c>
      <c r="L185" s="280">
        <v>0</v>
      </c>
      <c r="M185" s="280">
        <v>1</v>
      </c>
      <c r="N185" s="280">
        <v>0</v>
      </c>
      <c r="O185" s="280">
        <v>0</v>
      </c>
      <c r="P185" s="280">
        <v>1</v>
      </c>
      <c r="Q185" s="280">
        <v>1</v>
      </c>
      <c r="R185" s="280">
        <v>0</v>
      </c>
      <c r="S185" s="280">
        <v>0</v>
      </c>
      <c r="T185" s="280">
        <v>1</v>
      </c>
      <c r="U185" s="233">
        <f t="shared" si="13"/>
        <v>1</v>
      </c>
      <c r="W185" s="252">
        <f t="shared" si="14"/>
        <v>6</v>
      </c>
    </row>
    <row r="186" spans="1:23" s="251" customFormat="1" ht="15" x14ac:dyDescent="0.3">
      <c r="A186" s="250" t="str">
        <f t="shared" si="16"/>
        <v>PO251004</v>
      </c>
      <c r="B186" s="250">
        <f t="shared" si="15"/>
        <v>4</v>
      </c>
      <c r="C186" s="279" t="s">
        <v>218</v>
      </c>
      <c r="D186" s="280" t="s">
        <v>364</v>
      </c>
      <c r="E186" s="280">
        <v>8</v>
      </c>
      <c r="F186" s="280">
        <v>1</v>
      </c>
      <c r="G186" s="280">
        <v>0</v>
      </c>
      <c r="H186" s="280">
        <v>9</v>
      </c>
      <c r="I186" s="280">
        <v>0</v>
      </c>
      <c r="J186" s="280">
        <v>0</v>
      </c>
      <c r="K186" s="280">
        <v>0</v>
      </c>
      <c r="L186" s="280">
        <v>0</v>
      </c>
      <c r="M186" s="280">
        <v>0</v>
      </c>
      <c r="N186" s="280">
        <v>0</v>
      </c>
      <c r="O186" s="280">
        <v>0</v>
      </c>
      <c r="P186" s="280">
        <v>0</v>
      </c>
      <c r="Q186" s="280">
        <v>0</v>
      </c>
      <c r="R186" s="280">
        <v>0</v>
      </c>
      <c r="S186" s="280">
        <v>0</v>
      </c>
      <c r="T186" s="280">
        <v>0</v>
      </c>
      <c r="U186" s="233">
        <f t="shared" si="13"/>
        <v>1</v>
      </c>
      <c r="W186" s="252">
        <f t="shared" si="14"/>
        <v>9</v>
      </c>
    </row>
    <row r="187" spans="1:23" s="251" customFormat="1" ht="15" x14ac:dyDescent="0.3">
      <c r="A187" s="250" t="str">
        <f t="shared" si="16"/>
        <v>PO251005</v>
      </c>
      <c r="B187" s="250">
        <f t="shared" si="15"/>
        <v>5</v>
      </c>
      <c r="C187" s="279" t="s">
        <v>218</v>
      </c>
      <c r="D187" s="280" t="s">
        <v>194</v>
      </c>
      <c r="E187" s="280">
        <v>0</v>
      </c>
      <c r="F187" s="280">
        <v>0</v>
      </c>
      <c r="G187" s="280">
        <v>0</v>
      </c>
      <c r="H187" s="280">
        <v>0</v>
      </c>
      <c r="I187" s="280">
        <v>0</v>
      </c>
      <c r="J187" s="280">
        <v>0</v>
      </c>
      <c r="K187" s="280">
        <v>0</v>
      </c>
      <c r="L187" s="280">
        <v>0</v>
      </c>
      <c r="M187" s="280">
        <v>0</v>
      </c>
      <c r="N187" s="280">
        <v>0</v>
      </c>
      <c r="O187" s="280">
        <v>0</v>
      </c>
      <c r="P187" s="280">
        <v>0</v>
      </c>
      <c r="Q187" s="280">
        <v>0</v>
      </c>
      <c r="R187" s="280">
        <v>0</v>
      </c>
      <c r="S187" s="280">
        <v>0</v>
      </c>
      <c r="T187" s="280">
        <v>0</v>
      </c>
      <c r="U187" s="233">
        <f t="shared" si="13"/>
        <v>0</v>
      </c>
      <c r="W187" s="252">
        <f t="shared" si="14"/>
        <v>0</v>
      </c>
    </row>
    <row r="188" spans="1:23" s="251" customFormat="1" ht="15" x14ac:dyDescent="0.3">
      <c r="A188" s="250" t="str">
        <f t="shared" si="16"/>
        <v>PO251006</v>
      </c>
      <c r="B188" s="250">
        <f t="shared" si="15"/>
        <v>6</v>
      </c>
      <c r="C188" s="279" t="s">
        <v>218</v>
      </c>
      <c r="D188" s="280" t="s">
        <v>219</v>
      </c>
      <c r="E188" s="280">
        <v>3</v>
      </c>
      <c r="F188" s="280">
        <v>0</v>
      </c>
      <c r="G188" s="280">
        <v>0</v>
      </c>
      <c r="H188" s="280">
        <v>3</v>
      </c>
      <c r="I188" s="280">
        <v>0</v>
      </c>
      <c r="J188" s="280">
        <v>0</v>
      </c>
      <c r="K188" s="280">
        <v>0</v>
      </c>
      <c r="L188" s="280">
        <v>0</v>
      </c>
      <c r="M188" s="280">
        <v>0</v>
      </c>
      <c r="N188" s="280">
        <v>0</v>
      </c>
      <c r="O188" s="280">
        <v>0</v>
      </c>
      <c r="P188" s="280">
        <v>0</v>
      </c>
      <c r="Q188" s="280">
        <v>0</v>
      </c>
      <c r="R188" s="280">
        <v>0</v>
      </c>
      <c r="S188" s="280">
        <v>0</v>
      </c>
      <c r="T188" s="280">
        <v>0</v>
      </c>
      <c r="U188" s="233">
        <f t="shared" si="13"/>
        <v>1</v>
      </c>
      <c r="W188" s="252">
        <f t="shared" si="14"/>
        <v>3</v>
      </c>
    </row>
    <row r="189" spans="1:23" s="251" customFormat="1" ht="15" x14ac:dyDescent="0.3">
      <c r="A189" s="250" t="str">
        <f t="shared" si="16"/>
        <v>PO251007</v>
      </c>
      <c r="B189" s="250">
        <f t="shared" si="15"/>
        <v>7</v>
      </c>
      <c r="C189" s="279" t="s">
        <v>218</v>
      </c>
      <c r="D189" s="280" t="s">
        <v>174</v>
      </c>
      <c r="E189" s="280">
        <v>0</v>
      </c>
      <c r="F189" s="280">
        <v>0</v>
      </c>
      <c r="G189" s="280">
        <v>0</v>
      </c>
      <c r="H189" s="280">
        <v>0</v>
      </c>
      <c r="I189" s="280">
        <v>0</v>
      </c>
      <c r="J189" s="280">
        <v>0</v>
      </c>
      <c r="K189" s="280">
        <v>0</v>
      </c>
      <c r="L189" s="280">
        <v>0</v>
      </c>
      <c r="M189" s="280">
        <v>0</v>
      </c>
      <c r="N189" s="280">
        <v>0</v>
      </c>
      <c r="O189" s="280">
        <v>0</v>
      </c>
      <c r="P189" s="280">
        <v>0</v>
      </c>
      <c r="Q189" s="280">
        <v>0</v>
      </c>
      <c r="R189" s="280">
        <v>0</v>
      </c>
      <c r="S189" s="280">
        <v>0</v>
      </c>
      <c r="T189" s="280">
        <v>0</v>
      </c>
      <c r="U189" s="233">
        <f t="shared" si="13"/>
        <v>0</v>
      </c>
      <c r="W189" s="252">
        <f t="shared" si="14"/>
        <v>0</v>
      </c>
    </row>
    <row r="190" spans="1:23" s="251" customFormat="1" ht="15" x14ac:dyDescent="0.3">
      <c r="A190" s="250" t="str">
        <f t="shared" si="16"/>
        <v>PO251008</v>
      </c>
      <c r="B190" s="250">
        <f t="shared" si="15"/>
        <v>8</v>
      </c>
      <c r="C190" s="279" t="s">
        <v>218</v>
      </c>
      <c r="D190" s="280" t="s">
        <v>222</v>
      </c>
      <c r="E190" s="280">
        <v>0</v>
      </c>
      <c r="F190" s="280">
        <v>0</v>
      </c>
      <c r="G190" s="280">
        <v>0</v>
      </c>
      <c r="H190" s="280">
        <v>0</v>
      </c>
      <c r="I190" s="280">
        <v>0</v>
      </c>
      <c r="J190" s="280">
        <v>0</v>
      </c>
      <c r="K190" s="280">
        <v>0</v>
      </c>
      <c r="L190" s="280">
        <v>0</v>
      </c>
      <c r="M190" s="280">
        <v>2</v>
      </c>
      <c r="N190" s="280">
        <v>0</v>
      </c>
      <c r="O190" s="280">
        <v>0</v>
      </c>
      <c r="P190" s="280">
        <v>2</v>
      </c>
      <c r="Q190" s="280">
        <v>0</v>
      </c>
      <c r="R190" s="280">
        <v>0</v>
      </c>
      <c r="S190" s="280">
        <v>0</v>
      </c>
      <c r="T190" s="280">
        <v>0</v>
      </c>
      <c r="U190" s="233">
        <f t="shared" si="13"/>
        <v>1</v>
      </c>
      <c r="W190" s="252">
        <f t="shared" si="14"/>
        <v>2</v>
      </c>
    </row>
    <row r="191" spans="1:23" s="251" customFormat="1" ht="15" x14ac:dyDescent="0.3">
      <c r="A191" s="250" t="str">
        <f t="shared" si="16"/>
        <v>PO251009</v>
      </c>
      <c r="B191" s="250">
        <f t="shared" si="15"/>
        <v>9</v>
      </c>
      <c r="C191" s="279" t="s">
        <v>218</v>
      </c>
      <c r="D191" s="280" t="s">
        <v>245</v>
      </c>
      <c r="E191" s="280">
        <v>0</v>
      </c>
      <c r="F191" s="280">
        <v>0</v>
      </c>
      <c r="G191" s="280">
        <v>0</v>
      </c>
      <c r="H191" s="280">
        <v>0</v>
      </c>
      <c r="I191" s="280">
        <v>0</v>
      </c>
      <c r="J191" s="280">
        <v>0</v>
      </c>
      <c r="K191" s="280">
        <v>0</v>
      </c>
      <c r="L191" s="280">
        <v>0</v>
      </c>
      <c r="M191" s="280">
        <v>0</v>
      </c>
      <c r="N191" s="280">
        <v>0</v>
      </c>
      <c r="O191" s="280">
        <v>0</v>
      </c>
      <c r="P191" s="280">
        <v>0</v>
      </c>
      <c r="Q191" s="280">
        <v>0</v>
      </c>
      <c r="R191" s="280">
        <v>0</v>
      </c>
      <c r="S191" s="280">
        <v>0</v>
      </c>
      <c r="T191" s="280">
        <v>0</v>
      </c>
      <c r="U191" s="233">
        <f t="shared" si="13"/>
        <v>0</v>
      </c>
      <c r="W191" s="252">
        <f t="shared" si="14"/>
        <v>0</v>
      </c>
    </row>
    <row r="192" spans="1:23" s="251" customFormat="1" ht="15" x14ac:dyDescent="0.3">
      <c r="A192" s="250" t="str">
        <f t="shared" si="16"/>
        <v>PO251010</v>
      </c>
      <c r="B192" s="250">
        <f t="shared" si="15"/>
        <v>10</v>
      </c>
      <c r="C192" s="279" t="s">
        <v>218</v>
      </c>
      <c r="D192" s="280" t="s">
        <v>381</v>
      </c>
      <c r="E192" s="280">
        <v>0</v>
      </c>
      <c r="F192" s="280">
        <v>0</v>
      </c>
      <c r="G192" s="280">
        <v>0</v>
      </c>
      <c r="H192" s="280">
        <v>0</v>
      </c>
      <c r="I192" s="280">
        <v>0</v>
      </c>
      <c r="J192" s="280">
        <v>0</v>
      </c>
      <c r="K192" s="280">
        <v>0</v>
      </c>
      <c r="L192" s="280">
        <v>0</v>
      </c>
      <c r="M192" s="280">
        <v>0</v>
      </c>
      <c r="N192" s="280">
        <v>0</v>
      </c>
      <c r="O192" s="280">
        <v>0</v>
      </c>
      <c r="P192" s="280">
        <v>0</v>
      </c>
      <c r="Q192" s="280">
        <v>0</v>
      </c>
      <c r="R192" s="280">
        <v>0</v>
      </c>
      <c r="S192" s="280">
        <v>0</v>
      </c>
      <c r="T192" s="280">
        <v>0</v>
      </c>
      <c r="U192" s="233">
        <f t="shared" si="13"/>
        <v>0</v>
      </c>
      <c r="W192" s="252">
        <f t="shared" si="14"/>
        <v>0</v>
      </c>
    </row>
    <row r="193" spans="1:23" s="251" customFormat="1" ht="15" x14ac:dyDescent="0.3">
      <c r="A193" s="250" t="str">
        <f t="shared" si="16"/>
        <v>PO251011</v>
      </c>
      <c r="B193" s="250">
        <f t="shared" si="15"/>
        <v>11</v>
      </c>
      <c r="C193" s="281" t="s">
        <v>218</v>
      </c>
      <c r="D193" s="282" t="s">
        <v>235</v>
      </c>
      <c r="E193" s="282">
        <v>1</v>
      </c>
      <c r="F193" s="282">
        <v>0</v>
      </c>
      <c r="G193" s="282">
        <v>0</v>
      </c>
      <c r="H193" s="282">
        <v>1</v>
      </c>
      <c r="I193" s="282">
        <v>0</v>
      </c>
      <c r="J193" s="282">
        <v>0</v>
      </c>
      <c r="K193" s="282">
        <v>0</v>
      </c>
      <c r="L193" s="282">
        <v>0</v>
      </c>
      <c r="M193" s="282">
        <v>0</v>
      </c>
      <c r="N193" s="282">
        <v>0</v>
      </c>
      <c r="O193" s="282">
        <v>0</v>
      </c>
      <c r="P193" s="282">
        <v>0</v>
      </c>
      <c r="Q193" s="282">
        <v>0</v>
      </c>
      <c r="R193" s="282">
        <v>0</v>
      </c>
      <c r="S193" s="282">
        <v>0</v>
      </c>
      <c r="T193" s="282">
        <v>0</v>
      </c>
      <c r="U193" s="233">
        <f t="shared" si="13"/>
        <v>1</v>
      </c>
      <c r="W193" s="252">
        <f t="shared" si="14"/>
        <v>1</v>
      </c>
    </row>
    <row r="194" spans="1:23" s="251" customFormat="1" ht="15" x14ac:dyDescent="0.3">
      <c r="A194" s="250" t="str">
        <f t="shared" si="16"/>
        <v>PO260101</v>
      </c>
      <c r="B194" s="250">
        <f t="shared" si="15"/>
        <v>1</v>
      </c>
      <c r="C194" s="279" t="s">
        <v>220</v>
      </c>
      <c r="D194" s="280" t="s">
        <v>221</v>
      </c>
      <c r="E194" s="280">
        <v>1</v>
      </c>
      <c r="F194" s="280">
        <v>3</v>
      </c>
      <c r="G194" s="280">
        <v>0</v>
      </c>
      <c r="H194" s="280">
        <v>4</v>
      </c>
      <c r="I194" s="280">
        <v>0</v>
      </c>
      <c r="J194" s="280">
        <v>0</v>
      </c>
      <c r="K194" s="280">
        <v>0</v>
      </c>
      <c r="L194" s="280">
        <v>0</v>
      </c>
      <c r="M194" s="280">
        <v>4</v>
      </c>
      <c r="N194" s="280">
        <v>0</v>
      </c>
      <c r="O194" s="280">
        <v>0</v>
      </c>
      <c r="P194" s="280">
        <v>4</v>
      </c>
      <c r="Q194" s="280">
        <v>1</v>
      </c>
      <c r="R194" s="280">
        <v>0</v>
      </c>
      <c r="S194" s="280">
        <v>0</v>
      </c>
      <c r="T194" s="280">
        <v>1</v>
      </c>
      <c r="U194" s="233">
        <f t="shared" si="13"/>
        <v>1</v>
      </c>
      <c r="W194" s="252">
        <f t="shared" si="14"/>
        <v>9</v>
      </c>
    </row>
    <row r="195" spans="1:23" s="251" customFormat="1" ht="15" x14ac:dyDescent="0.3">
      <c r="A195" s="250" t="str">
        <f t="shared" si="16"/>
        <v>PO260102</v>
      </c>
      <c r="B195" s="250">
        <f t="shared" si="15"/>
        <v>2</v>
      </c>
      <c r="C195" s="279" t="s">
        <v>220</v>
      </c>
      <c r="D195" s="280" t="s">
        <v>222</v>
      </c>
      <c r="E195" s="280">
        <v>2</v>
      </c>
      <c r="F195" s="280">
        <v>0</v>
      </c>
      <c r="G195" s="280">
        <v>0</v>
      </c>
      <c r="H195" s="280">
        <v>2</v>
      </c>
      <c r="I195" s="280">
        <v>0</v>
      </c>
      <c r="J195" s="280">
        <v>0</v>
      </c>
      <c r="K195" s="280">
        <v>0</v>
      </c>
      <c r="L195" s="280">
        <v>0</v>
      </c>
      <c r="M195" s="280">
        <v>2</v>
      </c>
      <c r="N195" s="280">
        <v>0</v>
      </c>
      <c r="O195" s="280">
        <v>0</v>
      </c>
      <c r="P195" s="280">
        <v>2</v>
      </c>
      <c r="Q195" s="280">
        <v>0</v>
      </c>
      <c r="R195" s="280">
        <v>0</v>
      </c>
      <c r="S195" s="280">
        <v>0</v>
      </c>
      <c r="T195" s="280">
        <v>0</v>
      </c>
      <c r="U195" s="233">
        <f t="shared" si="13"/>
        <v>1</v>
      </c>
      <c r="W195" s="252">
        <f t="shared" si="14"/>
        <v>4</v>
      </c>
    </row>
    <row r="196" spans="1:23" s="251" customFormat="1" ht="15" x14ac:dyDescent="0.3">
      <c r="A196" s="250" t="str">
        <f t="shared" si="16"/>
        <v>PO260103</v>
      </c>
      <c r="B196" s="250">
        <f t="shared" si="15"/>
        <v>3</v>
      </c>
      <c r="C196" s="279" t="s">
        <v>220</v>
      </c>
      <c r="D196" s="280" t="s">
        <v>212</v>
      </c>
      <c r="E196" s="280">
        <v>1</v>
      </c>
      <c r="F196" s="280">
        <v>1</v>
      </c>
      <c r="G196" s="280">
        <v>0</v>
      </c>
      <c r="H196" s="280">
        <v>2</v>
      </c>
      <c r="I196" s="280">
        <v>0</v>
      </c>
      <c r="J196" s="280">
        <v>0</v>
      </c>
      <c r="K196" s="280">
        <v>0</v>
      </c>
      <c r="L196" s="280">
        <v>0</v>
      </c>
      <c r="M196" s="280">
        <v>4</v>
      </c>
      <c r="N196" s="280">
        <v>0</v>
      </c>
      <c r="O196" s="280">
        <v>0</v>
      </c>
      <c r="P196" s="280">
        <v>4</v>
      </c>
      <c r="Q196" s="280">
        <v>0</v>
      </c>
      <c r="R196" s="280">
        <v>0</v>
      </c>
      <c r="S196" s="280">
        <v>0</v>
      </c>
      <c r="T196" s="280">
        <v>0</v>
      </c>
      <c r="U196" s="233">
        <f t="shared" si="13"/>
        <v>1</v>
      </c>
      <c r="W196" s="252">
        <f t="shared" si="14"/>
        <v>6</v>
      </c>
    </row>
    <row r="197" spans="1:23" s="251" customFormat="1" ht="15" x14ac:dyDescent="0.3">
      <c r="A197" s="250" t="str">
        <f t="shared" si="16"/>
        <v>PO260104</v>
      </c>
      <c r="B197" s="250">
        <f t="shared" si="15"/>
        <v>4</v>
      </c>
      <c r="C197" s="279" t="s">
        <v>220</v>
      </c>
      <c r="D197" s="280" t="s">
        <v>223</v>
      </c>
      <c r="E197" s="280">
        <v>0</v>
      </c>
      <c r="F197" s="280">
        <v>0</v>
      </c>
      <c r="G197" s="280">
        <v>1</v>
      </c>
      <c r="H197" s="280">
        <v>1</v>
      </c>
      <c r="I197" s="280">
        <v>0</v>
      </c>
      <c r="J197" s="280">
        <v>0</v>
      </c>
      <c r="K197" s="280">
        <v>0</v>
      </c>
      <c r="L197" s="280">
        <v>0</v>
      </c>
      <c r="M197" s="280">
        <v>0</v>
      </c>
      <c r="N197" s="280">
        <v>0</v>
      </c>
      <c r="O197" s="280">
        <v>0</v>
      </c>
      <c r="P197" s="280">
        <v>0</v>
      </c>
      <c r="Q197" s="280">
        <v>0</v>
      </c>
      <c r="R197" s="280">
        <v>0</v>
      </c>
      <c r="S197" s="280">
        <v>0</v>
      </c>
      <c r="T197" s="280">
        <v>0</v>
      </c>
      <c r="U197" s="233">
        <f t="shared" si="13"/>
        <v>1</v>
      </c>
      <c r="W197" s="252">
        <f t="shared" si="14"/>
        <v>1</v>
      </c>
    </row>
    <row r="198" spans="1:23" s="251" customFormat="1" ht="15" x14ac:dyDescent="0.3">
      <c r="A198" s="250" t="str">
        <f t="shared" si="16"/>
        <v>PO260105</v>
      </c>
      <c r="B198" s="250">
        <f t="shared" si="15"/>
        <v>5</v>
      </c>
      <c r="C198" s="279" t="s">
        <v>220</v>
      </c>
      <c r="D198" s="280" t="s">
        <v>224</v>
      </c>
      <c r="E198" s="280">
        <v>1</v>
      </c>
      <c r="F198" s="280">
        <v>3</v>
      </c>
      <c r="G198" s="280">
        <v>0</v>
      </c>
      <c r="H198" s="280">
        <v>4</v>
      </c>
      <c r="I198" s="280">
        <v>0</v>
      </c>
      <c r="J198" s="280">
        <v>0</v>
      </c>
      <c r="K198" s="280">
        <v>0</v>
      </c>
      <c r="L198" s="280">
        <v>0</v>
      </c>
      <c r="M198" s="280">
        <v>1</v>
      </c>
      <c r="N198" s="280">
        <v>0</v>
      </c>
      <c r="O198" s="280">
        <v>0</v>
      </c>
      <c r="P198" s="280">
        <v>1</v>
      </c>
      <c r="Q198" s="280">
        <v>0</v>
      </c>
      <c r="R198" s="280">
        <v>0</v>
      </c>
      <c r="S198" s="280">
        <v>1</v>
      </c>
      <c r="T198" s="280">
        <v>1</v>
      </c>
      <c r="U198" s="233">
        <f t="shared" si="13"/>
        <v>1</v>
      </c>
      <c r="W198" s="252">
        <f t="shared" si="14"/>
        <v>6</v>
      </c>
    </row>
    <row r="199" spans="1:23" s="251" customFormat="1" ht="15" x14ac:dyDescent="0.3">
      <c r="A199" s="250" t="str">
        <f t="shared" si="16"/>
        <v>PO260106</v>
      </c>
      <c r="B199" s="250">
        <f t="shared" si="15"/>
        <v>6</v>
      </c>
      <c r="C199" s="279" t="s">
        <v>220</v>
      </c>
      <c r="D199" s="280" t="s">
        <v>107</v>
      </c>
      <c r="E199" s="280">
        <v>0</v>
      </c>
      <c r="F199" s="280">
        <v>0</v>
      </c>
      <c r="G199" s="280">
        <v>0</v>
      </c>
      <c r="H199" s="280">
        <v>0</v>
      </c>
      <c r="I199" s="280">
        <v>0</v>
      </c>
      <c r="J199" s="280">
        <v>0</v>
      </c>
      <c r="K199" s="280">
        <v>0</v>
      </c>
      <c r="L199" s="280">
        <v>0</v>
      </c>
      <c r="M199" s="280">
        <v>1</v>
      </c>
      <c r="N199" s="280">
        <v>1</v>
      </c>
      <c r="O199" s="280">
        <v>0</v>
      </c>
      <c r="P199" s="280">
        <v>2</v>
      </c>
      <c r="Q199" s="280">
        <v>0</v>
      </c>
      <c r="R199" s="280">
        <v>0</v>
      </c>
      <c r="S199" s="280">
        <v>0</v>
      </c>
      <c r="T199" s="280">
        <v>0</v>
      </c>
      <c r="U199" s="233">
        <f t="shared" si="13"/>
        <v>1</v>
      </c>
      <c r="W199" s="252">
        <f t="shared" si="14"/>
        <v>2</v>
      </c>
    </row>
    <row r="200" spans="1:23" s="251" customFormat="1" ht="15" x14ac:dyDescent="0.3">
      <c r="A200" s="250" t="str">
        <f t="shared" si="16"/>
        <v>PO260107</v>
      </c>
      <c r="B200" s="250">
        <f t="shared" si="15"/>
        <v>7</v>
      </c>
      <c r="C200" s="279" t="s">
        <v>220</v>
      </c>
      <c r="D200" s="280" t="s">
        <v>225</v>
      </c>
      <c r="E200" s="280">
        <v>6</v>
      </c>
      <c r="F200" s="280">
        <v>0</v>
      </c>
      <c r="G200" s="280">
        <v>2</v>
      </c>
      <c r="H200" s="280">
        <v>8</v>
      </c>
      <c r="I200" s="280">
        <v>0</v>
      </c>
      <c r="J200" s="280">
        <v>0</v>
      </c>
      <c r="K200" s="280">
        <v>0</v>
      </c>
      <c r="L200" s="280">
        <v>0</v>
      </c>
      <c r="M200" s="280">
        <v>1</v>
      </c>
      <c r="N200" s="280">
        <v>0</v>
      </c>
      <c r="O200" s="280">
        <v>0</v>
      </c>
      <c r="P200" s="280">
        <v>1</v>
      </c>
      <c r="Q200" s="280">
        <v>0</v>
      </c>
      <c r="R200" s="280">
        <v>0</v>
      </c>
      <c r="S200" s="280">
        <v>0</v>
      </c>
      <c r="T200" s="280">
        <v>0</v>
      </c>
      <c r="U200" s="233">
        <f t="shared" si="13"/>
        <v>1</v>
      </c>
      <c r="W200" s="252">
        <f t="shared" si="14"/>
        <v>9</v>
      </c>
    </row>
    <row r="201" spans="1:23" s="251" customFormat="1" ht="15" x14ac:dyDescent="0.3">
      <c r="A201" s="250" t="str">
        <f t="shared" si="16"/>
        <v>PO260108</v>
      </c>
      <c r="B201" s="250">
        <f t="shared" si="15"/>
        <v>8</v>
      </c>
      <c r="C201" s="279" t="s">
        <v>220</v>
      </c>
      <c r="D201" s="280" t="s">
        <v>231</v>
      </c>
      <c r="E201" s="280">
        <v>0</v>
      </c>
      <c r="F201" s="280">
        <v>0</v>
      </c>
      <c r="G201" s="280">
        <v>0</v>
      </c>
      <c r="H201" s="280">
        <v>0</v>
      </c>
      <c r="I201" s="280">
        <v>0</v>
      </c>
      <c r="J201" s="280">
        <v>0</v>
      </c>
      <c r="K201" s="280">
        <v>0</v>
      </c>
      <c r="L201" s="280">
        <v>0</v>
      </c>
      <c r="M201" s="280">
        <v>0</v>
      </c>
      <c r="N201" s="280">
        <v>0</v>
      </c>
      <c r="O201" s="280">
        <v>0</v>
      </c>
      <c r="P201" s="280">
        <v>0</v>
      </c>
      <c r="Q201" s="280">
        <v>0</v>
      </c>
      <c r="R201" s="280">
        <v>0</v>
      </c>
      <c r="S201" s="280">
        <v>0</v>
      </c>
      <c r="T201" s="280">
        <v>0</v>
      </c>
      <c r="U201" s="233">
        <f t="shared" si="13"/>
        <v>0</v>
      </c>
      <c r="W201" s="252">
        <f t="shared" si="14"/>
        <v>0</v>
      </c>
    </row>
    <row r="202" spans="1:23" s="251" customFormat="1" ht="15" x14ac:dyDescent="0.3">
      <c r="A202" s="250" t="str">
        <f t="shared" si="16"/>
        <v>PO260109</v>
      </c>
      <c r="B202" s="250">
        <f t="shared" si="15"/>
        <v>9</v>
      </c>
      <c r="C202" s="279" t="s">
        <v>220</v>
      </c>
      <c r="D202" s="280" t="s">
        <v>174</v>
      </c>
      <c r="E202" s="280">
        <v>0</v>
      </c>
      <c r="F202" s="280">
        <v>0</v>
      </c>
      <c r="G202" s="280">
        <v>0</v>
      </c>
      <c r="H202" s="280">
        <v>0</v>
      </c>
      <c r="I202" s="280">
        <v>0</v>
      </c>
      <c r="J202" s="280">
        <v>0</v>
      </c>
      <c r="K202" s="280">
        <v>0</v>
      </c>
      <c r="L202" s="280">
        <v>0</v>
      </c>
      <c r="M202" s="280">
        <v>1</v>
      </c>
      <c r="N202" s="280">
        <v>0</v>
      </c>
      <c r="O202" s="280">
        <v>0</v>
      </c>
      <c r="P202" s="280">
        <v>1</v>
      </c>
      <c r="Q202" s="280">
        <v>0</v>
      </c>
      <c r="R202" s="280">
        <v>0</v>
      </c>
      <c r="S202" s="280">
        <v>0</v>
      </c>
      <c r="T202" s="280">
        <v>0</v>
      </c>
      <c r="U202" s="233">
        <f t="shared" si="13"/>
        <v>1</v>
      </c>
      <c r="W202" s="252">
        <f t="shared" si="14"/>
        <v>1</v>
      </c>
    </row>
    <row r="203" spans="1:23" s="251" customFormat="1" ht="15" x14ac:dyDescent="0.3">
      <c r="A203" s="250" t="str">
        <f t="shared" si="16"/>
        <v>PO260110</v>
      </c>
      <c r="B203" s="250">
        <f t="shared" si="15"/>
        <v>10</v>
      </c>
      <c r="C203" s="279" t="s">
        <v>220</v>
      </c>
      <c r="D203" s="280" t="s">
        <v>226</v>
      </c>
      <c r="E203" s="280">
        <v>2</v>
      </c>
      <c r="F203" s="280">
        <v>0</v>
      </c>
      <c r="G203" s="280">
        <v>0</v>
      </c>
      <c r="H203" s="280">
        <v>2</v>
      </c>
      <c r="I203" s="280">
        <v>0</v>
      </c>
      <c r="J203" s="280">
        <v>0</v>
      </c>
      <c r="K203" s="280">
        <v>0</v>
      </c>
      <c r="L203" s="280">
        <v>0</v>
      </c>
      <c r="M203" s="280">
        <v>2</v>
      </c>
      <c r="N203" s="280">
        <v>0</v>
      </c>
      <c r="O203" s="280">
        <v>0</v>
      </c>
      <c r="P203" s="280">
        <v>2</v>
      </c>
      <c r="Q203" s="280">
        <v>1</v>
      </c>
      <c r="R203" s="280">
        <v>0</v>
      </c>
      <c r="S203" s="280">
        <v>0</v>
      </c>
      <c r="T203" s="280">
        <v>1</v>
      </c>
      <c r="U203" s="233">
        <f t="shared" ref="U203:U266" si="17">IF((H203+P203)&gt;(L203+T203),1,0)</f>
        <v>1</v>
      </c>
      <c r="W203" s="252">
        <f t="shared" si="14"/>
        <v>5</v>
      </c>
    </row>
    <row r="204" spans="1:23" s="251" customFormat="1" ht="15" x14ac:dyDescent="0.3">
      <c r="A204" s="250" t="str">
        <f t="shared" si="16"/>
        <v>PO260111</v>
      </c>
      <c r="B204" s="250">
        <f t="shared" si="15"/>
        <v>11</v>
      </c>
      <c r="C204" s="279" t="s">
        <v>220</v>
      </c>
      <c r="D204" s="280" t="s">
        <v>232</v>
      </c>
      <c r="E204" s="280">
        <v>0</v>
      </c>
      <c r="F204" s="280">
        <v>0</v>
      </c>
      <c r="G204" s="280">
        <v>0</v>
      </c>
      <c r="H204" s="280">
        <v>0</v>
      </c>
      <c r="I204" s="280">
        <v>0</v>
      </c>
      <c r="J204" s="280">
        <v>0</v>
      </c>
      <c r="K204" s="280">
        <v>0</v>
      </c>
      <c r="L204" s="280">
        <v>0</v>
      </c>
      <c r="M204" s="280">
        <v>0</v>
      </c>
      <c r="N204" s="280">
        <v>0</v>
      </c>
      <c r="O204" s="280">
        <v>0</v>
      </c>
      <c r="P204" s="280">
        <v>0</v>
      </c>
      <c r="Q204" s="280">
        <v>0</v>
      </c>
      <c r="R204" s="280">
        <v>0</v>
      </c>
      <c r="S204" s="280">
        <v>0</v>
      </c>
      <c r="T204" s="280">
        <v>0</v>
      </c>
      <c r="U204" s="233">
        <f t="shared" si="17"/>
        <v>0</v>
      </c>
      <c r="W204" s="252">
        <f t="shared" ref="W204:W267" si="18">H204+L204+P204+T204</f>
        <v>0</v>
      </c>
    </row>
    <row r="205" spans="1:23" s="251" customFormat="1" ht="15" x14ac:dyDescent="0.3">
      <c r="A205" s="250" t="str">
        <f t="shared" si="16"/>
        <v>PO260112</v>
      </c>
      <c r="B205" s="250">
        <f t="shared" si="15"/>
        <v>12</v>
      </c>
      <c r="C205" s="279" t="s">
        <v>220</v>
      </c>
      <c r="D205" s="280" t="s">
        <v>196</v>
      </c>
      <c r="E205" s="280">
        <v>0</v>
      </c>
      <c r="F205" s="280">
        <v>0</v>
      </c>
      <c r="G205" s="280">
        <v>0</v>
      </c>
      <c r="H205" s="280">
        <v>0</v>
      </c>
      <c r="I205" s="280">
        <v>0</v>
      </c>
      <c r="J205" s="280">
        <v>0</v>
      </c>
      <c r="K205" s="280">
        <v>0</v>
      </c>
      <c r="L205" s="280">
        <v>0</v>
      </c>
      <c r="M205" s="280">
        <v>0</v>
      </c>
      <c r="N205" s="280">
        <v>0</v>
      </c>
      <c r="O205" s="280">
        <v>0</v>
      </c>
      <c r="P205" s="280">
        <v>0</v>
      </c>
      <c r="Q205" s="280">
        <v>0</v>
      </c>
      <c r="R205" s="280">
        <v>1</v>
      </c>
      <c r="S205" s="280">
        <v>0</v>
      </c>
      <c r="T205" s="280">
        <v>1</v>
      </c>
      <c r="U205" s="233">
        <f t="shared" si="17"/>
        <v>0</v>
      </c>
      <c r="W205" s="252">
        <f t="shared" si="18"/>
        <v>1</v>
      </c>
    </row>
    <row r="206" spans="1:23" s="251" customFormat="1" ht="15" x14ac:dyDescent="0.3">
      <c r="A206" s="250" t="str">
        <f t="shared" si="16"/>
        <v>PO260201</v>
      </c>
      <c r="B206" s="250">
        <f t="shared" si="15"/>
        <v>1</v>
      </c>
      <c r="C206" s="279" t="s">
        <v>227</v>
      </c>
      <c r="D206" s="280" t="s">
        <v>230</v>
      </c>
      <c r="E206" s="280">
        <v>0</v>
      </c>
      <c r="F206" s="280">
        <v>0</v>
      </c>
      <c r="G206" s="280">
        <v>2</v>
      </c>
      <c r="H206" s="280">
        <v>2</v>
      </c>
      <c r="I206" s="280">
        <v>0</v>
      </c>
      <c r="J206" s="280">
        <v>0</v>
      </c>
      <c r="K206" s="280">
        <v>0</v>
      </c>
      <c r="L206" s="280">
        <v>0</v>
      </c>
      <c r="M206" s="280">
        <v>0</v>
      </c>
      <c r="N206" s="280">
        <v>0</v>
      </c>
      <c r="O206" s="280">
        <v>0</v>
      </c>
      <c r="P206" s="280">
        <v>0</v>
      </c>
      <c r="Q206" s="280">
        <v>0</v>
      </c>
      <c r="R206" s="280">
        <v>0</v>
      </c>
      <c r="S206" s="280">
        <v>0</v>
      </c>
      <c r="T206" s="280">
        <v>0</v>
      </c>
      <c r="U206" s="233">
        <f t="shared" si="17"/>
        <v>1</v>
      </c>
      <c r="W206" s="252">
        <f t="shared" si="18"/>
        <v>2</v>
      </c>
    </row>
    <row r="207" spans="1:23" s="251" customFormat="1" ht="15" x14ac:dyDescent="0.3">
      <c r="A207" s="250" t="str">
        <f t="shared" si="16"/>
        <v>PO260202</v>
      </c>
      <c r="B207" s="250">
        <f t="shared" si="15"/>
        <v>2</v>
      </c>
      <c r="C207" s="279" t="s">
        <v>227</v>
      </c>
      <c r="D207" s="280" t="s">
        <v>223</v>
      </c>
      <c r="E207" s="280">
        <v>0</v>
      </c>
      <c r="F207" s="280">
        <v>2</v>
      </c>
      <c r="G207" s="280">
        <v>2</v>
      </c>
      <c r="H207" s="280">
        <v>4</v>
      </c>
      <c r="I207" s="280">
        <v>0</v>
      </c>
      <c r="J207" s="280">
        <v>0</v>
      </c>
      <c r="K207" s="280">
        <v>0</v>
      </c>
      <c r="L207" s="280">
        <v>0</v>
      </c>
      <c r="M207" s="280">
        <v>0</v>
      </c>
      <c r="N207" s="280">
        <v>1</v>
      </c>
      <c r="O207" s="280">
        <v>0</v>
      </c>
      <c r="P207" s="280">
        <v>1</v>
      </c>
      <c r="Q207" s="280">
        <v>0</v>
      </c>
      <c r="R207" s="280">
        <v>0</v>
      </c>
      <c r="S207" s="280">
        <v>1</v>
      </c>
      <c r="T207" s="280">
        <v>1</v>
      </c>
      <c r="U207" s="233">
        <f t="shared" si="17"/>
        <v>1</v>
      </c>
      <c r="W207" s="252">
        <f t="shared" si="18"/>
        <v>6</v>
      </c>
    </row>
    <row r="208" spans="1:23" s="251" customFormat="1" ht="15" x14ac:dyDescent="0.3">
      <c r="A208" s="250" t="str">
        <f t="shared" si="16"/>
        <v>PO260203</v>
      </c>
      <c r="B208" s="250">
        <f t="shared" si="15"/>
        <v>3</v>
      </c>
      <c r="C208" s="279" t="s">
        <v>227</v>
      </c>
      <c r="D208" s="280" t="s">
        <v>107</v>
      </c>
      <c r="E208" s="280">
        <v>2</v>
      </c>
      <c r="F208" s="280">
        <v>0</v>
      </c>
      <c r="G208" s="280">
        <v>0</v>
      </c>
      <c r="H208" s="280">
        <v>2</v>
      </c>
      <c r="I208" s="280">
        <v>0</v>
      </c>
      <c r="J208" s="280">
        <v>0</v>
      </c>
      <c r="K208" s="280">
        <v>0</v>
      </c>
      <c r="L208" s="280">
        <v>0</v>
      </c>
      <c r="M208" s="280">
        <v>0</v>
      </c>
      <c r="N208" s="280">
        <v>0</v>
      </c>
      <c r="O208" s="280">
        <v>0</v>
      </c>
      <c r="P208" s="280">
        <v>0</v>
      </c>
      <c r="Q208" s="280">
        <v>0</v>
      </c>
      <c r="R208" s="280">
        <v>0</v>
      </c>
      <c r="S208" s="280">
        <v>0</v>
      </c>
      <c r="T208" s="280">
        <v>0</v>
      </c>
      <c r="U208" s="233">
        <f t="shared" si="17"/>
        <v>1</v>
      </c>
      <c r="W208" s="252">
        <f t="shared" si="18"/>
        <v>2</v>
      </c>
    </row>
    <row r="209" spans="1:23" s="251" customFormat="1" ht="15" x14ac:dyDescent="0.3">
      <c r="A209" s="250" t="str">
        <f t="shared" si="16"/>
        <v>PO260204</v>
      </c>
      <c r="B209" s="250">
        <f t="shared" si="15"/>
        <v>4</v>
      </c>
      <c r="C209" s="279" t="s">
        <v>227</v>
      </c>
      <c r="D209" s="280" t="s">
        <v>194</v>
      </c>
      <c r="E209" s="280">
        <v>1</v>
      </c>
      <c r="F209" s="280">
        <v>0</v>
      </c>
      <c r="G209" s="280">
        <v>0</v>
      </c>
      <c r="H209" s="280">
        <v>1</v>
      </c>
      <c r="I209" s="280">
        <v>0</v>
      </c>
      <c r="J209" s="280">
        <v>0</v>
      </c>
      <c r="K209" s="280">
        <v>0</v>
      </c>
      <c r="L209" s="280">
        <v>0</v>
      </c>
      <c r="M209" s="280">
        <v>1</v>
      </c>
      <c r="N209" s="280">
        <v>0</v>
      </c>
      <c r="O209" s="280">
        <v>0</v>
      </c>
      <c r="P209" s="280">
        <v>1</v>
      </c>
      <c r="Q209" s="280">
        <v>0</v>
      </c>
      <c r="R209" s="280">
        <v>0</v>
      </c>
      <c r="S209" s="280">
        <v>0</v>
      </c>
      <c r="T209" s="280">
        <v>0</v>
      </c>
      <c r="U209" s="233">
        <f t="shared" si="17"/>
        <v>1</v>
      </c>
      <c r="W209" s="252">
        <f t="shared" si="18"/>
        <v>2</v>
      </c>
    </row>
    <row r="210" spans="1:23" s="251" customFormat="1" ht="15" x14ac:dyDescent="0.3">
      <c r="A210" s="250" t="str">
        <f t="shared" si="16"/>
        <v>PO260205</v>
      </c>
      <c r="B210" s="250">
        <f t="shared" si="15"/>
        <v>5</v>
      </c>
      <c r="C210" s="279" t="s">
        <v>227</v>
      </c>
      <c r="D210" s="280" t="s">
        <v>231</v>
      </c>
      <c r="E210" s="280">
        <v>6</v>
      </c>
      <c r="F210" s="280">
        <v>0</v>
      </c>
      <c r="G210" s="280">
        <v>1</v>
      </c>
      <c r="H210" s="280">
        <v>7</v>
      </c>
      <c r="I210" s="280">
        <v>0</v>
      </c>
      <c r="J210" s="280">
        <v>0</v>
      </c>
      <c r="K210" s="280">
        <v>0</v>
      </c>
      <c r="L210" s="280">
        <v>0</v>
      </c>
      <c r="M210" s="280">
        <v>6</v>
      </c>
      <c r="N210" s="280">
        <v>0</v>
      </c>
      <c r="O210" s="280">
        <v>1</v>
      </c>
      <c r="P210" s="280">
        <v>7</v>
      </c>
      <c r="Q210" s="280">
        <v>0</v>
      </c>
      <c r="R210" s="280">
        <v>0</v>
      </c>
      <c r="S210" s="280">
        <v>0</v>
      </c>
      <c r="T210" s="280">
        <v>0</v>
      </c>
      <c r="U210" s="233">
        <f t="shared" si="17"/>
        <v>1</v>
      </c>
      <c r="W210" s="252">
        <f t="shared" si="18"/>
        <v>14</v>
      </c>
    </row>
    <row r="211" spans="1:23" s="251" customFormat="1" ht="15" x14ac:dyDescent="0.3">
      <c r="A211" s="250" t="str">
        <f t="shared" si="16"/>
        <v>PO260206</v>
      </c>
      <c r="B211" s="250">
        <f t="shared" si="15"/>
        <v>6</v>
      </c>
      <c r="C211" s="279" t="s">
        <v>227</v>
      </c>
      <c r="D211" s="280" t="s">
        <v>174</v>
      </c>
      <c r="E211" s="280">
        <v>1</v>
      </c>
      <c r="F211" s="280">
        <v>0</v>
      </c>
      <c r="G211" s="280">
        <v>0</v>
      </c>
      <c r="H211" s="280">
        <v>1</v>
      </c>
      <c r="I211" s="280">
        <v>0</v>
      </c>
      <c r="J211" s="280">
        <v>0</v>
      </c>
      <c r="K211" s="280">
        <v>0</v>
      </c>
      <c r="L211" s="280">
        <v>0</v>
      </c>
      <c r="M211" s="280">
        <v>2</v>
      </c>
      <c r="N211" s="280">
        <v>0</v>
      </c>
      <c r="O211" s="280">
        <v>0</v>
      </c>
      <c r="P211" s="280">
        <v>2</v>
      </c>
      <c r="Q211" s="280">
        <v>0</v>
      </c>
      <c r="R211" s="280">
        <v>0</v>
      </c>
      <c r="S211" s="280">
        <v>0</v>
      </c>
      <c r="T211" s="280">
        <v>0</v>
      </c>
      <c r="U211" s="233">
        <f t="shared" si="17"/>
        <v>1</v>
      </c>
      <c r="W211" s="252">
        <f t="shared" si="18"/>
        <v>3</v>
      </c>
    </row>
    <row r="212" spans="1:23" s="251" customFormat="1" ht="15" x14ac:dyDescent="0.3">
      <c r="A212" s="250" t="str">
        <f t="shared" si="16"/>
        <v>PO260207</v>
      </c>
      <c r="B212" s="250">
        <f t="shared" si="15"/>
        <v>7</v>
      </c>
      <c r="C212" s="279" t="s">
        <v>227</v>
      </c>
      <c r="D212" s="280" t="s">
        <v>212</v>
      </c>
      <c r="E212" s="280">
        <v>0</v>
      </c>
      <c r="F212" s="280">
        <v>0</v>
      </c>
      <c r="G212" s="280">
        <v>0</v>
      </c>
      <c r="H212" s="280">
        <v>0</v>
      </c>
      <c r="I212" s="280">
        <v>0</v>
      </c>
      <c r="J212" s="280">
        <v>0</v>
      </c>
      <c r="K212" s="280">
        <v>0</v>
      </c>
      <c r="L212" s="280">
        <v>0</v>
      </c>
      <c r="M212" s="280">
        <v>2</v>
      </c>
      <c r="N212" s="280">
        <v>0</v>
      </c>
      <c r="O212" s="280">
        <v>0</v>
      </c>
      <c r="P212" s="280">
        <v>2</v>
      </c>
      <c r="Q212" s="280">
        <v>0</v>
      </c>
      <c r="R212" s="280">
        <v>0</v>
      </c>
      <c r="S212" s="280">
        <v>0</v>
      </c>
      <c r="T212" s="280">
        <v>0</v>
      </c>
      <c r="U212" s="233">
        <f t="shared" si="17"/>
        <v>1</v>
      </c>
      <c r="W212" s="252">
        <f t="shared" si="18"/>
        <v>2</v>
      </c>
    </row>
    <row r="213" spans="1:23" s="251" customFormat="1" ht="15" x14ac:dyDescent="0.3">
      <c r="A213" s="250" t="str">
        <f t="shared" si="16"/>
        <v>PO260301</v>
      </c>
      <c r="B213" s="250">
        <f t="shared" si="15"/>
        <v>1</v>
      </c>
      <c r="C213" s="279" t="s">
        <v>233</v>
      </c>
      <c r="D213" s="280" t="s">
        <v>230</v>
      </c>
      <c r="E213" s="280">
        <v>0</v>
      </c>
      <c r="F213" s="280">
        <v>1</v>
      </c>
      <c r="G213" s="280">
        <v>0</v>
      </c>
      <c r="H213" s="280">
        <v>1</v>
      </c>
      <c r="I213" s="280">
        <v>0</v>
      </c>
      <c r="J213" s="280">
        <v>0</v>
      </c>
      <c r="K213" s="280">
        <v>0</v>
      </c>
      <c r="L213" s="280">
        <v>0</v>
      </c>
      <c r="M213" s="280">
        <v>0</v>
      </c>
      <c r="N213" s="280">
        <v>0</v>
      </c>
      <c r="O213" s="280">
        <v>0</v>
      </c>
      <c r="P213" s="280">
        <v>0</v>
      </c>
      <c r="Q213" s="280">
        <v>0</v>
      </c>
      <c r="R213" s="280">
        <v>0</v>
      </c>
      <c r="S213" s="280">
        <v>0</v>
      </c>
      <c r="T213" s="280">
        <v>0</v>
      </c>
      <c r="U213" s="233">
        <f t="shared" si="17"/>
        <v>1</v>
      </c>
      <c r="W213" s="252">
        <f t="shared" si="18"/>
        <v>1</v>
      </c>
    </row>
    <row r="214" spans="1:23" s="251" customFormat="1" ht="15" x14ac:dyDescent="0.3">
      <c r="A214" s="250" t="str">
        <f t="shared" si="16"/>
        <v>PO260302</v>
      </c>
      <c r="B214" s="250">
        <f t="shared" si="15"/>
        <v>2</v>
      </c>
      <c r="C214" s="279" t="s">
        <v>233</v>
      </c>
      <c r="D214" s="280" t="s">
        <v>223</v>
      </c>
      <c r="E214" s="280">
        <v>0</v>
      </c>
      <c r="F214" s="280">
        <v>0</v>
      </c>
      <c r="G214" s="280">
        <v>1</v>
      </c>
      <c r="H214" s="280">
        <v>1</v>
      </c>
      <c r="I214" s="280">
        <v>0</v>
      </c>
      <c r="J214" s="280">
        <v>0</v>
      </c>
      <c r="K214" s="280">
        <v>0</v>
      </c>
      <c r="L214" s="280">
        <v>0</v>
      </c>
      <c r="M214" s="280">
        <v>0</v>
      </c>
      <c r="N214" s="280">
        <v>0</v>
      </c>
      <c r="O214" s="280">
        <v>0</v>
      </c>
      <c r="P214" s="280">
        <v>0</v>
      </c>
      <c r="Q214" s="280">
        <v>0</v>
      </c>
      <c r="R214" s="280">
        <v>0</v>
      </c>
      <c r="S214" s="280">
        <v>0</v>
      </c>
      <c r="T214" s="280">
        <v>0</v>
      </c>
      <c r="U214" s="233">
        <f t="shared" si="17"/>
        <v>1</v>
      </c>
      <c r="W214" s="252">
        <f t="shared" si="18"/>
        <v>1</v>
      </c>
    </row>
    <row r="215" spans="1:23" s="251" customFormat="1" ht="15" x14ac:dyDescent="0.3">
      <c r="A215" s="250" t="str">
        <f t="shared" si="16"/>
        <v>PO260303</v>
      </c>
      <c r="B215" s="250">
        <f t="shared" si="15"/>
        <v>3</v>
      </c>
      <c r="C215" s="279" t="s">
        <v>233</v>
      </c>
      <c r="D215" s="280" t="s">
        <v>107</v>
      </c>
      <c r="E215" s="280">
        <v>2</v>
      </c>
      <c r="F215" s="280">
        <v>0</v>
      </c>
      <c r="G215" s="280">
        <v>0</v>
      </c>
      <c r="H215" s="280">
        <v>2</v>
      </c>
      <c r="I215" s="280">
        <v>0</v>
      </c>
      <c r="J215" s="280">
        <v>0</v>
      </c>
      <c r="K215" s="280">
        <v>0</v>
      </c>
      <c r="L215" s="280">
        <v>0</v>
      </c>
      <c r="M215" s="280">
        <v>4</v>
      </c>
      <c r="N215" s="280">
        <v>0</v>
      </c>
      <c r="O215" s="280">
        <v>0</v>
      </c>
      <c r="P215" s="280">
        <v>4</v>
      </c>
      <c r="Q215" s="280">
        <v>1</v>
      </c>
      <c r="R215" s="280">
        <v>0</v>
      </c>
      <c r="S215" s="280">
        <v>0</v>
      </c>
      <c r="T215" s="280">
        <v>1</v>
      </c>
      <c r="U215" s="233">
        <f t="shared" si="17"/>
        <v>1</v>
      </c>
      <c r="W215" s="252">
        <f t="shared" si="18"/>
        <v>7</v>
      </c>
    </row>
    <row r="216" spans="1:23" s="251" customFormat="1" ht="15" x14ac:dyDescent="0.3">
      <c r="A216" s="250" t="str">
        <f t="shared" si="16"/>
        <v>PO260304</v>
      </c>
      <c r="B216" s="250">
        <f t="shared" si="15"/>
        <v>4</v>
      </c>
      <c r="C216" s="279" t="s">
        <v>233</v>
      </c>
      <c r="D216" s="280" t="s">
        <v>225</v>
      </c>
      <c r="E216" s="280">
        <v>0</v>
      </c>
      <c r="F216" s="280">
        <v>0</v>
      </c>
      <c r="G216" s="280">
        <v>0</v>
      </c>
      <c r="H216" s="280">
        <v>0</v>
      </c>
      <c r="I216" s="280">
        <v>0</v>
      </c>
      <c r="J216" s="280">
        <v>0</v>
      </c>
      <c r="K216" s="280">
        <v>0</v>
      </c>
      <c r="L216" s="280">
        <v>0</v>
      </c>
      <c r="M216" s="280">
        <v>1</v>
      </c>
      <c r="N216" s="280">
        <v>0</v>
      </c>
      <c r="O216" s="280">
        <v>0</v>
      </c>
      <c r="P216" s="280">
        <v>1</v>
      </c>
      <c r="Q216" s="280">
        <v>0</v>
      </c>
      <c r="R216" s="280">
        <v>0</v>
      </c>
      <c r="S216" s="280">
        <v>0</v>
      </c>
      <c r="T216" s="280">
        <v>0</v>
      </c>
      <c r="U216" s="233">
        <f t="shared" si="17"/>
        <v>1</v>
      </c>
      <c r="W216" s="252">
        <f t="shared" si="18"/>
        <v>1</v>
      </c>
    </row>
    <row r="217" spans="1:23" s="251" customFormat="1" ht="15" x14ac:dyDescent="0.3">
      <c r="A217" s="250" t="str">
        <f t="shared" si="16"/>
        <v>PO260305</v>
      </c>
      <c r="B217" s="250">
        <f t="shared" si="15"/>
        <v>5</v>
      </c>
      <c r="C217" s="279" t="s">
        <v>233</v>
      </c>
      <c r="D217" s="280" t="s">
        <v>231</v>
      </c>
      <c r="E217" s="280">
        <v>0</v>
      </c>
      <c r="F217" s="280">
        <v>0</v>
      </c>
      <c r="G217" s="280">
        <v>0</v>
      </c>
      <c r="H217" s="280">
        <v>0</v>
      </c>
      <c r="I217" s="280">
        <v>0</v>
      </c>
      <c r="J217" s="280">
        <v>0</v>
      </c>
      <c r="K217" s="280">
        <v>0</v>
      </c>
      <c r="L217" s="280">
        <v>0</v>
      </c>
      <c r="M217" s="280">
        <v>0</v>
      </c>
      <c r="N217" s="280">
        <v>0</v>
      </c>
      <c r="O217" s="280">
        <v>0</v>
      </c>
      <c r="P217" s="280">
        <v>0</v>
      </c>
      <c r="Q217" s="280">
        <v>0</v>
      </c>
      <c r="R217" s="280">
        <v>0</v>
      </c>
      <c r="S217" s="280">
        <v>1</v>
      </c>
      <c r="T217" s="280">
        <v>1</v>
      </c>
      <c r="U217" s="233">
        <f t="shared" si="17"/>
        <v>0</v>
      </c>
      <c r="W217" s="252">
        <f t="shared" si="18"/>
        <v>1</v>
      </c>
    </row>
    <row r="218" spans="1:23" s="251" customFormat="1" ht="15" x14ac:dyDescent="0.3">
      <c r="A218" s="250" t="str">
        <f t="shared" si="16"/>
        <v>PO260306</v>
      </c>
      <c r="B218" s="250">
        <f t="shared" si="15"/>
        <v>6</v>
      </c>
      <c r="C218" s="279" t="s">
        <v>233</v>
      </c>
      <c r="D218" s="280" t="s">
        <v>232</v>
      </c>
      <c r="E218" s="280">
        <v>0</v>
      </c>
      <c r="F218" s="280">
        <v>0</v>
      </c>
      <c r="G218" s="280">
        <v>0</v>
      </c>
      <c r="H218" s="280">
        <v>0</v>
      </c>
      <c r="I218" s="280">
        <v>0</v>
      </c>
      <c r="J218" s="280">
        <v>0</v>
      </c>
      <c r="K218" s="280">
        <v>0</v>
      </c>
      <c r="L218" s="280">
        <v>0</v>
      </c>
      <c r="M218" s="280">
        <v>1</v>
      </c>
      <c r="N218" s="280">
        <v>0</v>
      </c>
      <c r="O218" s="280">
        <v>0</v>
      </c>
      <c r="P218" s="280">
        <v>1</v>
      </c>
      <c r="Q218" s="280">
        <v>0</v>
      </c>
      <c r="R218" s="280">
        <v>0</v>
      </c>
      <c r="S218" s="280">
        <v>0</v>
      </c>
      <c r="T218" s="280">
        <v>0</v>
      </c>
      <c r="U218" s="233">
        <f t="shared" si="17"/>
        <v>1</v>
      </c>
      <c r="W218" s="252">
        <f t="shared" si="18"/>
        <v>1</v>
      </c>
    </row>
    <row r="219" spans="1:23" s="251" customFormat="1" ht="15" x14ac:dyDescent="0.3">
      <c r="A219" s="250" t="str">
        <f t="shared" si="16"/>
        <v>PO260307</v>
      </c>
      <c r="B219" s="250">
        <f t="shared" ref="B219:B282" si="19">IF(C219=C218,B218+1,1)</f>
        <v>7</v>
      </c>
      <c r="C219" s="279" t="s">
        <v>233</v>
      </c>
      <c r="D219" s="280" t="s">
        <v>174</v>
      </c>
      <c r="E219" s="280">
        <v>3</v>
      </c>
      <c r="F219" s="280">
        <v>0</v>
      </c>
      <c r="G219" s="280">
        <v>0</v>
      </c>
      <c r="H219" s="280">
        <v>3</v>
      </c>
      <c r="I219" s="280">
        <v>0</v>
      </c>
      <c r="J219" s="280">
        <v>0</v>
      </c>
      <c r="K219" s="280">
        <v>0</v>
      </c>
      <c r="L219" s="280">
        <v>0</v>
      </c>
      <c r="M219" s="280">
        <v>2</v>
      </c>
      <c r="N219" s="280">
        <v>0</v>
      </c>
      <c r="O219" s="280">
        <v>0</v>
      </c>
      <c r="P219" s="280">
        <v>2</v>
      </c>
      <c r="Q219" s="280">
        <v>0</v>
      </c>
      <c r="R219" s="280">
        <v>0</v>
      </c>
      <c r="S219" s="280">
        <v>0</v>
      </c>
      <c r="T219" s="280">
        <v>0</v>
      </c>
      <c r="U219" s="233">
        <f t="shared" si="17"/>
        <v>1</v>
      </c>
      <c r="W219" s="252">
        <f t="shared" si="18"/>
        <v>5</v>
      </c>
    </row>
    <row r="220" spans="1:23" s="251" customFormat="1" ht="15" x14ac:dyDescent="0.3">
      <c r="A220" s="250" t="str">
        <f t="shared" si="16"/>
        <v>PO260308</v>
      </c>
      <c r="B220" s="250">
        <f t="shared" si="19"/>
        <v>8</v>
      </c>
      <c r="C220" s="279" t="s">
        <v>233</v>
      </c>
      <c r="D220" s="280" t="s">
        <v>212</v>
      </c>
      <c r="E220" s="280">
        <v>0</v>
      </c>
      <c r="F220" s="280">
        <v>0</v>
      </c>
      <c r="G220" s="280">
        <v>0</v>
      </c>
      <c r="H220" s="280">
        <v>0</v>
      </c>
      <c r="I220" s="280">
        <v>0</v>
      </c>
      <c r="J220" s="280">
        <v>0</v>
      </c>
      <c r="K220" s="280">
        <v>0</v>
      </c>
      <c r="L220" s="280">
        <v>0</v>
      </c>
      <c r="M220" s="280">
        <v>1</v>
      </c>
      <c r="N220" s="280">
        <v>0</v>
      </c>
      <c r="O220" s="280">
        <v>0</v>
      </c>
      <c r="P220" s="280">
        <v>1</v>
      </c>
      <c r="Q220" s="280">
        <v>0</v>
      </c>
      <c r="R220" s="280">
        <v>0</v>
      </c>
      <c r="S220" s="280">
        <v>0</v>
      </c>
      <c r="T220" s="280">
        <v>0</v>
      </c>
      <c r="U220" s="233">
        <f t="shared" si="17"/>
        <v>1</v>
      </c>
      <c r="W220" s="252">
        <f t="shared" si="18"/>
        <v>1</v>
      </c>
    </row>
    <row r="221" spans="1:23" s="251" customFormat="1" ht="15" x14ac:dyDescent="0.3">
      <c r="A221" s="250" t="str">
        <f t="shared" si="16"/>
        <v>PO260309</v>
      </c>
      <c r="B221" s="250">
        <f t="shared" si="19"/>
        <v>9</v>
      </c>
      <c r="C221" s="279" t="s">
        <v>233</v>
      </c>
      <c r="D221" s="280" t="s">
        <v>194</v>
      </c>
      <c r="E221" s="280">
        <v>1</v>
      </c>
      <c r="F221" s="280">
        <v>0</v>
      </c>
      <c r="G221" s="280">
        <v>0</v>
      </c>
      <c r="H221" s="280">
        <v>1</v>
      </c>
      <c r="I221" s="280">
        <v>0</v>
      </c>
      <c r="J221" s="280">
        <v>0</v>
      </c>
      <c r="K221" s="280">
        <v>0</v>
      </c>
      <c r="L221" s="280">
        <v>0</v>
      </c>
      <c r="M221" s="280">
        <v>0</v>
      </c>
      <c r="N221" s="280">
        <v>0</v>
      </c>
      <c r="O221" s="280">
        <v>0</v>
      </c>
      <c r="P221" s="280">
        <v>0</v>
      </c>
      <c r="Q221" s="280">
        <v>0</v>
      </c>
      <c r="R221" s="280">
        <v>0</v>
      </c>
      <c r="S221" s="280">
        <v>1</v>
      </c>
      <c r="T221" s="280">
        <v>1</v>
      </c>
      <c r="U221" s="233">
        <f t="shared" si="17"/>
        <v>0</v>
      </c>
      <c r="W221" s="252">
        <f t="shared" si="18"/>
        <v>2</v>
      </c>
    </row>
    <row r="222" spans="1:23" s="251" customFormat="1" ht="15" x14ac:dyDescent="0.3">
      <c r="A222" s="250" t="str">
        <f t="shared" si="16"/>
        <v>PO260310</v>
      </c>
      <c r="B222" s="250">
        <f t="shared" si="19"/>
        <v>10</v>
      </c>
      <c r="C222" s="279" t="s">
        <v>233</v>
      </c>
      <c r="D222" s="280" t="s">
        <v>221</v>
      </c>
      <c r="E222" s="280">
        <v>0</v>
      </c>
      <c r="F222" s="280">
        <v>0</v>
      </c>
      <c r="G222" s="280">
        <v>0</v>
      </c>
      <c r="H222" s="280">
        <v>0</v>
      </c>
      <c r="I222" s="280">
        <v>0</v>
      </c>
      <c r="J222" s="280">
        <v>0</v>
      </c>
      <c r="K222" s="280">
        <v>0</v>
      </c>
      <c r="L222" s="280">
        <v>0</v>
      </c>
      <c r="M222" s="280">
        <v>1</v>
      </c>
      <c r="N222" s="280">
        <v>0</v>
      </c>
      <c r="O222" s="280">
        <v>0</v>
      </c>
      <c r="P222" s="280">
        <v>1</v>
      </c>
      <c r="Q222" s="280">
        <v>0</v>
      </c>
      <c r="R222" s="280">
        <v>0</v>
      </c>
      <c r="S222" s="280">
        <v>0</v>
      </c>
      <c r="T222" s="280">
        <v>0</v>
      </c>
      <c r="U222" s="233">
        <f t="shared" si="17"/>
        <v>1</v>
      </c>
      <c r="W222" s="252">
        <f t="shared" si="18"/>
        <v>1</v>
      </c>
    </row>
    <row r="223" spans="1:23" s="251" customFormat="1" ht="15" x14ac:dyDescent="0.3">
      <c r="A223" s="250" t="str">
        <f t="shared" si="16"/>
        <v>PO260311</v>
      </c>
      <c r="B223" s="250">
        <f t="shared" si="19"/>
        <v>11</v>
      </c>
      <c r="C223" s="279" t="s">
        <v>233</v>
      </c>
      <c r="D223" s="280" t="s">
        <v>222</v>
      </c>
      <c r="E223" s="280">
        <v>1</v>
      </c>
      <c r="F223" s="280">
        <v>0</v>
      </c>
      <c r="G223" s="280">
        <v>0</v>
      </c>
      <c r="H223" s="280">
        <v>1</v>
      </c>
      <c r="I223" s="280">
        <v>0</v>
      </c>
      <c r="J223" s="280">
        <v>0</v>
      </c>
      <c r="K223" s="280">
        <v>0</v>
      </c>
      <c r="L223" s="280">
        <v>0</v>
      </c>
      <c r="M223" s="280">
        <v>0</v>
      </c>
      <c r="N223" s="280">
        <v>0</v>
      </c>
      <c r="O223" s="280">
        <v>0</v>
      </c>
      <c r="P223" s="280">
        <v>0</v>
      </c>
      <c r="Q223" s="280">
        <v>0</v>
      </c>
      <c r="R223" s="280">
        <v>0</v>
      </c>
      <c r="S223" s="280">
        <v>0</v>
      </c>
      <c r="T223" s="280">
        <v>0</v>
      </c>
      <c r="U223" s="233">
        <f t="shared" si="17"/>
        <v>1</v>
      </c>
      <c r="W223" s="252">
        <f t="shared" si="18"/>
        <v>1</v>
      </c>
    </row>
    <row r="224" spans="1:23" s="251" customFormat="1" ht="15" x14ac:dyDescent="0.3">
      <c r="A224" s="250" t="str">
        <f t="shared" si="16"/>
        <v>PO260401</v>
      </c>
      <c r="B224" s="250">
        <f t="shared" si="19"/>
        <v>1</v>
      </c>
      <c r="C224" s="279" t="s">
        <v>236</v>
      </c>
      <c r="D224" s="280" t="s">
        <v>221</v>
      </c>
      <c r="E224" s="280">
        <v>0</v>
      </c>
      <c r="F224" s="280">
        <v>2</v>
      </c>
      <c r="G224" s="280">
        <v>0</v>
      </c>
      <c r="H224" s="280">
        <v>2</v>
      </c>
      <c r="I224" s="280">
        <v>0</v>
      </c>
      <c r="J224" s="280">
        <v>0</v>
      </c>
      <c r="K224" s="280">
        <v>0</v>
      </c>
      <c r="L224" s="280">
        <v>0</v>
      </c>
      <c r="M224" s="280">
        <v>2</v>
      </c>
      <c r="N224" s="280">
        <v>0</v>
      </c>
      <c r="O224" s="280">
        <v>0</v>
      </c>
      <c r="P224" s="280">
        <v>2</v>
      </c>
      <c r="Q224" s="280">
        <v>0</v>
      </c>
      <c r="R224" s="280">
        <v>0</v>
      </c>
      <c r="S224" s="280">
        <v>0</v>
      </c>
      <c r="T224" s="280">
        <v>0</v>
      </c>
      <c r="U224" s="233">
        <f t="shared" si="17"/>
        <v>1</v>
      </c>
      <c r="W224" s="252">
        <f t="shared" si="18"/>
        <v>4</v>
      </c>
    </row>
    <row r="225" spans="1:23" s="251" customFormat="1" ht="15" x14ac:dyDescent="0.3">
      <c r="A225" s="250" t="str">
        <f t="shared" si="16"/>
        <v>PO260402</v>
      </c>
      <c r="B225" s="250">
        <f t="shared" si="19"/>
        <v>2</v>
      </c>
      <c r="C225" s="279" t="s">
        <v>236</v>
      </c>
      <c r="D225" s="280" t="s">
        <v>222</v>
      </c>
      <c r="E225" s="280">
        <v>2</v>
      </c>
      <c r="F225" s="280">
        <v>0</v>
      </c>
      <c r="G225" s="280">
        <v>0</v>
      </c>
      <c r="H225" s="280">
        <v>2</v>
      </c>
      <c r="I225" s="280">
        <v>0</v>
      </c>
      <c r="J225" s="280">
        <v>0</v>
      </c>
      <c r="K225" s="280">
        <v>0</v>
      </c>
      <c r="L225" s="280">
        <v>0</v>
      </c>
      <c r="M225" s="280">
        <v>2</v>
      </c>
      <c r="N225" s="280">
        <v>0</v>
      </c>
      <c r="O225" s="280">
        <v>0</v>
      </c>
      <c r="P225" s="280">
        <v>2</v>
      </c>
      <c r="Q225" s="280">
        <v>2</v>
      </c>
      <c r="R225" s="280">
        <v>0</v>
      </c>
      <c r="S225" s="280">
        <v>0</v>
      </c>
      <c r="T225" s="280">
        <v>2</v>
      </c>
      <c r="U225" s="233">
        <f t="shared" si="17"/>
        <v>1</v>
      </c>
      <c r="W225" s="252">
        <f t="shared" si="18"/>
        <v>6</v>
      </c>
    </row>
    <row r="226" spans="1:23" s="251" customFormat="1" ht="15" x14ac:dyDescent="0.3">
      <c r="A226" s="250" t="str">
        <f t="shared" si="16"/>
        <v>PO260403</v>
      </c>
      <c r="B226" s="250">
        <f t="shared" si="19"/>
        <v>3</v>
      </c>
      <c r="C226" s="279" t="s">
        <v>236</v>
      </c>
      <c r="D226" s="280" t="s">
        <v>212</v>
      </c>
      <c r="E226" s="280">
        <v>0</v>
      </c>
      <c r="F226" s="280">
        <v>0</v>
      </c>
      <c r="G226" s="280">
        <v>0</v>
      </c>
      <c r="H226" s="280">
        <v>0</v>
      </c>
      <c r="I226" s="280">
        <v>0</v>
      </c>
      <c r="J226" s="280">
        <v>0</v>
      </c>
      <c r="K226" s="280">
        <v>0</v>
      </c>
      <c r="L226" s="280">
        <v>0</v>
      </c>
      <c r="M226" s="280">
        <v>2</v>
      </c>
      <c r="N226" s="280">
        <v>0</v>
      </c>
      <c r="O226" s="280">
        <v>0</v>
      </c>
      <c r="P226" s="280">
        <v>2</v>
      </c>
      <c r="Q226" s="280">
        <v>0</v>
      </c>
      <c r="R226" s="280">
        <v>0</v>
      </c>
      <c r="S226" s="280">
        <v>0</v>
      </c>
      <c r="T226" s="280">
        <v>0</v>
      </c>
      <c r="U226" s="233">
        <f t="shared" si="17"/>
        <v>1</v>
      </c>
      <c r="W226" s="252">
        <f t="shared" si="18"/>
        <v>2</v>
      </c>
    </row>
    <row r="227" spans="1:23" s="251" customFormat="1" ht="15" x14ac:dyDescent="0.3">
      <c r="A227" s="250" t="str">
        <f t="shared" si="16"/>
        <v>PO260404</v>
      </c>
      <c r="B227" s="250">
        <f t="shared" si="19"/>
        <v>4</v>
      </c>
      <c r="C227" s="279" t="s">
        <v>236</v>
      </c>
      <c r="D227" s="280" t="s">
        <v>225</v>
      </c>
      <c r="E227" s="280">
        <v>2</v>
      </c>
      <c r="F227" s="280">
        <v>0</v>
      </c>
      <c r="G227" s="280">
        <v>0</v>
      </c>
      <c r="H227" s="280">
        <v>2</v>
      </c>
      <c r="I227" s="280">
        <v>0</v>
      </c>
      <c r="J227" s="280">
        <v>0</v>
      </c>
      <c r="K227" s="280">
        <v>0</v>
      </c>
      <c r="L227" s="280">
        <v>0</v>
      </c>
      <c r="M227" s="280">
        <v>0</v>
      </c>
      <c r="N227" s="280">
        <v>0</v>
      </c>
      <c r="O227" s="280">
        <v>0</v>
      </c>
      <c r="P227" s="280">
        <v>0</v>
      </c>
      <c r="Q227" s="280">
        <v>0</v>
      </c>
      <c r="R227" s="280">
        <v>0</v>
      </c>
      <c r="S227" s="280">
        <v>2</v>
      </c>
      <c r="T227" s="280">
        <v>2</v>
      </c>
      <c r="U227" s="233">
        <f t="shared" si="17"/>
        <v>0</v>
      </c>
      <c r="W227" s="252">
        <f t="shared" si="18"/>
        <v>4</v>
      </c>
    </row>
    <row r="228" spans="1:23" s="251" customFormat="1" ht="15" x14ac:dyDescent="0.3">
      <c r="A228" s="250" t="str">
        <f t="shared" si="16"/>
        <v>PO260405</v>
      </c>
      <c r="B228" s="250">
        <f t="shared" si="19"/>
        <v>5</v>
      </c>
      <c r="C228" s="279" t="s">
        <v>236</v>
      </c>
      <c r="D228" s="280" t="s">
        <v>291</v>
      </c>
      <c r="E228" s="280">
        <v>0</v>
      </c>
      <c r="F228" s="280">
        <v>0</v>
      </c>
      <c r="G228" s="280">
        <v>0</v>
      </c>
      <c r="H228" s="280">
        <v>0</v>
      </c>
      <c r="I228" s="280">
        <v>2</v>
      </c>
      <c r="J228" s="280">
        <v>0</v>
      </c>
      <c r="K228" s="280">
        <v>0</v>
      </c>
      <c r="L228" s="280">
        <v>2</v>
      </c>
      <c r="M228" s="280">
        <v>0</v>
      </c>
      <c r="N228" s="280">
        <v>0</v>
      </c>
      <c r="O228" s="280">
        <v>0</v>
      </c>
      <c r="P228" s="280">
        <v>0</v>
      </c>
      <c r="Q228" s="280">
        <v>0</v>
      </c>
      <c r="R228" s="280">
        <v>0</v>
      </c>
      <c r="S228" s="280">
        <v>0</v>
      </c>
      <c r="T228" s="280">
        <v>0</v>
      </c>
      <c r="U228" s="233">
        <f t="shared" si="17"/>
        <v>0</v>
      </c>
      <c r="W228" s="252">
        <f t="shared" si="18"/>
        <v>2</v>
      </c>
    </row>
    <row r="229" spans="1:23" s="251" customFormat="1" ht="15" x14ac:dyDescent="0.3">
      <c r="A229" s="250" t="str">
        <f t="shared" si="16"/>
        <v>PO260406</v>
      </c>
      <c r="B229" s="250">
        <f t="shared" si="19"/>
        <v>6</v>
      </c>
      <c r="C229" s="279" t="s">
        <v>236</v>
      </c>
      <c r="D229" s="280" t="s">
        <v>235</v>
      </c>
      <c r="E229" s="280">
        <v>0</v>
      </c>
      <c r="F229" s="280">
        <v>0</v>
      </c>
      <c r="G229" s="280">
        <v>0</v>
      </c>
      <c r="H229" s="280">
        <v>0</v>
      </c>
      <c r="I229" s="280">
        <v>0</v>
      </c>
      <c r="J229" s="280">
        <v>0</v>
      </c>
      <c r="K229" s="280">
        <v>0</v>
      </c>
      <c r="L229" s="280">
        <v>0</v>
      </c>
      <c r="M229" s="280">
        <v>0</v>
      </c>
      <c r="N229" s="280">
        <v>0</v>
      </c>
      <c r="O229" s="280">
        <v>0</v>
      </c>
      <c r="P229" s="280">
        <v>0</v>
      </c>
      <c r="Q229" s="280">
        <v>1</v>
      </c>
      <c r="R229" s="280">
        <v>0</v>
      </c>
      <c r="S229" s="280">
        <v>0</v>
      </c>
      <c r="T229" s="280">
        <v>1</v>
      </c>
      <c r="U229" s="233">
        <f t="shared" si="17"/>
        <v>0</v>
      </c>
      <c r="W229" s="252">
        <f t="shared" si="18"/>
        <v>1</v>
      </c>
    </row>
    <row r="230" spans="1:23" s="251" customFormat="1" ht="15" x14ac:dyDescent="0.3">
      <c r="A230" s="250" t="str">
        <f t="shared" si="16"/>
        <v>PO260407</v>
      </c>
      <c r="B230" s="250">
        <f t="shared" si="19"/>
        <v>7</v>
      </c>
      <c r="C230" s="279" t="s">
        <v>236</v>
      </c>
      <c r="D230" s="280" t="s">
        <v>224</v>
      </c>
      <c r="E230" s="280">
        <v>1</v>
      </c>
      <c r="F230" s="280">
        <v>0</v>
      </c>
      <c r="G230" s="280">
        <v>0</v>
      </c>
      <c r="H230" s="280">
        <v>1</v>
      </c>
      <c r="I230" s="280">
        <v>0</v>
      </c>
      <c r="J230" s="280">
        <v>0</v>
      </c>
      <c r="K230" s="280">
        <v>0</v>
      </c>
      <c r="L230" s="280">
        <v>0</v>
      </c>
      <c r="M230" s="280">
        <v>0</v>
      </c>
      <c r="N230" s="280">
        <v>0</v>
      </c>
      <c r="O230" s="280">
        <v>0</v>
      </c>
      <c r="P230" s="280">
        <v>0</v>
      </c>
      <c r="Q230" s="280">
        <v>0</v>
      </c>
      <c r="R230" s="280">
        <v>0</v>
      </c>
      <c r="S230" s="280">
        <v>0</v>
      </c>
      <c r="T230" s="280">
        <v>0</v>
      </c>
      <c r="U230" s="233">
        <f t="shared" si="17"/>
        <v>1</v>
      </c>
      <c r="W230" s="252">
        <f t="shared" si="18"/>
        <v>1</v>
      </c>
    </row>
    <row r="231" spans="1:23" s="251" customFormat="1" ht="15" x14ac:dyDescent="0.3">
      <c r="A231" s="250" t="str">
        <f t="shared" si="16"/>
        <v>PO260501</v>
      </c>
      <c r="B231" s="250">
        <f t="shared" si="19"/>
        <v>1</v>
      </c>
      <c r="C231" s="279" t="s">
        <v>240</v>
      </c>
      <c r="D231" s="280" t="s">
        <v>222</v>
      </c>
      <c r="E231" s="280">
        <v>0</v>
      </c>
      <c r="F231" s="280">
        <v>0</v>
      </c>
      <c r="G231" s="280">
        <v>0</v>
      </c>
      <c r="H231" s="280">
        <v>0</v>
      </c>
      <c r="I231" s="280">
        <v>0</v>
      </c>
      <c r="J231" s="280">
        <v>0</v>
      </c>
      <c r="K231" s="280">
        <v>0</v>
      </c>
      <c r="L231" s="280">
        <v>0</v>
      </c>
      <c r="M231" s="280">
        <v>3</v>
      </c>
      <c r="N231" s="280">
        <v>0</v>
      </c>
      <c r="O231" s="280">
        <v>0</v>
      </c>
      <c r="P231" s="280">
        <v>3</v>
      </c>
      <c r="Q231" s="280">
        <v>2</v>
      </c>
      <c r="R231" s="280">
        <v>0</v>
      </c>
      <c r="S231" s="280">
        <v>0</v>
      </c>
      <c r="T231" s="280">
        <v>2</v>
      </c>
      <c r="U231" s="233">
        <f t="shared" si="17"/>
        <v>1</v>
      </c>
      <c r="W231" s="252">
        <f t="shared" si="18"/>
        <v>5</v>
      </c>
    </row>
    <row r="232" spans="1:23" s="251" customFormat="1" ht="15" x14ac:dyDescent="0.3">
      <c r="A232" s="250" t="str">
        <f t="shared" si="16"/>
        <v>PO260502</v>
      </c>
      <c r="B232" s="250">
        <f t="shared" si="19"/>
        <v>2</v>
      </c>
      <c r="C232" s="279" t="s">
        <v>240</v>
      </c>
      <c r="D232" s="280" t="s">
        <v>212</v>
      </c>
      <c r="E232" s="280">
        <v>3</v>
      </c>
      <c r="F232" s="280">
        <v>0</v>
      </c>
      <c r="G232" s="280">
        <v>0</v>
      </c>
      <c r="H232" s="280">
        <v>3</v>
      </c>
      <c r="I232" s="280">
        <v>0</v>
      </c>
      <c r="J232" s="280">
        <v>0</v>
      </c>
      <c r="K232" s="280">
        <v>0</v>
      </c>
      <c r="L232" s="280">
        <v>0</v>
      </c>
      <c r="M232" s="280">
        <v>2</v>
      </c>
      <c r="N232" s="280">
        <v>0</v>
      </c>
      <c r="O232" s="280">
        <v>0</v>
      </c>
      <c r="P232" s="280">
        <v>2</v>
      </c>
      <c r="Q232" s="280">
        <v>0</v>
      </c>
      <c r="R232" s="280">
        <v>0</v>
      </c>
      <c r="S232" s="280">
        <v>0</v>
      </c>
      <c r="T232" s="280">
        <v>0</v>
      </c>
      <c r="U232" s="233">
        <f t="shared" si="17"/>
        <v>1</v>
      </c>
      <c r="W232" s="252">
        <f t="shared" si="18"/>
        <v>5</v>
      </c>
    </row>
    <row r="233" spans="1:23" s="251" customFormat="1" ht="15" x14ac:dyDescent="0.3">
      <c r="A233" s="250" t="str">
        <f t="shared" si="16"/>
        <v>PO260503</v>
      </c>
      <c r="B233" s="250">
        <f t="shared" si="19"/>
        <v>3</v>
      </c>
      <c r="C233" s="279" t="s">
        <v>240</v>
      </c>
      <c r="D233" s="280" t="s">
        <v>225</v>
      </c>
      <c r="E233" s="280">
        <v>0</v>
      </c>
      <c r="F233" s="280">
        <v>0</v>
      </c>
      <c r="G233" s="280">
        <v>0</v>
      </c>
      <c r="H233" s="280">
        <v>0</v>
      </c>
      <c r="I233" s="280">
        <v>0</v>
      </c>
      <c r="J233" s="280">
        <v>0</v>
      </c>
      <c r="K233" s="280">
        <v>1</v>
      </c>
      <c r="L233" s="280">
        <v>1</v>
      </c>
      <c r="M233" s="280">
        <v>0</v>
      </c>
      <c r="N233" s="280">
        <v>0</v>
      </c>
      <c r="O233" s="280">
        <v>1</v>
      </c>
      <c r="P233" s="280">
        <v>1</v>
      </c>
      <c r="Q233" s="280">
        <v>0</v>
      </c>
      <c r="R233" s="280">
        <v>0</v>
      </c>
      <c r="S233" s="280">
        <v>0</v>
      </c>
      <c r="T233" s="280">
        <v>0</v>
      </c>
      <c r="U233" s="233">
        <f t="shared" si="17"/>
        <v>0</v>
      </c>
      <c r="W233" s="252">
        <f t="shared" si="18"/>
        <v>2</v>
      </c>
    </row>
    <row r="234" spans="1:23" s="251" customFormat="1" ht="15" x14ac:dyDescent="0.3">
      <c r="A234" s="250" t="str">
        <f t="shared" si="16"/>
        <v>PO260504</v>
      </c>
      <c r="B234" s="250">
        <f t="shared" si="19"/>
        <v>4</v>
      </c>
      <c r="C234" s="279" t="s">
        <v>240</v>
      </c>
      <c r="D234" s="280" t="s">
        <v>174</v>
      </c>
      <c r="E234" s="280">
        <v>0</v>
      </c>
      <c r="F234" s="280">
        <v>1</v>
      </c>
      <c r="G234" s="280">
        <v>0</v>
      </c>
      <c r="H234" s="280">
        <v>1</v>
      </c>
      <c r="I234" s="280">
        <v>0</v>
      </c>
      <c r="J234" s="280">
        <v>0</v>
      </c>
      <c r="K234" s="280">
        <v>0</v>
      </c>
      <c r="L234" s="280">
        <v>0</v>
      </c>
      <c r="M234" s="280">
        <v>0</v>
      </c>
      <c r="N234" s="280">
        <v>0</v>
      </c>
      <c r="O234" s="280">
        <v>0</v>
      </c>
      <c r="P234" s="280">
        <v>0</v>
      </c>
      <c r="Q234" s="280">
        <v>0</v>
      </c>
      <c r="R234" s="280">
        <v>0</v>
      </c>
      <c r="S234" s="280">
        <v>0</v>
      </c>
      <c r="T234" s="280">
        <v>0</v>
      </c>
      <c r="U234" s="233">
        <f t="shared" si="17"/>
        <v>1</v>
      </c>
      <c r="W234" s="252">
        <f t="shared" si="18"/>
        <v>1</v>
      </c>
    </row>
    <row r="235" spans="1:23" s="251" customFormat="1" ht="15" x14ac:dyDescent="0.3">
      <c r="A235" s="250" t="str">
        <f t="shared" si="16"/>
        <v>PO260505</v>
      </c>
      <c r="B235" s="250">
        <f t="shared" si="19"/>
        <v>5</v>
      </c>
      <c r="C235" s="279" t="s">
        <v>240</v>
      </c>
      <c r="D235" s="280" t="s">
        <v>107</v>
      </c>
      <c r="E235" s="280">
        <v>0</v>
      </c>
      <c r="F235" s="280">
        <v>0</v>
      </c>
      <c r="G235" s="280">
        <v>0</v>
      </c>
      <c r="H235" s="280">
        <v>0</v>
      </c>
      <c r="I235" s="280">
        <v>0</v>
      </c>
      <c r="J235" s="280">
        <v>0</v>
      </c>
      <c r="K235" s="280">
        <v>0</v>
      </c>
      <c r="L235" s="280">
        <v>0</v>
      </c>
      <c r="M235" s="280">
        <v>0</v>
      </c>
      <c r="N235" s="280">
        <v>0</v>
      </c>
      <c r="O235" s="280">
        <v>1</v>
      </c>
      <c r="P235" s="280">
        <v>1</v>
      </c>
      <c r="Q235" s="280">
        <v>1</v>
      </c>
      <c r="R235" s="280">
        <v>0</v>
      </c>
      <c r="S235" s="280">
        <v>0</v>
      </c>
      <c r="T235" s="280">
        <v>1</v>
      </c>
      <c r="U235" s="233">
        <f t="shared" si="17"/>
        <v>0</v>
      </c>
      <c r="W235" s="252">
        <f t="shared" si="18"/>
        <v>2</v>
      </c>
    </row>
    <row r="236" spans="1:23" s="251" customFormat="1" ht="15" x14ac:dyDescent="0.3">
      <c r="A236" s="250" t="str">
        <f t="shared" si="16"/>
        <v>PO260506</v>
      </c>
      <c r="B236" s="250">
        <f t="shared" si="19"/>
        <v>6</v>
      </c>
      <c r="C236" s="279" t="s">
        <v>240</v>
      </c>
      <c r="D236" s="280" t="s">
        <v>321</v>
      </c>
      <c r="E236" s="280">
        <v>0</v>
      </c>
      <c r="F236" s="280">
        <v>0</v>
      </c>
      <c r="G236" s="280">
        <v>0</v>
      </c>
      <c r="H236" s="280">
        <v>0</v>
      </c>
      <c r="I236" s="280">
        <v>0</v>
      </c>
      <c r="J236" s="280">
        <v>0</v>
      </c>
      <c r="K236" s="280">
        <v>0</v>
      </c>
      <c r="L236" s="280">
        <v>0</v>
      </c>
      <c r="M236" s="280">
        <v>0</v>
      </c>
      <c r="N236" s="280">
        <v>0</v>
      </c>
      <c r="O236" s="280">
        <v>0</v>
      </c>
      <c r="P236" s="280">
        <v>0</v>
      </c>
      <c r="Q236" s="280">
        <v>0</v>
      </c>
      <c r="R236" s="280">
        <v>0</v>
      </c>
      <c r="S236" s="280">
        <v>0</v>
      </c>
      <c r="T236" s="280">
        <v>0</v>
      </c>
      <c r="U236" s="233">
        <f t="shared" si="17"/>
        <v>0</v>
      </c>
      <c r="W236" s="252">
        <f t="shared" si="18"/>
        <v>0</v>
      </c>
    </row>
    <row r="237" spans="1:23" s="251" customFormat="1" ht="15" x14ac:dyDescent="0.3">
      <c r="A237" s="250" t="str">
        <f t="shared" si="16"/>
        <v>PO260507</v>
      </c>
      <c r="B237" s="250">
        <f t="shared" si="19"/>
        <v>7</v>
      </c>
      <c r="C237" s="279" t="s">
        <v>240</v>
      </c>
      <c r="D237" s="280" t="s">
        <v>232</v>
      </c>
      <c r="E237" s="280">
        <v>0</v>
      </c>
      <c r="F237" s="280">
        <v>0</v>
      </c>
      <c r="G237" s="280">
        <v>0</v>
      </c>
      <c r="H237" s="280">
        <v>0</v>
      </c>
      <c r="I237" s="280">
        <v>0</v>
      </c>
      <c r="J237" s="280">
        <v>0</v>
      </c>
      <c r="K237" s="280">
        <v>0</v>
      </c>
      <c r="L237" s="280">
        <v>0</v>
      </c>
      <c r="M237" s="280">
        <v>0</v>
      </c>
      <c r="N237" s="280">
        <v>0</v>
      </c>
      <c r="O237" s="280">
        <v>0</v>
      </c>
      <c r="P237" s="280">
        <v>0</v>
      </c>
      <c r="Q237" s="280">
        <v>0</v>
      </c>
      <c r="R237" s="280">
        <v>0</v>
      </c>
      <c r="S237" s="280">
        <v>1</v>
      </c>
      <c r="T237" s="280">
        <v>1</v>
      </c>
      <c r="U237" s="233">
        <f t="shared" si="17"/>
        <v>0</v>
      </c>
      <c r="W237" s="252">
        <f t="shared" si="18"/>
        <v>1</v>
      </c>
    </row>
    <row r="238" spans="1:23" s="251" customFormat="1" ht="15" x14ac:dyDescent="0.3">
      <c r="A238" s="250" t="str">
        <f t="shared" si="16"/>
        <v>PO260508</v>
      </c>
      <c r="B238" s="250">
        <f t="shared" si="19"/>
        <v>8</v>
      </c>
      <c r="C238" s="279" t="s">
        <v>240</v>
      </c>
      <c r="D238" s="280" t="s">
        <v>221</v>
      </c>
      <c r="E238" s="280">
        <v>0</v>
      </c>
      <c r="F238" s="280">
        <v>0</v>
      </c>
      <c r="G238" s="280">
        <v>0</v>
      </c>
      <c r="H238" s="280">
        <v>0</v>
      </c>
      <c r="I238" s="280">
        <v>0</v>
      </c>
      <c r="J238" s="280">
        <v>0</v>
      </c>
      <c r="K238" s="280">
        <v>0</v>
      </c>
      <c r="L238" s="280">
        <v>0</v>
      </c>
      <c r="M238" s="280">
        <v>0</v>
      </c>
      <c r="N238" s="280">
        <v>0</v>
      </c>
      <c r="O238" s="280">
        <v>0</v>
      </c>
      <c r="P238" s="280">
        <v>0</v>
      </c>
      <c r="Q238" s="280">
        <v>0</v>
      </c>
      <c r="R238" s="280">
        <v>0</v>
      </c>
      <c r="S238" s="280">
        <v>0</v>
      </c>
      <c r="T238" s="280">
        <v>0</v>
      </c>
      <c r="U238" s="233">
        <f t="shared" si="17"/>
        <v>0</v>
      </c>
      <c r="W238" s="252">
        <f t="shared" si="18"/>
        <v>0</v>
      </c>
    </row>
    <row r="239" spans="1:23" s="251" customFormat="1" ht="15" x14ac:dyDescent="0.3">
      <c r="A239" s="250" t="str">
        <f t="shared" si="16"/>
        <v>PO260509</v>
      </c>
      <c r="B239" s="250">
        <f t="shared" si="19"/>
        <v>9</v>
      </c>
      <c r="C239" s="281" t="s">
        <v>240</v>
      </c>
      <c r="D239" s="282" t="s">
        <v>223</v>
      </c>
      <c r="E239" s="282">
        <v>0</v>
      </c>
      <c r="F239" s="282">
        <v>2</v>
      </c>
      <c r="G239" s="282">
        <v>1</v>
      </c>
      <c r="H239" s="282">
        <v>3</v>
      </c>
      <c r="I239" s="282">
        <v>0</v>
      </c>
      <c r="J239" s="282">
        <v>0</v>
      </c>
      <c r="K239" s="282">
        <v>0</v>
      </c>
      <c r="L239" s="282">
        <v>0</v>
      </c>
      <c r="M239" s="282">
        <v>0</v>
      </c>
      <c r="N239" s="282">
        <v>0</v>
      </c>
      <c r="O239" s="282">
        <v>0</v>
      </c>
      <c r="P239" s="282">
        <v>0</v>
      </c>
      <c r="Q239" s="282">
        <v>0</v>
      </c>
      <c r="R239" s="282">
        <v>0</v>
      </c>
      <c r="S239" s="282">
        <v>0</v>
      </c>
      <c r="T239" s="282">
        <v>0</v>
      </c>
      <c r="U239" s="233">
        <f t="shared" si="17"/>
        <v>1</v>
      </c>
      <c r="W239" s="252">
        <f t="shared" si="18"/>
        <v>3</v>
      </c>
    </row>
    <row r="240" spans="1:23" s="251" customFormat="1" ht="15" x14ac:dyDescent="0.3">
      <c r="A240" s="250" t="str">
        <f t="shared" si="16"/>
        <v>PO270101</v>
      </c>
      <c r="B240" s="250">
        <f t="shared" si="19"/>
        <v>1</v>
      </c>
      <c r="C240" s="279" t="s">
        <v>242</v>
      </c>
      <c r="D240" s="280" t="s">
        <v>151</v>
      </c>
      <c r="E240" s="280">
        <v>8</v>
      </c>
      <c r="F240" s="280">
        <v>0</v>
      </c>
      <c r="G240" s="280">
        <v>0</v>
      </c>
      <c r="H240" s="280">
        <v>8</v>
      </c>
      <c r="I240" s="280">
        <v>2</v>
      </c>
      <c r="J240" s="280">
        <v>0</v>
      </c>
      <c r="K240" s="280">
        <v>0</v>
      </c>
      <c r="L240" s="280">
        <v>2</v>
      </c>
      <c r="M240" s="280">
        <v>4</v>
      </c>
      <c r="N240" s="280">
        <v>0</v>
      </c>
      <c r="O240" s="280">
        <v>0</v>
      </c>
      <c r="P240" s="280">
        <v>4</v>
      </c>
      <c r="Q240" s="280">
        <v>1</v>
      </c>
      <c r="R240" s="280">
        <v>0</v>
      </c>
      <c r="S240" s="280">
        <v>0</v>
      </c>
      <c r="T240" s="280">
        <v>1</v>
      </c>
      <c r="U240" s="233">
        <f t="shared" si="17"/>
        <v>1</v>
      </c>
      <c r="W240" s="252">
        <f t="shared" si="18"/>
        <v>15</v>
      </c>
    </row>
    <row r="241" spans="1:23" s="251" customFormat="1" ht="15" x14ac:dyDescent="0.3">
      <c r="A241" s="250" t="str">
        <f t="shared" si="16"/>
        <v>PO270102</v>
      </c>
      <c r="B241" s="250">
        <f t="shared" si="19"/>
        <v>2</v>
      </c>
      <c r="C241" s="279" t="s">
        <v>242</v>
      </c>
      <c r="D241" s="280" t="s">
        <v>248</v>
      </c>
      <c r="E241" s="280">
        <v>1</v>
      </c>
      <c r="F241" s="280">
        <v>1</v>
      </c>
      <c r="G241" s="280">
        <v>2</v>
      </c>
      <c r="H241" s="280">
        <v>4</v>
      </c>
      <c r="I241" s="280">
        <v>0</v>
      </c>
      <c r="J241" s="280">
        <v>0</v>
      </c>
      <c r="K241" s="280">
        <v>0</v>
      </c>
      <c r="L241" s="280">
        <v>0</v>
      </c>
      <c r="M241" s="280">
        <v>0</v>
      </c>
      <c r="N241" s="280">
        <v>0</v>
      </c>
      <c r="O241" s="280">
        <v>0</v>
      </c>
      <c r="P241" s="280">
        <v>0</v>
      </c>
      <c r="Q241" s="280">
        <v>0</v>
      </c>
      <c r="R241" s="280">
        <v>0</v>
      </c>
      <c r="S241" s="280">
        <v>0</v>
      </c>
      <c r="T241" s="280">
        <v>0</v>
      </c>
      <c r="U241" s="233">
        <f t="shared" si="17"/>
        <v>1</v>
      </c>
      <c r="W241" s="252">
        <f t="shared" si="18"/>
        <v>4</v>
      </c>
    </row>
    <row r="242" spans="1:23" s="251" customFormat="1" ht="15" x14ac:dyDescent="0.3">
      <c r="A242" s="250" t="str">
        <f t="shared" si="16"/>
        <v>PO270103</v>
      </c>
      <c r="B242" s="250">
        <f t="shared" si="19"/>
        <v>3</v>
      </c>
      <c r="C242" s="279" t="s">
        <v>242</v>
      </c>
      <c r="D242" s="280" t="s">
        <v>243</v>
      </c>
      <c r="E242" s="280">
        <v>0</v>
      </c>
      <c r="F242" s="280">
        <v>0</v>
      </c>
      <c r="G242" s="280">
        <v>0</v>
      </c>
      <c r="H242" s="280">
        <v>0</v>
      </c>
      <c r="I242" s="280">
        <v>0</v>
      </c>
      <c r="J242" s="280">
        <v>0</v>
      </c>
      <c r="K242" s="280">
        <v>0</v>
      </c>
      <c r="L242" s="280">
        <v>0</v>
      </c>
      <c r="M242" s="280">
        <v>0</v>
      </c>
      <c r="N242" s="280">
        <v>0</v>
      </c>
      <c r="O242" s="280">
        <v>0</v>
      </c>
      <c r="P242" s="280">
        <v>0</v>
      </c>
      <c r="Q242" s="280">
        <v>0</v>
      </c>
      <c r="R242" s="280">
        <v>1</v>
      </c>
      <c r="S242" s="280">
        <v>2</v>
      </c>
      <c r="T242" s="280">
        <v>3</v>
      </c>
      <c r="U242" s="233">
        <f t="shared" si="17"/>
        <v>0</v>
      </c>
      <c r="W242" s="252">
        <f t="shared" si="18"/>
        <v>3</v>
      </c>
    </row>
    <row r="243" spans="1:23" s="251" customFormat="1" ht="15" x14ac:dyDescent="0.3">
      <c r="A243" s="250" t="str">
        <f t="shared" ref="A243:A306" si="20">C243&amp;IF(B243&lt;10,"0","")&amp;B243</f>
        <v>PO270104</v>
      </c>
      <c r="B243" s="250">
        <f t="shared" si="19"/>
        <v>4</v>
      </c>
      <c r="C243" s="279" t="s">
        <v>242</v>
      </c>
      <c r="D243" s="280" t="s">
        <v>217</v>
      </c>
      <c r="E243" s="280">
        <v>0</v>
      </c>
      <c r="F243" s="280">
        <v>0</v>
      </c>
      <c r="G243" s="280">
        <v>0</v>
      </c>
      <c r="H243" s="280">
        <v>0</v>
      </c>
      <c r="I243" s="280">
        <v>0</v>
      </c>
      <c r="J243" s="280">
        <v>0</v>
      </c>
      <c r="K243" s="280">
        <v>0</v>
      </c>
      <c r="L243" s="280">
        <v>0</v>
      </c>
      <c r="M243" s="280">
        <v>0</v>
      </c>
      <c r="N243" s="280">
        <v>0</v>
      </c>
      <c r="O243" s="280">
        <v>0</v>
      </c>
      <c r="P243" s="280">
        <v>0</v>
      </c>
      <c r="Q243" s="280">
        <v>2</v>
      </c>
      <c r="R243" s="280">
        <v>0</v>
      </c>
      <c r="S243" s="280">
        <v>0</v>
      </c>
      <c r="T243" s="280">
        <v>2</v>
      </c>
      <c r="U243" s="233">
        <f t="shared" si="17"/>
        <v>0</v>
      </c>
      <c r="W243" s="252">
        <f t="shared" si="18"/>
        <v>2</v>
      </c>
    </row>
    <row r="244" spans="1:23" s="251" customFormat="1" ht="15" x14ac:dyDescent="0.3">
      <c r="A244" s="250" t="str">
        <f t="shared" si="20"/>
        <v>PO270105</v>
      </c>
      <c r="B244" s="250">
        <f t="shared" si="19"/>
        <v>5</v>
      </c>
      <c r="C244" s="279" t="s">
        <v>242</v>
      </c>
      <c r="D244" s="280" t="s">
        <v>154</v>
      </c>
      <c r="E244" s="280">
        <v>0</v>
      </c>
      <c r="F244" s="280">
        <v>0</v>
      </c>
      <c r="G244" s="280">
        <v>0</v>
      </c>
      <c r="H244" s="280">
        <v>0</v>
      </c>
      <c r="I244" s="280">
        <v>0</v>
      </c>
      <c r="J244" s="280">
        <v>0</v>
      </c>
      <c r="K244" s="280">
        <v>0</v>
      </c>
      <c r="L244" s="280">
        <v>0</v>
      </c>
      <c r="M244" s="280">
        <v>0</v>
      </c>
      <c r="N244" s="280">
        <v>0</v>
      </c>
      <c r="O244" s="280">
        <v>0</v>
      </c>
      <c r="P244" s="280">
        <v>0</v>
      </c>
      <c r="Q244" s="280">
        <v>0</v>
      </c>
      <c r="R244" s="280">
        <v>0</v>
      </c>
      <c r="S244" s="280">
        <v>0</v>
      </c>
      <c r="T244" s="280">
        <v>0</v>
      </c>
      <c r="U244" s="233">
        <f t="shared" si="17"/>
        <v>0</v>
      </c>
      <c r="W244" s="252">
        <f t="shared" si="18"/>
        <v>0</v>
      </c>
    </row>
    <row r="245" spans="1:23" s="251" customFormat="1" ht="15" x14ac:dyDescent="0.3">
      <c r="A245" s="250" t="str">
        <f t="shared" si="20"/>
        <v>PO270106</v>
      </c>
      <c r="B245" s="250">
        <f t="shared" si="19"/>
        <v>6</v>
      </c>
      <c r="C245" s="279" t="s">
        <v>242</v>
      </c>
      <c r="D245" s="280" t="s">
        <v>245</v>
      </c>
      <c r="E245" s="280">
        <v>0</v>
      </c>
      <c r="F245" s="280">
        <v>0</v>
      </c>
      <c r="G245" s="280">
        <v>0</v>
      </c>
      <c r="H245" s="280">
        <v>0</v>
      </c>
      <c r="I245" s="280">
        <v>0</v>
      </c>
      <c r="J245" s="280">
        <v>0</v>
      </c>
      <c r="K245" s="280">
        <v>0</v>
      </c>
      <c r="L245" s="280">
        <v>0</v>
      </c>
      <c r="M245" s="280">
        <v>0</v>
      </c>
      <c r="N245" s="280">
        <v>0</v>
      </c>
      <c r="O245" s="280">
        <v>0</v>
      </c>
      <c r="P245" s="280">
        <v>0</v>
      </c>
      <c r="Q245" s="280">
        <v>0</v>
      </c>
      <c r="R245" s="280">
        <v>0</v>
      </c>
      <c r="S245" s="280">
        <v>0</v>
      </c>
      <c r="T245" s="280">
        <v>0</v>
      </c>
      <c r="U245" s="233">
        <f t="shared" si="17"/>
        <v>0</v>
      </c>
      <c r="W245" s="252">
        <f t="shared" si="18"/>
        <v>0</v>
      </c>
    </row>
    <row r="246" spans="1:23" s="251" customFormat="1" ht="15" x14ac:dyDescent="0.3">
      <c r="A246" s="250" t="str">
        <f t="shared" si="20"/>
        <v>PO270201</v>
      </c>
      <c r="B246" s="250">
        <f t="shared" si="19"/>
        <v>1</v>
      </c>
      <c r="C246" s="279" t="s">
        <v>244</v>
      </c>
      <c r="D246" s="280" t="s">
        <v>151</v>
      </c>
      <c r="E246" s="280">
        <v>0</v>
      </c>
      <c r="F246" s="280">
        <v>0</v>
      </c>
      <c r="G246" s="280">
        <v>0</v>
      </c>
      <c r="H246" s="280">
        <v>0</v>
      </c>
      <c r="I246" s="280">
        <v>0</v>
      </c>
      <c r="J246" s="280">
        <v>0</v>
      </c>
      <c r="K246" s="280">
        <v>0</v>
      </c>
      <c r="L246" s="280">
        <v>0</v>
      </c>
      <c r="M246" s="280">
        <v>1</v>
      </c>
      <c r="N246" s="280">
        <v>0</v>
      </c>
      <c r="O246" s="280">
        <v>0</v>
      </c>
      <c r="P246" s="280">
        <v>1</v>
      </c>
      <c r="Q246" s="280">
        <v>0</v>
      </c>
      <c r="R246" s="280">
        <v>0</v>
      </c>
      <c r="S246" s="280">
        <v>0</v>
      </c>
      <c r="T246" s="280">
        <v>0</v>
      </c>
      <c r="U246" s="233">
        <f t="shared" si="17"/>
        <v>1</v>
      </c>
      <c r="W246" s="252">
        <f t="shared" si="18"/>
        <v>1</v>
      </c>
    </row>
    <row r="247" spans="1:23" s="251" customFormat="1" ht="15" x14ac:dyDescent="0.3">
      <c r="A247" s="250" t="str">
        <f t="shared" si="20"/>
        <v>PO270202</v>
      </c>
      <c r="B247" s="250">
        <f t="shared" si="19"/>
        <v>2</v>
      </c>
      <c r="C247" s="279" t="s">
        <v>244</v>
      </c>
      <c r="D247" s="280" t="s">
        <v>248</v>
      </c>
      <c r="E247" s="280">
        <v>2</v>
      </c>
      <c r="F247" s="280">
        <v>1</v>
      </c>
      <c r="G247" s="280">
        <v>1</v>
      </c>
      <c r="H247" s="280">
        <v>4</v>
      </c>
      <c r="I247" s="280">
        <v>0</v>
      </c>
      <c r="J247" s="280">
        <v>0</v>
      </c>
      <c r="K247" s="280">
        <v>0</v>
      </c>
      <c r="L247" s="280">
        <v>0</v>
      </c>
      <c r="M247" s="280">
        <v>0</v>
      </c>
      <c r="N247" s="280">
        <v>0</v>
      </c>
      <c r="O247" s="280">
        <v>0</v>
      </c>
      <c r="P247" s="280">
        <v>0</v>
      </c>
      <c r="Q247" s="280">
        <v>0</v>
      </c>
      <c r="R247" s="280">
        <v>0</v>
      </c>
      <c r="S247" s="280">
        <v>0</v>
      </c>
      <c r="T247" s="280">
        <v>0</v>
      </c>
      <c r="U247" s="233">
        <f t="shared" si="17"/>
        <v>1</v>
      </c>
      <c r="W247" s="252">
        <f t="shared" si="18"/>
        <v>4</v>
      </c>
    </row>
    <row r="248" spans="1:23" s="251" customFormat="1" ht="15" x14ac:dyDescent="0.3">
      <c r="A248" s="250" t="str">
        <f t="shared" si="20"/>
        <v>PO270203</v>
      </c>
      <c r="B248" s="250">
        <f t="shared" si="19"/>
        <v>3</v>
      </c>
      <c r="C248" s="279" t="s">
        <v>244</v>
      </c>
      <c r="D248" s="280" t="s">
        <v>245</v>
      </c>
      <c r="E248" s="280">
        <v>3</v>
      </c>
      <c r="F248" s="280">
        <v>0</v>
      </c>
      <c r="G248" s="280">
        <v>0</v>
      </c>
      <c r="H248" s="280">
        <v>3</v>
      </c>
      <c r="I248" s="280">
        <v>0</v>
      </c>
      <c r="J248" s="280">
        <v>0</v>
      </c>
      <c r="K248" s="280">
        <v>0</v>
      </c>
      <c r="L248" s="280">
        <v>0</v>
      </c>
      <c r="M248" s="280">
        <v>1</v>
      </c>
      <c r="N248" s="280">
        <v>0</v>
      </c>
      <c r="O248" s="280">
        <v>0</v>
      </c>
      <c r="P248" s="280">
        <v>1</v>
      </c>
      <c r="Q248" s="280">
        <v>0</v>
      </c>
      <c r="R248" s="280">
        <v>0</v>
      </c>
      <c r="S248" s="280">
        <v>0</v>
      </c>
      <c r="T248" s="280">
        <v>0</v>
      </c>
      <c r="U248" s="233">
        <f t="shared" si="17"/>
        <v>1</v>
      </c>
      <c r="W248" s="252">
        <f t="shared" si="18"/>
        <v>4</v>
      </c>
    </row>
    <row r="249" spans="1:23" s="251" customFormat="1" ht="15" x14ac:dyDescent="0.3">
      <c r="A249" s="250" t="str">
        <f t="shared" si="20"/>
        <v>PO270204</v>
      </c>
      <c r="B249" s="250">
        <f t="shared" si="19"/>
        <v>4</v>
      </c>
      <c r="C249" s="279" t="s">
        <v>244</v>
      </c>
      <c r="D249" s="280" t="s">
        <v>217</v>
      </c>
      <c r="E249" s="280">
        <v>0</v>
      </c>
      <c r="F249" s="280">
        <v>0</v>
      </c>
      <c r="G249" s="280">
        <v>0</v>
      </c>
      <c r="H249" s="280">
        <v>0</v>
      </c>
      <c r="I249" s="280">
        <v>0</v>
      </c>
      <c r="J249" s="280">
        <v>0</v>
      </c>
      <c r="K249" s="280">
        <v>0</v>
      </c>
      <c r="L249" s="280">
        <v>0</v>
      </c>
      <c r="M249" s="280">
        <v>1</v>
      </c>
      <c r="N249" s="280">
        <v>0</v>
      </c>
      <c r="O249" s="280">
        <v>0</v>
      </c>
      <c r="P249" s="280">
        <v>1</v>
      </c>
      <c r="Q249" s="280">
        <v>1</v>
      </c>
      <c r="R249" s="280">
        <v>0</v>
      </c>
      <c r="S249" s="280">
        <v>0</v>
      </c>
      <c r="T249" s="280">
        <v>1</v>
      </c>
      <c r="U249" s="233">
        <f t="shared" si="17"/>
        <v>0</v>
      </c>
      <c r="W249" s="252">
        <f t="shared" si="18"/>
        <v>2</v>
      </c>
    </row>
    <row r="250" spans="1:23" s="251" customFormat="1" ht="15" x14ac:dyDescent="0.3">
      <c r="A250" s="250" t="str">
        <f t="shared" si="20"/>
        <v>PO270205</v>
      </c>
      <c r="B250" s="250">
        <f t="shared" si="19"/>
        <v>5</v>
      </c>
      <c r="C250" s="281" t="s">
        <v>244</v>
      </c>
      <c r="D250" s="282" t="s">
        <v>155</v>
      </c>
      <c r="E250" s="282">
        <v>0</v>
      </c>
      <c r="F250" s="282">
        <v>0</v>
      </c>
      <c r="G250" s="282">
        <v>1</v>
      </c>
      <c r="H250" s="282">
        <v>1</v>
      </c>
      <c r="I250" s="282">
        <v>0</v>
      </c>
      <c r="J250" s="282">
        <v>0</v>
      </c>
      <c r="K250" s="282">
        <v>0</v>
      </c>
      <c r="L250" s="282">
        <v>0</v>
      </c>
      <c r="M250" s="282">
        <v>0</v>
      </c>
      <c r="N250" s="282">
        <v>0</v>
      </c>
      <c r="O250" s="282">
        <v>0</v>
      </c>
      <c r="P250" s="282">
        <v>0</v>
      </c>
      <c r="Q250" s="282">
        <v>0</v>
      </c>
      <c r="R250" s="282">
        <v>0</v>
      </c>
      <c r="S250" s="282">
        <v>0</v>
      </c>
      <c r="T250" s="282">
        <v>0</v>
      </c>
      <c r="U250" s="233">
        <f t="shared" si="17"/>
        <v>1</v>
      </c>
      <c r="W250" s="252">
        <f t="shared" si="18"/>
        <v>1</v>
      </c>
    </row>
    <row r="251" spans="1:23" s="251" customFormat="1" ht="15" x14ac:dyDescent="0.3">
      <c r="A251" s="250" t="str">
        <f t="shared" si="20"/>
        <v>PO270301</v>
      </c>
      <c r="B251" s="250">
        <f t="shared" si="19"/>
        <v>1</v>
      </c>
      <c r="C251" s="279" t="s">
        <v>247</v>
      </c>
      <c r="D251" s="280" t="s">
        <v>151</v>
      </c>
      <c r="E251" s="280">
        <v>6</v>
      </c>
      <c r="F251" s="280">
        <v>0</v>
      </c>
      <c r="G251" s="280">
        <v>0</v>
      </c>
      <c r="H251" s="280">
        <v>6</v>
      </c>
      <c r="I251" s="280">
        <v>2</v>
      </c>
      <c r="J251" s="280">
        <v>0</v>
      </c>
      <c r="K251" s="280">
        <v>0</v>
      </c>
      <c r="L251" s="280">
        <v>2</v>
      </c>
      <c r="M251" s="280">
        <v>3</v>
      </c>
      <c r="N251" s="280">
        <v>0</v>
      </c>
      <c r="O251" s="280">
        <v>0</v>
      </c>
      <c r="P251" s="280">
        <v>3</v>
      </c>
      <c r="Q251" s="280">
        <v>0</v>
      </c>
      <c r="R251" s="280">
        <v>0</v>
      </c>
      <c r="S251" s="280">
        <v>0</v>
      </c>
      <c r="T251" s="280">
        <v>0</v>
      </c>
      <c r="U251" s="233">
        <f t="shared" si="17"/>
        <v>1</v>
      </c>
      <c r="W251" s="252">
        <f t="shared" si="18"/>
        <v>11</v>
      </c>
    </row>
    <row r="252" spans="1:23" s="251" customFormat="1" ht="15" x14ac:dyDescent="0.3">
      <c r="A252" s="250" t="str">
        <f t="shared" si="20"/>
        <v>PO270302</v>
      </c>
      <c r="B252" s="250">
        <f t="shared" si="19"/>
        <v>2</v>
      </c>
      <c r="C252" s="279" t="s">
        <v>247</v>
      </c>
      <c r="D252" s="280" t="s">
        <v>248</v>
      </c>
      <c r="E252" s="280">
        <v>2</v>
      </c>
      <c r="F252" s="280">
        <v>0</v>
      </c>
      <c r="G252" s="280">
        <v>1</v>
      </c>
      <c r="H252" s="280">
        <v>3</v>
      </c>
      <c r="I252" s="280">
        <v>0</v>
      </c>
      <c r="J252" s="280">
        <v>0</v>
      </c>
      <c r="K252" s="280">
        <v>0</v>
      </c>
      <c r="L252" s="280">
        <v>0</v>
      </c>
      <c r="M252" s="280">
        <v>0</v>
      </c>
      <c r="N252" s="280">
        <v>0</v>
      </c>
      <c r="O252" s="280">
        <v>0</v>
      </c>
      <c r="P252" s="280">
        <v>0</v>
      </c>
      <c r="Q252" s="280">
        <v>0</v>
      </c>
      <c r="R252" s="280">
        <v>0</v>
      </c>
      <c r="S252" s="280">
        <v>0</v>
      </c>
      <c r="T252" s="280">
        <v>0</v>
      </c>
      <c r="U252" s="233">
        <f t="shared" si="17"/>
        <v>1</v>
      </c>
      <c r="W252" s="252">
        <f t="shared" si="18"/>
        <v>3</v>
      </c>
    </row>
    <row r="253" spans="1:23" s="251" customFormat="1" ht="15" x14ac:dyDescent="0.3">
      <c r="A253" s="250" t="str">
        <f t="shared" si="20"/>
        <v>PO270303</v>
      </c>
      <c r="B253" s="250">
        <f t="shared" si="19"/>
        <v>3</v>
      </c>
      <c r="C253" s="279" t="s">
        <v>247</v>
      </c>
      <c r="D253" s="280" t="s">
        <v>250</v>
      </c>
      <c r="E253" s="280">
        <v>0</v>
      </c>
      <c r="F253" s="280">
        <v>0</v>
      </c>
      <c r="G253" s="280">
        <v>0</v>
      </c>
      <c r="H253" s="280">
        <v>0</v>
      </c>
      <c r="I253" s="280">
        <v>0</v>
      </c>
      <c r="J253" s="280">
        <v>0</v>
      </c>
      <c r="K253" s="280">
        <v>0</v>
      </c>
      <c r="L253" s="280">
        <v>0</v>
      </c>
      <c r="M253" s="280">
        <v>0</v>
      </c>
      <c r="N253" s="280">
        <v>1</v>
      </c>
      <c r="O253" s="280">
        <v>0</v>
      </c>
      <c r="P253" s="280">
        <v>1</v>
      </c>
      <c r="Q253" s="280">
        <v>0</v>
      </c>
      <c r="R253" s="280">
        <v>0</v>
      </c>
      <c r="S253" s="280">
        <v>0</v>
      </c>
      <c r="T253" s="280">
        <v>0</v>
      </c>
      <c r="U253" s="233">
        <f t="shared" si="17"/>
        <v>1</v>
      </c>
      <c r="W253" s="252">
        <f t="shared" si="18"/>
        <v>1</v>
      </c>
    </row>
    <row r="254" spans="1:23" s="251" customFormat="1" ht="15" x14ac:dyDescent="0.3">
      <c r="A254" s="250" t="str">
        <f t="shared" si="20"/>
        <v>PO270304</v>
      </c>
      <c r="B254" s="250">
        <f t="shared" si="19"/>
        <v>4</v>
      </c>
      <c r="C254" s="279" t="s">
        <v>247</v>
      </c>
      <c r="D254" s="280" t="s">
        <v>217</v>
      </c>
      <c r="E254" s="280">
        <v>9</v>
      </c>
      <c r="F254" s="280">
        <v>0</v>
      </c>
      <c r="G254" s="280">
        <v>0</v>
      </c>
      <c r="H254" s="280">
        <v>9</v>
      </c>
      <c r="I254" s="280">
        <v>7</v>
      </c>
      <c r="J254" s="280">
        <v>0</v>
      </c>
      <c r="K254" s="280">
        <v>0</v>
      </c>
      <c r="L254" s="280">
        <v>7</v>
      </c>
      <c r="M254" s="280">
        <v>4</v>
      </c>
      <c r="N254" s="280">
        <v>0</v>
      </c>
      <c r="O254" s="280">
        <v>0</v>
      </c>
      <c r="P254" s="280">
        <v>4</v>
      </c>
      <c r="Q254" s="280">
        <v>0</v>
      </c>
      <c r="R254" s="280">
        <v>0</v>
      </c>
      <c r="S254" s="280">
        <v>0</v>
      </c>
      <c r="T254" s="280">
        <v>0</v>
      </c>
      <c r="U254" s="233">
        <f t="shared" si="17"/>
        <v>1</v>
      </c>
      <c r="W254" s="252">
        <f t="shared" si="18"/>
        <v>20</v>
      </c>
    </row>
    <row r="255" spans="1:23" s="251" customFormat="1" ht="15" x14ac:dyDescent="0.3">
      <c r="A255" s="250" t="str">
        <f t="shared" si="20"/>
        <v>PO270305</v>
      </c>
      <c r="B255" s="250">
        <f t="shared" si="19"/>
        <v>5</v>
      </c>
      <c r="C255" s="279" t="s">
        <v>247</v>
      </c>
      <c r="D255" s="280" t="s">
        <v>155</v>
      </c>
      <c r="E255" s="280">
        <v>0</v>
      </c>
      <c r="F255" s="280">
        <v>0</v>
      </c>
      <c r="G255" s="280">
        <v>0</v>
      </c>
      <c r="H255" s="280">
        <v>0</v>
      </c>
      <c r="I255" s="280">
        <v>0</v>
      </c>
      <c r="J255" s="280">
        <v>0</v>
      </c>
      <c r="K255" s="280">
        <v>0</v>
      </c>
      <c r="L255" s="280">
        <v>0</v>
      </c>
      <c r="M255" s="280">
        <v>0</v>
      </c>
      <c r="N255" s="280">
        <v>0</v>
      </c>
      <c r="O255" s="280">
        <v>0</v>
      </c>
      <c r="P255" s="280">
        <v>0</v>
      </c>
      <c r="Q255" s="280">
        <v>0</v>
      </c>
      <c r="R255" s="280">
        <v>0</v>
      </c>
      <c r="S255" s="280">
        <v>0</v>
      </c>
      <c r="T255" s="280">
        <v>0</v>
      </c>
      <c r="U255" s="233">
        <f t="shared" si="17"/>
        <v>0</v>
      </c>
      <c r="W255" s="252">
        <f t="shared" si="18"/>
        <v>0</v>
      </c>
    </row>
    <row r="256" spans="1:23" s="251" customFormat="1" ht="15" x14ac:dyDescent="0.3">
      <c r="A256" s="250" t="str">
        <f t="shared" si="20"/>
        <v>PO270306</v>
      </c>
      <c r="B256" s="250">
        <f t="shared" si="19"/>
        <v>6</v>
      </c>
      <c r="C256" s="279" t="s">
        <v>247</v>
      </c>
      <c r="D256" s="280" t="s">
        <v>245</v>
      </c>
      <c r="E256" s="280">
        <v>0</v>
      </c>
      <c r="F256" s="280">
        <v>0</v>
      </c>
      <c r="G256" s="280">
        <v>0</v>
      </c>
      <c r="H256" s="280">
        <v>0</v>
      </c>
      <c r="I256" s="280">
        <v>0</v>
      </c>
      <c r="J256" s="280">
        <v>0</v>
      </c>
      <c r="K256" s="280">
        <v>0</v>
      </c>
      <c r="L256" s="280">
        <v>0</v>
      </c>
      <c r="M256" s="280">
        <v>0</v>
      </c>
      <c r="N256" s="280">
        <v>0</v>
      </c>
      <c r="O256" s="280">
        <v>0</v>
      </c>
      <c r="P256" s="280">
        <v>0</v>
      </c>
      <c r="Q256" s="280">
        <v>0</v>
      </c>
      <c r="R256" s="280">
        <v>0</v>
      </c>
      <c r="S256" s="280">
        <v>0</v>
      </c>
      <c r="T256" s="280">
        <v>0</v>
      </c>
      <c r="U256" s="233">
        <f t="shared" si="17"/>
        <v>0</v>
      </c>
      <c r="W256" s="252">
        <f t="shared" si="18"/>
        <v>0</v>
      </c>
    </row>
    <row r="257" spans="1:23" s="251" customFormat="1" ht="15" x14ac:dyDescent="0.3">
      <c r="A257" s="250" t="str">
        <f t="shared" si="20"/>
        <v>PO270307</v>
      </c>
      <c r="B257" s="250">
        <f t="shared" si="19"/>
        <v>7</v>
      </c>
      <c r="C257" s="279" t="s">
        <v>247</v>
      </c>
      <c r="D257" s="280" t="s">
        <v>153</v>
      </c>
      <c r="E257" s="280">
        <v>0</v>
      </c>
      <c r="F257" s="280">
        <v>0</v>
      </c>
      <c r="G257" s="280">
        <v>0</v>
      </c>
      <c r="H257" s="280">
        <v>0</v>
      </c>
      <c r="I257" s="280">
        <v>0</v>
      </c>
      <c r="J257" s="280">
        <v>0</v>
      </c>
      <c r="K257" s="280">
        <v>0</v>
      </c>
      <c r="L257" s="280">
        <v>0</v>
      </c>
      <c r="M257" s="280">
        <v>0</v>
      </c>
      <c r="N257" s="280">
        <v>0</v>
      </c>
      <c r="O257" s="280">
        <v>0</v>
      </c>
      <c r="P257" s="280">
        <v>0</v>
      </c>
      <c r="Q257" s="280">
        <v>0</v>
      </c>
      <c r="R257" s="280">
        <v>0</v>
      </c>
      <c r="S257" s="280">
        <v>0</v>
      </c>
      <c r="T257" s="280">
        <v>0</v>
      </c>
      <c r="U257" s="233">
        <f t="shared" si="17"/>
        <v>0</v>
      </c>
      <c r="W257" s="252">
        <f t="shared" si="18"/>
        <v>0</v>
      </c>
    </row>
    <row r="258" spans="1:23" s="251" customFormat="1" ht="15" x14ac:dyDescent="0.3">
      <c r="A258" s="250" t="str">
        <f t="shared" si="20"/>
        <v>PO270308</v>
      </c>
      <c r="B258" s="250">
        <f t="shared" si="19"/>
        <v>8</v>
      </c>
      <c r="C258" s="279" t="s">
        <v>247</v>
      </c>
      <c r="D258" s="280" t="s">
        <v>108</v>
      </c>
      <c r="E258" s="280">
        <v>0</v>
      </c>
      <c r="F258" s="280">
        <v>0</v>
      </c>
      <c r="G258" s="280">
        <v>0</v>
      </c>
      <c r="H258" s="280">
        <v>0</v>
      </c>
      <c r="I258" s="280">
        <v>0</v>
      </c>
      <c r="J258" s="280">
        <v>0</v>
      </c>
      <c r="K258" s="280">
        <v>0</v>
      </c>
      <c r="L258" s="280">
        <v>0</v>
      </c>
      <c r="M258" s="280">
        <v>0</v>
      </c>
      <c r="N258" s="280">
        <v>0</v>
      </c>
      <c r="O258" s="280">
        <v>0</v>
      </c>
      <c r="P258" s="280">
        <v>0</v>
      </c>
      <c r="Q258" s="280">
        <v>0</v>
      </c>
      <c r="R258" s="280">
        <v>0</v>
      </c>
      <c r="S258" s="280">
        <v>0</v>
      </c>
      <c r="T258" s="280">
        <v>0</v>
      </c>
      <c r="U258" s="233">
        <f t="shared" si="17"/>
        <v>0</v>
      </c>
      <c r="W258" s="252">
        <f t="shared" si="18"/>
        <v>0</v>
      </c>
    </row>
    <row r="259" spans="1:23" s="251" customFormat="1" ht="15" x14ac:dyDescent="0.3">
      <c r="A259" s="250" t="str">
        <f t="shared" si="20"/>
        <v>PO270309</v>
      </c>
      <c r="B259" s="250">
        <f t="shared" si="19"/>
        <v>9</v>
      </c>
      <c r="C259" s="279" t="s">
        <v>247</v>
      </c>
      <c r="D259" s="280" t="s">
        <v>341</v>
      </c>
      <c r="E259" s="280">
        <v>0</v>
      </c>
      <c r="F259" s="280">
        <v>0</v>
      </c>
      <c r="G259" s="280">
        <v>0</v>
      </c>
      <c r="H259" s="280">
        <v>0</v>
      </c>
      <c r="I259" s="280">
        <v>0</v>
      </c>
      <c r="J259" s="280">
        <v>0</v>
      </c>
      <c r="K259" s="280">
        <v>0</v>
      </c>
      <c r="L259" s="280">
        <v>0</v>
      </c>
      <c r="M259" s="280">
        <v>0</v>
      </c>
      <c r="N259" s="280">
        <v>0</v>
      </c>
      <c r="O259" s="280">
        <v>0</v>
      </c>
      <c r="P259" s="280">
        <v>0</v>
      </c>
      <c r="Q259" s="280">
        <v>0</v>
      </c>
      <c r="R259" s="280">
        <v>0</v>
      </c>
      <c r="S259" s="280">
        <v>0</v>
      </c>
      <c r="T259" s="280">
        <v>0</v>
      </c>
      <c r="U259" s="233">
        <f t="shared" si="17"/>
        <v>0</v>
      </c>
      <c r="W259" s="252">
        <f t="shared" si="18"/>
        <v>0</v>
      </c>
    </row>
    <row r="260" spans="1:23" s="251" customFormat="1" ht="15" x14ac:dyDescent="0.3">
      <c r="A260" s="250" t="str">
        <f t="shared" si="20"/>
        <v>PO270310</v>
      </c>
      <c r="B260" s="250">
        <f t="shared" si="19"/>
        <v>10</v>
      </c>
      <c r="C260" s="281" t="s">
        <v>247</v>
      </c>
      <c r="D260" s="282" t="s">
        <v>133</v>
      </c>
      <c r="E260" s="282">
        <v>0</v>
      </c>
      <c r="F260" s="282">
        <v>0</v>
      </c>
      <c r="G260" s="282">
        <v>0</v>
      </c>
      <c r="H260" s="282">
        <v>0</v>
      </c>
      <c r="I260" s="282">
        <v>0</v>
      </c>
      <c r="J260" s="282">
        <v>0</v>
      </c>
      <c r="K260" s="282">
        <v>0</v>
      </c>
      <c r="L260" s="282">
        <v>0</v>
      </c>
      <c r="M260" s="282">
        <v>0</v>
      </c>
      <c r="N260" s="282">
        <v>0</v>
      </c>
      <c r="O260" s="282">
        <v>1</v>
      </c>
      <c r="P260" s="282">
        <v>1</v>
      </c>
      <c r="Q260" s="282">
        <v>0</v>
      </c>
      <c r="R260" s="282">
        <v>0</v>
      </c>
      <c r="S260" s="282">
        <v>1</v>
      </c>
      <c r="T260" s="282">
        <v>1</v>
      </c>
      <c r="U260" s="233">
        <f t="shared" si="17"/>
        <v>0</v>
      </c>
      <c r="W260" s="252">
        <f t="shared" si="18"/>
        <v>2</v>
      </c>
    </row>
    <row r="261" spans="1:23" s="251" customFormat="1" ht="15" x14ac:dyDescent="0.3">
      <c r="A261" s="250" t="str">
        <f t="shared" si="20"/>
        <v>PO270401</v>
      </c>
      <c r="B261" s="250">
        <f t="shared" si="19"/>
        <v>1</v>
      </c>
      <c r="C261" s="279" t="s">
        <v>249</v>
      </c>
      <c r="D261" s="280" t="s">
        <v>151</v>
      </c>
      <c r="E261" s="280">
        <v>1</v>
      </c>
      <c r="F261" s="280">
        <v>0</v>
      </c>
      <c r="G261" s="280">
        <v>0</v>
      </c>
      <c r="H261" s="280">
        <v>1</v>
      </c>
      <c r="I261" s="280">
        <v>1</v>
      </c>
      <c r="J261" s="280">
        <v>0</v>
      </c>
      <c r="K261" s="280">
        <v>0</v>
      </c>
      <c r="L261" s="280">
        <v>1</v>
      </c>
      <c r="M261" s="280">
        <v>3</v>
      </c>
      <c r="N261" s="280">
        <v>0</v>
      </c>
      <c r="O261" s="280">
        <v>0</v>
      </c>
      <c r="P261" s="280">
        <v>3</v>
      </c>
      <c r="Q261" s="280">
        <v>1</v>
      </c>
      <c r="R261" s="280">
        <v>0</v>
      </c>
      <c r="S261" s="280">
        <v>0</v>
      </c>
      <c r="T261" s="280">
        <v>1</v>
      </c>
      <c r="U261" s="233">
        <f t="shared" si="17"/>
        <v>1</v>
      </c>
      <c r="W261" s="252">
        <f t="shared" si="18"/>
        <v>6</v>
      </c>
    </row>
    <row r="262" spans="1:23" s="251" customFormat="1" ht="15" x14ac:dyDescent="0.3">
      <c r="A262" s="250" t="str">
        <f t="shared" si="20"/>
        <v>PO270402</v>
      </c>
      <c r="B262" s="250">
        <f t="shared" si="19"/>
        <v>2</v>
      </c>
      <c r="C262" s="279" t="s">
        <v>249</v>
      </c>
      <c r="D262" s="280" t="s">
        <v>253</v>
      </c>
      <c r="E262" s="280">
        <v>2</v>
      </c>
      <c r="F262" s="280">
        <v>0</v>
      </c>
      <c r="G262" s="280">
        <v>0</v>
      </c>
      <c r="H262" s="280">
        <v>2</v>
      </c>
      <c r="I262" s="280">
        <v>2</v>
      </c>
      <c r="J262" s="280">
        <v>0</v>
      </c>
      <c r="K262" s="280">
        <v>0</v>
      </c>
      <c r="L262" s="280">
        <v>2</v>
      </c>
      <c r="M262" s="280">
        <v>1</v>
      </c>
      <c r="N262" s="280">
        <v>0</v>
      </c>
      <c r="O262" s="280">
        <v>0</v>
      </c>
      <c r="P262" s="280">
        <v>1</v>
      </c>
      <c r="Q262" s="280">
        <v>0</v>
      </c>
      <c r="R262" s="280">
        <v>0</v>
      </c>
      <c r="S262" s="280">
        <v>0</v>
      </c>
      <c r="T262" s="280">
        <v>0</v>
      </c>
      <c r="U262" s="233">
        <f t="shared" si="17"/>
        <v>1</v>
      </c>
      <c r="W262" s="252">
        <f t="shared" si="18"/>
        <v>5</v>
      </c>
    </row>
    <row r="263" spans="1:23" s="251" customFormat="1" ht="15" x14ac:dyDescent="0.3">
      <c r="A263" s="250" t="str">
        <f t="shared" si="20"/>
        <v>PO270403</v>
      </c>
      <c r="B263" s="250">
        <f t="shared" si="19"/>
        <v>3</v>
      </c>
      <c r="C263" s="279" t="s">
        <v>249</v>
      </c>
      <c r="D263" s="280" t="s">
        <v>257</v>
      </c>
      <c r="E263" s="280">
        <v>0</v>
      </c>
      <c r="F263" s="280">
        <v>1</v>
      </c>
      <c r="G263" s="280">
        <v>0</v>
      </c>
      <c r="H263" s="280">
        <v>1</v>
      </c>
      <c r="I263" s="280">
        <v>0</v>
      </c>
      <c r="J263" s="280">
        <v>0</v>
      </c>
      <c r="K263" s="280">
        <v>0</v>
      </c>
      <c r="L263" s="280">
        <v>0</v>
      </c>
      <c r="M263" s="280">
        <v>0</v>
      </c>
      <c r="N263" s="280">
        <v>0</v>
      </c>
      <c r="O263" s="280">
        <v>0</v>
      </c>
      <c r="P263" s="280">
        <v>0</v>
      </c>
      <c r="Q263" s="280">
        <v>0</v>
      </c>
      <c r="R263" s="280">
        <v>0</v>
      </c>
      <c r="S263" s="280">
        <v>0</v>
      </c>
      <c r="T263" s="280">
        <v>0</v>
      </c>
      <c r="U263" s="233">
        <f t="shared" si="17"/>
        <v>1</v>
      </c>
      <c r="W263" s="252">
        <f t="shared" si="18"/>
        <v>1</v>
      </c>
    </row>
    <row r="264" spans="1:23" s="251" customFormat="1" ht="15" x14ac:dyDescent="0.3">
      <c r="A264" s="250" t="str">
        <f t="shared" si="20"/>
        <v>PO270404</v>
      </c>
      <c r="B264" s="250">
        <f t="shared" si="19"/>
        <v>4</v>
      </c>
      <c r="C264" s="279" t="s">
        <v>249</v>
      </c>
      <c r="D264" s="280" t="s">
        <v>173</v>
      </c>
      <c r="E264" s="280">
        <v>0</v>
      </c>
      <c r="F264" s="280">
        <v>0</v>
      </c>
      <c r="G264" s="280">
        <v>0</v>
      </c>
      <c r="H264" s="280">
        <v>0</v>
      </c>
      <c r="I264" s="280">
        <v>0</v>
      </c>
      <c r="J264" s="280">
        <v>0</v>
      </c>
      <c r="K264" s="280">
        <v>0</v>
      </c>
      <c r="L264" s="280">
        <v>0</v>
      </c>
      <c r="M264" s="280">
        <v>1</v>
      </c>
      <c r="N264" s="280">
        <v>0</v>
      </c>
      <c r="O264" s="280">
        <v>0</v>
      </c>
      <c r="P264" s="280">
        <v>1</v>
      </c>
      <c r="Q264" s="280">
        <v>0</v>
      </c>
      <c r="R264" s="280">
        <v>0</v>
      </c>
      <c r="S264" s="280">
        <v>0</v>
      </c>
      <c r="T264" s="280">
        <v>0</v>
      </c>
      <c r="U264" s="233">
        <f t="shared" si="17"/>
        <v>1</v>
      </c>
      <c r="W264" s="252">
        <f t="shared" si="18"/>
        <v>1</v>
      </c>
    </row>
    <row r="265" spans="1:23" s="251" customFormat="1" ht="15" x14ac:dyDescent="0.3">
      <c r="A265" s="250" t="str">
        <f t="shared" si="20"/>
        <v>PO270405</v>
      </c>
      <c r="B265" s="250">
        <f t="shared" si="19"/>
        <v>5</v>
      </c>
      <c r="C265" s="279" t="s">
        <v>249</v>
      </c>
      <c r="D265" s="280" t="s">
        <v>144</v>
      </c>
      <c r="E265" s="280">
        <v>0</v>
      </c>
      <c r="F265" s="280">
        <v>0</v>
      </c>
      <c r="G265" s="280">
        <v>0</v>
      </c>
      <c r="H265" s="280">
        <v>0</v>
      </c>
      <c r="I265" s="280">
        <v>0</v>
      </c>
      <c r="J265" s="280">
        <v>0</v>
      </c>
      <c r="K265" s="280">
        <v>0</v>
      </c>
      <c r="L265" s="280">
        <v>0</v>
      </c>
      <c r="M265" s="280">
        <v>1</v>
      </c>
      <c r="N265" s="280">
        <v>0</v>
      </c>
      <c r="O265" s="280">
        <v>0</v>
      </c>
      <c r="P265" s="280">
        <v>1</v>
      </c>
      <c r="Q265" s="280">
        <v>0</v>
      </c>
      <c r="R265" s="280">
        <v>0</v>
      </c>
      <c r="S265" s="280">
        <v>0</v>
      </c>
      <c r="T265" s="280">
        <v>0</v>
      </c>
      <c r="U265" s="233">
        <f t="shared" si="17"/>
        <v>1</v>
      </c>
      <c r="W265" s="252">
        <f t="shared" si="18"/>
        <v>1</v>
      </c>
    </row>
    <row r="266" spans="1:23" s="251" customFormat="1" ht="15" x14ac:dyDescent="0.3">
      <c r="A266" s="250" t="str">
        <f t="shared" si="20"/>
        <v>PO270501</v>
      </c>
      <c r="B266" s="250">
        <f t="shared" si="19"/>
        <v>1</v>
      </c>
      <c r="C266" s="279" t="s">
        <v>260</v>
      </c>
      <c r="D266" s="280" t="s">
        <v>250</v>
      </c>
      <c r="E266" s="280">
        <v>0</v>
      </c>
      <c r="F266" s="280">
        <v>0</v>
      </c>
      <c r="G266" s="280">
        <v>1</v>
      </c>
      <c r="H266" s="280">
        <v>1</v>
      </c>
      <c r="I266" s="280">
        <v>0</v>
      </c>
      <c r="J266" s="280">
        <v>0</v>
      </c>
      <c r="K266" s="280">
        <v>0</v>
      </c>
      <c r="L266" s="280">
        <v>0</v>
      </c>
      <c r="M266" s="280">
        <v>1</v>
      </c>
      <c r="N266" s="280">
        <v>0</v>
      </c>
      <c r="O266" s="280">
        <v>0</v>
      </c>
      <c r="P266" s="280">
        <v>1</v>
      </c>
      <c r="Q266" s="280">
        <v>0</v>
      </c>
      <c r="R266" s="280">
        <v>0</v>
      </c>
      <c r="S266" s="280">
        <v>0</v>
      </c>
      <c r="T266" s="280">
        <v>0</v>
      </c>
      <c r="U266" s="233">
        <f t="shared" si="17"/>
        <v>1</v>
      </c>
      <c r="W266" s="252">
        <f t="shared" si="18"/>
        <v>2</v>
      </c>
    </row>
    <row r="267" spans="1:23" s="251" customFormat="1" ht="15" x14ac:dyDescent="0.3">
      <c r="A267" s="250" t="str">
        <f t="shared" si="20"/>
        <v>PO270502</v>
      </c>
      <c r="B267" s="250">
        <f t="shared" si="19"/>
        <v>2</v>
      </c>
      <c r="C267" s="279" t="s">
        <v>260</v>
      </c>
      <c r="D267" s="280" t="s">
        <v>246</v>
      </c>
      <c r="E267" s="280">
        <v>1</v>
      </c>
      <c r="F267" s="280">
        <v>0</v>
      </c>
      <c r="G267" s="280">
        <v>0</v>
      </c>
      <c r="H267" s="280">
        <v>1</v>
      </c>
      <c r="I267" s="280">
        <v>0</v>
      </c>
      <c r="J267" s="280">
        <v>0</v>
      </c>
      <c r="K267" s="280">
        <v>0</v>
      </c>
      <c r="L267" s="280">
        <v>0</v>
      </c>
      <c r="M267" s="280">
        <v>1</v>
      </c>
      <c r="N267" s="280">
        <v>0</v>
      </c>
      <c r="O267" s="280">
        <v>0</v>
      </c>
      <c r="P267" s="280">
        <v>1</v>
      </c>
      <c r="Q267" s="280">
        <v>1</v>
      </c>
      <c r="R267" s="280">
        <v>0</v>
      </c>
      <c r="S267" s="280">
        <v>0</v>
      </c>
      <c r="T267" s="280">
        <v>1</v>
      </c>
      <c r="U267" s="233">
        <f t="shared" ref="U267:U330" si="21">IF((H267+P267)&gt;(L267+T267),1,0)</f>
        <v>1</v>
      </c>
      <c r="W267" s="252">
        <f t="shared" si="18"/>
        <v>3</v>
      </c>
    </row>
    <row r="268" spans="1:23" s="251" customFormat="1" ht="15" x14ac:dyDescent="0.3">
      <c r="A268" s="250" t="str">
        <f t="shared" si="20"/>
        <v>PO270503</v>
      </c>
      <c r="B268" s="250">
        <f t="shared" si="19"/>
        <v>3</v>
      </c>
      <c r="C268" s="279" t="s">
        <v>260</v>
      </c>
      <c r="D268" s="280" t="s">
        <v>263</v>
      </c>
      <c r="E268" s="280">
        <v>5</v>
      </c>
      <c r="F268" s="280">
        <v>0</v>
      </c>
      <c r="G268" s="280">
        <v>0</v>
      </c>
      <c r="H268" s="280">
        <v>5</v>
      </c>
      <c r="I268" s="280">
        <v>0</v>
      </c>
      <c r="J268" s="280">
        <v>0</v>
      </c>
      <c r="K268" s="280">
        <v>0</v>
      </c>
      <c r="L268" s="280">
        <v>0</v>
      </c>
      <c r="M268" s="280">
        <v>4</v>
      </c>
      <c r="N268" s="280">
        <v>0</v>
      </c>
      <c r="O268" s="280">
        <v>0</v>
      </c>
      <c r="P268" s="280">
        <v>4</v>
      </c>
      <c r="Q268" s="280">
        <v>0</v>
      </c>
      <c r="R268" s="280">
        <v>0</v>
      </c>
      <c r="S268" s="280">
        <v>0</v>
      </c>
      <c r="T268" s="280">
        <v>0</v>
      </c>
      <c r="U268" s="233">
        <f t="shared" si="21"/>
        <v>1</v>
      </c>
      <c r="W268" s="252">
        <f t="shared" ref="W268:W331" si="22">H268+L268+P268+T268</f>
        <v>9</v>
      </c>
    </row>
    <row r="269" spans="1:23" s="251" customFormat="1" ht="15" x14ac:dyDescent="0.3">
      <c r="A269" s="250" t="str">
        <f t="shared" si="20"/>
        <v>PO270504</v>
      </c>
      <c r="B269" s="250">
        <f t="shared" si="19"/>
        <v>4</v>
      </c>
      <c r="C269" s="279" t="s">
        <v>260</v>
      </c>
      <c r="D269" s="280" t="s">
        <v>217</v>
      </c>
      <c r="E269" s="280">
        <v>0</v>
      </c>
      <c r="F269" s="280">
        <v>0</v>
      </c>
      <c r="G269" s="280">
        <v>0</v>
      </c>
      <c r="H269" s="280">
        <v>0</v>
      </c>
      <c r="I269" s="280">
        <v>0</v>
      </c>
      <c r="J269" s="280">
        <v>0</v>
      </c>
      <c r="K269" s="280">
        <v>0</v>
      </c>
      <c r="L269" s="280">
        <v>0</v>
      </c>
      <c r="M269" s="280">
        <v>1</v>
      </c>
      <c r="N269" s="280">
        <v>0</v>
      </c>
      <c r="O269" s="280">
        <v>0</v>
      </c>
      <c r="P269" s="280">
        <v>1</v>
      </c>
      <c r="Q269" s="280">
        <v>1</v>
      </c>
      <c r="R269" s="280">
        <v>0</v>
      </c>
      <c r="S269" s="280">
        <v>0</v>
      </c>
      <c r="T269" s="280">
        <v>1</v>
      </c>
      <c r="U269" s="233">
        <f t="shared" si="21"/>
        <v>0</v>
      </c>
      <c r="W269" s="252">
        <f t="shared" si="22"/>
        <v>2</v>
      </c>
    </row>
    <row r="270" spans="1:23" s="251" customFormat="1" ht="15" x14ac:dyDescent="0.3">
      <c r="A270" s="250" t="str">
        <f t="shared" si="20"/>
        <v>PO270505</v>
      </c>
      <c r="B270" s="250">
        <f t="shared" si="19"/>
        <v>5</v>
      </c>
      <c r="C270" s="281" t="s">
        <v>260</v>
      </c>
      <c r="D270" s="282" t="s">
        <v>208</v>
      </c>
      <c r="E270" s="282">
        <v>0</v>
      </c>
      <c r="F270" s="282">
        <v>0</v>
      </c>
      <c r="G270" s="282">
        <v>0</v>
      </c>
      <c r="H270" s="282">
        <v>0</v>
      </c>
      <c r="I270" s="282">
        <v>0</v>
      </c>
      <c r="J270" s="282">
        <v>0</v>
      </c>
      <c r="K270" s="282">
        <v>0</v>
      </c>
      <c r="L270" s="282">
        <v>0</v>
      </c>
      <c r="M270" s="282">
        <v>0</v>
      </c>
      <c r="N270" s="282">
        <v>0</v>
      </c>
      <c r="O270" s="282">
        <v>0</v>
      </c>
      <c r="P270" s="282">
        <v>0</v>
      </c>
      <c r="Q270" s="282">
        <v>0</v>
      </c>
      <c r="R270" s="282">
        <v>0</v>
      </c>
      <c r="S270" s="282">
        <v>0</v>
      </c>
      <c r="T270" s="282">
        <v>0</v>
      </c>
      <c r="U270" s="233">
        <f t="shared" si="21"/>
        <v>0</v>
      </c>
      <c r="W270" s="252">
        <f t="shared" si="22"/>
        <v>0</v>
      </c>
    </row>
    <row r="271" spans="1:23" s="251" customFormat="1" ht="15" x14ac:dyDescent="0.3">
      <c r="A271" s="250" t="str">
        <f t="shared" si="20"/>
        <v>PO270506</v>
      </c>
      <c r="B271" s="250">
        <f t="shared" si="19"/>
        <v>6</v>
      </c>
      <c r="C271" s="281" t="s">
        <v>260</v>
      </c>
      <c r="D271" s="282" t="s">
        <v>248</v>
      </c>
      <c r="E271" s="282">
        <v>0</v>
      </c>
      <c r="F271" s="282">
        <v>1</v>
      </c>
      <c r="G271" s="282">
        <v>0</v>
      </c>
      <c r="H271" s="282">
        <v>1</v>
      </c>
      <c r="I271" s="282">
        <v>0</v>
      </c>
      <c r="J271" s="282">
        <v>0</v>
      </c>
      <c r="K271" s="282">
        <v>0</v>
      </c>
      <c r="L271" s="282">
        <v>0</v>
      </c>
      <c r="M271" s="282">
        <v>0</v>
      </c>
      <c r="N271" s="282">
        <v>0</v>
      </c>
      <c r="O271" s="282">
        <v>0</v>
      </c>
      <c r="P271" s="282">
        <v>0</v>
      </c>
      <c r="Q271" s="282">
        <v>0</v>
      </c>
      <c r="R271" s="282">
        <v>0</v>
      </c>
      <c r="S271" s="282">
        <v>0</v>
      </c>
      <c r="T271" s="282">
        <v>0</v>
      </c>
      <c r="U271" s="233">
        <f t="shared" si="21"/>
        <v>1</v>
      </c>
      <c r="W271" s="252">
        <f t="shared" si="22"/>
        <v>1</v>
      </c>
    </row>
    <row r="272" spans="1:23" s="251" customFormat="1" ht="15" x14ac:dyDescent="0.3">
      <c r="A272" s="250" t="str">
        <f t="shared" si="20"/>
        <v>PO270601</v>
      </c>
      <c r="B272" s="250">
        <f t="shared" si="19"/>
        <v>1</v>
      </c>
      <c r="C272" s="279" t="s">
        <v>264</v>
      </c>
      <c r="D272" s="280" t="s">
        <v>261</v>
      </c>
      <c r="E272" s="280">
        <v>1</v>
      </c>
      <c r="F272" s="280">
        <v>0</v>
      </c>
      <c r="G272" s="280">
        <v>0</v>
      </c>
      <c r="H272" s="280">
        <v>1</v>
      </c>
      <c r="I272" s="280">
        <v>0</v>
      </c>
      <c r="J272" s="280">
        <v>0</v>
      </c>
      <c r="K272" s="280">
        <v>0</v>
      </c>
      <c r="L272" s="280">
        <v>0</v>
      </c>
      <c r="M272" s="280">
        <v>3</v>
      </c>
      <c r="N272" s="280">
        <v>0</v>
      </c>
      <c r="O272" s="280">
        <v>0</v>
      </c>
      <c r="P272" s="280">
        <v>3</v>
      </c>
      <c r="Q272" s="280">
        <v>0</v>
      </c>
      <c r="R272" s="280">
        <v>0</v>
      </c>
      <c r="S272" s="280">
        <v>0</v>
      </c>
      <c r="T272" s="280">
        <v>0</v>
      </c>
      <c r="U272" s="233">
        <f t="shared" si="21"/>
        <v>1</v>
      </c>
      <c r="W272" s="252">
        <f t="shared" si="22"/>
        <v>4</v>
      </c>
    </row>
    <row r="273" spans="1:23" s="251" customFormat="1" ht="15" x14ac:dyDescent="0.3">
      <c r="A273" s="250" t="str">
        <f t="shared" si="20"/>
        <v>PO270602</v>
      </c>
      <c r="B273" s="250">
        <f t="shared" si="19"/>
        <v>2</v>
      </c>
      <c r="C273" s="279" t="s">
        <v>264</v>
      </c>
      <c r="D273" s="280" t="s">
        <v>246</v>
      </c>
      <c r="E273" s="280">
        <v>2</v>
      </c>
      <c r="F273" s="280">
        <v>0</v>
      </c>
      <c r="G273" s="280">
        <v>0</v>
      </c>
      <c r="H273" s="280">
        <v>2</v>
      </c>
      <c r="I273" s="280">
        <v>0</v>
      </c>
      <c r="J273" s="280">
        <v>0</v>
      </c>
      <c r="K273" s="280">
        <v>0</v>
      </c>
      <c r="L273" s="280">
        <v>0</v>
      </c>
      <c r="M273" s="280">
        <v>1</v>
      </c>
      <c r="N273" s="280">
        <v>0</v>
      </c>
      <c r="O273" s="280">
        <v>0</v>
      </c>
      <c r="P273" s="280">
        <v>1</v>
      </c>
      <c r="Q273" s="280">
        <v>3</v>
      </c>
      <c r="R273" s="280">
        <v>0</v>
      </c>
      <c r="S273" s="280">
        <v>0</v>
      </c>
      <c r="T273" s="280">
        <v>3</v>
      </c>
      <c r="U273" s="233">
        <f t="shared" si="21"/>
        <v>0</v>
      </c>
      <c r="W273" s="252">
        <f t="shared" si="22"/>
        <v>6</v>
      </c>
    </row>
    <row r="274" spans="1:23" s="251" customFormat="1" ht="15" x14ac:dyDescent="0.3">
      <c r="A274" s="250" t="str">
        <f t="shared" si="20"/>
        <v>PO270603</v>
      </c>
      <c r="B274" s="250">
        <f t="shared" si="19"/>
        <v>3</v>
      </c>
      <c r="C274" s="279" t="s">
        <v>264</v>
      </c>
      <c r="D274" s="280" t="s">
        <v>173</v>
      </c>
      <c r="E274" s="280">
        <v>0</v>
      </c>
      <c r="F274" s="280">
        <v>0</v>
      </c>
      <c r="G274" s="280">
        <v>0</v>
      </c>
      <c r="H274" s="280">
        <v>0</v>
      </c>
      <c r="I274" s="280">
        <v>0</v>
      </c>
      <c r="J274" s="280">
        <v>0</v>
      </c>
      <c r="K274" s="280">
        <v>0</v>
      </c>
      <c r="L274" s="280">
        <v>0</v>
      </c>
      <c r="M274" s="280">
        <v>2</v>
      </c>
      <c r="N274" s="280">
        <v>0</v>
      </c>
      <c r="O274" s="280">
        <v>0</v>
      </c>
      <c r="P274" s="280">
        <v>2</v>
      </c>
      <c r="Q274" s="280">
        <v>0</v>
      </c>
      <c r="R274" s="280">
        <v>0</v>
      </c>
      <c r="S274" s="280">
        <v>0</v>
      </c>
      <c r="T274" s="280">
        <v>0</v>
      </c>
      <c r="U274" s="233">
        <f t="shared" si="21"/>
        <v>1</v>
      </c>
      <c r="W274" s="252">
        <f t="shared" si="22"/>
        <v>2</v>
      </c>
    </row>
    <row r="275" spans="1:23" s="251" customFormat="1" ht="15" x14ac:dyDescent="0.3">
      <c r="A275" s="250" t="str">
        <f t="shared" si="20"/>
        <v>PO270604</v>
      </c>
      <c r="B275" s="250">
        <f t="shared" si="19"/>
        <v>4</v>
      </c>
      <c r="C275" s="279" t="s">
        <v>264</v>
      </c>
      <c r="D275" s="280" t="s">
        <v>151</v>
      </c>
      <c r="E275" s="280">
        <v>0</v>
      </c>
      <c r="F275" s="280">
        <v>0</v>
      </c>
      <c r="G275" s="280">
        <v>0</v>
      </c>
      <c r="H275" s="280">
        <v>0</v>
      </c>
      <c r="I275" s="280">
        <v>0</v>
      </c>
      <c r="J275" s="280">
        <v>0</v>
      </c>
      <c r="K275" s="280">
        <v>0</v>
      </c>
      <c r="L275" s="280">
        <v>0</v>
      </c>
      <c r="M275" s="280">
        <v>0</v>
      </c>
      <c r="N275" s="280">
        <v>0</v>
      </c>
      <c r="O275" s="280">
        <v>0</v>
      </c>
      <c r="P275" s="280">
        <v>0</v>
      </c>
      <c r="Q275" s="280">
        <v>0</v>
      </c>
      <c r="R275" s="280">
        <v>0</v>
      </c>
      <c r="S275" s="280">
        <v>0</v>
      </c>
      <c r="T275" s="280">
        <v>0</v>
      </c>
      <c r="U275" s="233">
        <f t="shared" si="21"/>
        <v>0</v>
      </c>
      <c r="W275" s="252">
        <f t="shared" si="22"/>
        <v>0</v>
      </c>
    </row>
    <row r="276" spans="1:23" s="251" customFormat="1" ht="15" x14ac:dyDescent="0.3">
      <c r="A276" s="250" t="str">
        <f t="shared" si="20"/>
        <v>PO270605</v>
      </c>
      <c r="B276" s="250">
        <f t="shared" si="19"/>
        <v>5</v>
      </c>
      <c r="C276" s="279" t="s">
        <v>264</v>
      </c>
      <c r="D276" s="280" t="s">
        <v>217</v>
      </c>
      <c r="E276" s="280">
        <v>0</v>
      </c>
      <c r="F276" s="280">
        <v>0</v>
      </c>
      <c r="G276" s="280">
        <v>0</v>
      </c>
      <c r="H276" s="280">
        <v>0</v>
      </c>
      <c r="I276" s="280">
        <v>0</v>
      </c>
      <c r="J276" s="280">
        <v>0</v>
      </c>
      <c r="K276" s="280">
        <v>0</v>
      </c>
      <c r="L276" s="280">
        <v>0</v>
      </c>
      <c r="M276" s="280">
        <v>0</v>
      </c>
      <c r="N276" s="280">
        <v>0</v>
      </c>
      <c r="O276" s="280">
        <v>0</v>
      </c>
      <c r="P276" s="280">
        <v>0</v>
      </c>
      <c r="Q276" s="280">
        <v>0</v>
      </c>
      <c r="R276" s="280">
        <v>0</v>
      </c>
      <c r="S276" s="280">
        <v>0</v>
      </c>
      <c r="T276" s="280">
        <v>0</v>
      </c>
      <c r="U276" s="233">
        <f t="shared" si="21"/>
        <v>0</v>
      </c>
      <c r="W276" s="252">
        <f t="shared" si="22"/>
        <v>0</v>
      </c>
    </row>
    <row r="277" spans="1:23" s="251" customFormat="1" ht="15" x14ac:dyDescent="0.3">
      <c r="A277" s="250" t="str">
        <f t="shared" si="20"/>
        <v>PO270606</v>
      </c>
      <c r="B277" s="250">
        <f t="shared" si="19"/>
        <v>6</v>
      </c>
      <c r="C277" s="279" t="s">
        <v>264</v>
      </c>
      <c r="D277" s="280" t="s">
        <v>268</v>
      </c>
      <c r="E277" s="280">
        <v>0</v>
      </c>
      <c r="F277" s="280">
        <v>0</v>
      </c>
      <c r="G277" s="280">
        <v>0</v>
      </c>
      <c r="H277" s="280">
        <v>0</v>
      </c>
      <c r="I277" s="280">
        <v>0</v>
      </c>
      <c r="J277" s="280">
        <v>0</v>
      </c>
      <c r="K277" s="280">
        <v>0</v>
      </c>
      <c r="L277" s="280">
        <v>0</v>
      </c>
      <c r="M277" s="280">
        <v>0</v>
      </c>
      <c r="N277" s="280">
        <v>0</v>
      </c>
      <c r="O277" s="280">
        <v>0</v>
      </c>
      <c r="P277" s="280">
        <v>0</v>
      </c>
      <c r="Q277" s="280">
        <v>1</v>
      </c>
      <c r="R277" s="280">
        <v>0</v>
      </c>
      <c r="S277" s="280">
        <v>0</v>
      </c>
      <c r="T277" s="280">
        <v>1</v>
      </c>
      <c r="U277" s="233">
        <f t="shared" si="21"/>
        <v>0</v>
      </c>
      <c r="W277" s="252">
        <f t="shared" si="22"/>
        <v>1</v>
      </c>
    </row>
    <row r="278" spans="1:23" s="251" customFormat="1" ht="15" x14ac:dyDescent="0.3">
      <c r="A278" s="250" t="str">
        <f t="shared" si="20"/>
        <v>PO270607</v>
      </c>
      <c r="B278" s="250">
        <f t="shared" si="19"/>
        <v>7</v>
      </c>
      <c r="C278" s="279" t="s">
        <v>264</v>
      </c>
      <c r="D278" s="280" t="s">
        <v>270</v>
      </c>
      <c r="E278" s="280">
        <v>2</v>
      </c>
      <c r="F278" s="280">
        <v>0</v>
      </c>
      <c r="G278" s="280">
        <v>0</v>
      </c>
      <c r="H278" s="280">
        <v>2</v>
      </c>
      <c r="I278" s="280">
        <v>0</v>
      </c>
      <c r="J278" s="280">
        <v>0</v>
      </c>
      <c r="K278" s="280">
        <v>0</v>
      </c>
      <c r="L278" s="280">
        <v>0</v>
      </c>
      <c r="M278" s="280">
        <v>0</v>
      </c>
      <c r="N278" s="280">
        <v>0</v>
      </c>
      <c r="O278" s="280">
        <v>0</v>
      </c>
      <c r="P278" s="280">
        <v>0</v>
      </c>
      <c r="Q278" s="280">
        <v>0</v>
      </c>
      <c r="R278" s="280">
        <v>0</v>
      </c>
      <c r="S278" s="280">
        <v>0</v>
      </c>
      <c r="T278" s="280">
        <v>0</v>
      </c>
      <c r="U278" s="233">
        <f t="shared" si="21"/>
        <v>1</v>
      </c>
      <c r="W278" s="252">
        <f t="shared" si="22"/>
        <v>2</v>
      </c>
    </row>
    <row r="279" spans="1:23" s="251" customFormat="1" ht="15" x14ac:dyDescent="0.3">
      <c r="A279" s="250" t="str">
        <f t="shared" si="20"/>
        <v>PO270701</v>
      </c>
      <c r="B279" s="250">
        <f t="shared" si="19"/>
        <v>1</v>
      </c>
      <c r="C279" s="279" t="s">
        <v>267</v>
      </c>
      <c r="D279" s="280" t="s">
        <v>151</v>
      </c>
      <c r="E279" s="280">
        <v>0</v>
      </c>
      <c r="F279" s="280">
        <v>0</v>
      </c>
      <c r="G279" s="280">
        <v>0</v>
      </c>
      <c r="H279" s="280">
        <v>0</v>
      </c>
      <c r="I279" s="280">
        <v>0</v>
      </c>
      <c r="J279" s="280">
        <v>1</v>
      </c>
      <c r="K279" s="280">
        <v>0</v>
      </c>
      <c r="L279" s="280">
        <v>1</v>
      </c>
      <c r="M279" s="280">
        <v>0</v>
      </c>
      <c r="N279" s="280">
        <v>0</v>
      </c>
      <c r="O279" s="280">
        <v>0</v>
      </c>
      <c r="P279" s="280">
        <v>0</v>
      </c>
      <c r="Q279" s="280">
        <v>0</v>
      </c>
      <c r="R279" s="280">
        <v>0</v>
      </c>
      <c r="S279" s="280">
        <v>0</v>
      </c>
      <c r="T279" s="280">
        <v>0</v>
      </c>
      <c r="U279" s="233">
        <f t="shared" si="21"/>
        <v>0</v>
      </c>
      <c r="W279" s="252">
        <f t="shared" si="22"/>
        <v>1</v>
      </c>
    </row>
    <row r="280" spans="1:23" s="251" customFormat="1" ht="15" x14ac:dyDescent="0.3">
      <c r="A280" s="250" t="str">
        <f t="shared" si="20"/>
        <v>PO270702</v>
      </c>
      <c r="B280" s="250">
        <f t="shared" si="19"/>
        <v>2</v>
      </c>
      <c r="C280" s="279" t="s">
        <v>267</v>
      </c>
      <c r="D280" s="280" t="s">
        <v>252</v>
      </c>
      <c r="E280" s="280">
        <v>22</v>
      </c>
      <c r="F280" s="280">
        <v>4</v>
      </c>
      <c r="G280" s="280">
        <v>0</v>
      </c>
      <c r="H280" s="280">
        <v>26</v>
      </c>
      <c r="I280" s="280">
        <v>1</v>
      </c>
      <c r="J280" s="280">
        <v>0</v>
      </c>
      <c r="K280" s="280">
        <v>0</v>
      </c>
      <c r="L280" s="280">
        <v>1</v>
      </c>
      <c r="M280" s="280">
        <v>1</v>
      </c>
      <c r="N280" s="280">
        <v>0</v>
      </c>
      <c r="O280" s="280">
        <v>0</v>
      </c>
      <c r="P280" s="280">
        <v>1</v>
      </c>
      <c r="Q280" s="280">
        <v>2</v>
      </c>
      <c r="R280" s="280">
        <v>0</v>
      </c>
      <c r="S280" s="280">
        <v>0</v>
      </c>
      <c r="T280" s="280">
        <v>2</v>
      </c>
      <c r="U280" s="233">
        <f t="shared" si="21"/>
        <v>1</v>
      </c>
      <c r="W280" s="252">
        <f t="shared" si="22"/>
        <v>30</v>
      </c>
    </row>
    <row r="281" spans="1:23" s="251" customFormat="1" ht="15" x14ac:dyDescent="0.3">
      <c r="A281" s="250" t="str">
        <f t="shared" si="20"/>
        <v>PO270703</v>
      </c>
      <c r="B281" s="250">
        <f t="shared" si="19"/>
        <v>3</v>
      </c>
      <c r="C281" s="279" t="s">
        <v>267</v>
      </c>
      <c r="D281" s="280" t="s">
        <v>262</v>
      </c>
      <c r="E281" s="280">
        <v>12</v>
      </c>
      <c r="F281" s="280">
        <v>2</v>
      </c>
      <c r="G281" s="280">
        <v>3</v>
      </c>
      <c r="H281" s="280">
        <v>17</v>
      </c>
      <c r="I281" s="280">
        <v>0</v>
      </c>
      <c r="J281" s="280">
        <v>0</v>
      </c>
      <c r="K281" s="280">
        <v>1</v>
      </c>
      <c r="L281" s="280">
        <v>1</v>
      </c>
      <c r="M281" s="280">
        <v>3</v>
      </c>
      <c r="N281" s="280">
        <v>0</v>
      </c>
      <c r="O281" s="280">
        <v>1</v>
      </c>
      <c r="P281" s="280">
        <v>4</v>
      </c>
      <c r="Q281" s="280">
        <v>0</v>
      </c>
      <c r="R281" s="280">
        <v>0</v>
      </c>
      <c r="S281" s="280">
        <v>0</v>
      </c>
      <c r="T281" s="280">
        <v>0</v>
      </c>
      <c r="U281" s="233">
        <f t="shared" si="21"/>
        <v>1</v>
      </c>
      <c r="W281" s="252">
        <f t="shared" si="22"/>
        <v>22</v>
      </c>
    </row>
    <row r="282" spans="1:23" s="251" customFormat="1" ht="15" x14ac:dyDescent="0.3">
      <c r="A282" s="250" t="str">
        <f t="shared" si="20"/>
        <v>PO270704</v>
      </c>
      <c r="B282" s="250">
        <f t="shared" si="19"/>
        <v>4</v>
      </c>
      <c r="C282" s="279" t="s">
        <v>267</v>
      </c>
      <c r="D282" s="280" t="s">
        <v>268</v>
      </c>
      <c r="E282" s="280">
        <v>1</v>
      </c>
      <c r="F282" s="280">
        <v>0</v>
      </c>
      <c r="G282" s="280">
        <v>0</v>
      </c>
      <c r="H282" s="280">
        <v>1</v>
      </c>
      <c r="I282" s="280">
        <v>0</v>
      </c>
      <c r="J282" s="280">
        <v>0</v>
      </c>
      <c r="K282" s="280">
        <v>1</v>
      </c>
      <c r="L282" s="280">
        <v>1</v>
      </c>
      <c r="M282" s="280">
        <v>0</v>
      </c>
      <c r="N282" s="280">
        <v>0</v>
      </c>
      <c r="O282" s="280">
        <v>0</v>
      </c>
      <c r="P282" s="280">
        <v>0</v>
      </c>
      <c r="Q282" s="280">
        <v>0</v>
      </c>
      <c r="R282" s="280">
        <v>0</v>
      </c>
      <c r="S282" s="280">
        <v>0</v>
      </c>
      <c r="T282" s="280">
        <v>0</v>
      </c>
      <c r="U282" s="233">
        <f t="shared" si="21"/>
        <v>0</v>
      </c>
      <c r="W282" s="252">
        <f t="shared" si="22"/>
        <v>2</v>
      </c>
    </row>
    <row r="283" spans="1:23" s="251" customFormat="1" ht="15" x14ac:dyDescent="0.3">
      <c r="A283" s="250" t="str">
        <f t="shared" si="20"/>
        <v>PO270705</v>
      </c>
      <c r="B283" s="250">
        <f t="shared" ref="B283:B346" si="23">IF(C283=C282,B282+1,1)</f>
        <v>5</v>
      </c>
      <c r="C283" s="279" t="s">
        <v>267</v>
      </c>
      <c r="D283" s="280" t="s">
        <v>269</v>
      </c>
      <c r="E283" s="280">
        <v>5</v>
      </c>
      <c r="F283" s="280">
        <v>2</v>
      </c>
      <c r="G283" s="280">
        <v>0</v>
      </c>
      <c r="H283" s="280">
        <v>7</v>
      </c>
      <c r="I283" s="280">
        <v>0</v>
      </c>
      <c r="J283" s="280">
        <v>0</v>
      </c>
      <c r="K283" s="280">
        <v>0</v>
      </c>
      <c r="L283" s="280">
        <v>0</v>
      </c>
      <c r="M283" s="280">
        <v>0</v>
      </c>
      <c r="N283" s="280">
        <v>0</v>
      </c>
      <c r="O283" s="280">
        <v>0</v>
      </c>
      <c r="P283" s="280">
        <v>0</v>
      </c>
      <c r="Q283" s="280">
        <v>2</v>
      </c>
      <c r="R283" s="280">
        <v>0</v>
      </c>
      <c r="S283" s="280">
        <v>0</v>
      </c>
      <c r="T283" s="280">
        <v>2</v>
      </c>
      <c r="U283" s="233">
        <f t="shared" si="21"/>
        <v>1</v>
      </c>
      <c r="W283" s="252">
        <f t="shared" si="22"/>
        <v>9</v>
      </c>
    </row>
    <row r="284" spans="1:23" s="251" customFormat="1" ht="15" x14ac:dyDescent="0.3">
      <c r="A284" s="250" t="str">
        <f t="shared" si="20"/>
        <v>PO270706</v>
      </c>
      <c r="B284" s="250">
        <f t="shared" si="23"/>
        <v>6</v>
      </c>
      <c r="C284" s="279" t="s">
        <v>267</v>
      </c>
      <c r="D284" s="280" t="s">
        <v>259</v>
      </c>
      <c r="E284" s="280">
        <v>5</v>
      </c>
      <c r="F284" s="280">
        <v>0</v>
      </c>
      <c r="G284" s="280">
        <v>0</v>
      </c>
      <c r="H284" s="280">
        <v>5</v>
      </c>
      <c r="I284" s="280">
        <v>0</v>
      </c>
      <c r="J284" s="280">
        <v>0</v>
      </c>
      <c r="K284" s="280">
        <v>0</v>
      </c>
      <c r="L284" s="280">
        <v>0</v>
      </c>
      <c r="M284" s="280">
        <v>2</v>
      </c>
      <c r="N284" s="280">
        <v>0</v>
      </c>
      <c r="O284" s="280">
        <v>0</v>
      </c>
      <c r="P284" s="280">
        <v>2</v>
      </c>
      <c r="Q284" s="280">
        <v>1</v>
      </c>
      <c r="R284" s="280">
        <v>0</v>
      </c>
      <c r="S284" s="280">
        <v>0</v>
      </c>
      <c r="T284" s="280">
        <v>1</v>
      </c>
      <c r="U284" s="233">
        <f t="shared" si="21"/>
        <v>1</v>
      </c>
      <c r="W284" s="252">
        <f t="shared" si="22"/>
        <v>8</v>
      </c>
    </row>
    <row r="285" spans="1:23" s="251" customFormat="1" ht="15" x14ac:dyDescent="0.3">
      <c r="A285" s="250" t="str">
        <f t="shared" si="20"/>
        <v>PO270707</v>
      </c>
      <c r="B285" s="250">
        <f t="shared" si="23"/>
        <v>7</v>
      </c>
      <c r="C285" s="279" t="s">
        <v>267</v>
      </c>
      <c r="D285" s="280" t="s">
        <v>270</v>
      </c>
      <c r="E285" s="280">
        <v>3</v>
      </c>
      <c r="F285" s="280">
        <v>1</v>
      </c>
      <c r="G285" s="280">
        <v>0</v>
      </c>
      <c r="H285" s="280">
        <v>4</v>
      </c>
      <c r="I285" s="280">
        <v>0</v>
      </c>
      <c r="J285" s="280">
        <v>0</v>
      </c>
      <c r="K285" s="280">
        <v>0</v>
      </c>
      <c r="L285" s="280">
        <v>0</v>
      </c>
      <c r="M285" s="280">
        <v>2</v>
      </c>
      <c r="N285" s="280">
        <v>0</v>
      </c>
      <c r="O285" s="280">
        <v>0</v>
      </c>
      <c r="P285" s="280">
        <v>2</v>
      </c>
      <c r="Q285" s="280">
        <v>0</v>
      </c>
      <c r="R285" s="280">
        <v>0</v>
      </c>
      <c r="S285" s="280">
        <v>0</v>
      </c>
      <c r="T285" s="280">
        <v>0</v>
      </c>
      <c r="U285" s="233">
        <f t="shared" si="21"/>
        <v>1</v>
      </c>
      <c r="W285" s="252">
        <f t="shared" si="22"/>
        <v>6</v>
      </c>
    </row>
    <row r="286" spans="1:23" s="251" customFormat="1" ht="15" x14ac:dyDescent="0.3">
      <c r="A286" s="250" t="str">
        <f t="shared" si="20"/>
        <v>PO270708</v>
      </c>
      <c r="B286" s="250">
        <f t="shared" si="23"/>
        <v>8</v>
      </c>
      <c r="C286" s="279" t="s">
        <v>267</v>
      </c>
      <c r="D286" s="280" t="s">
        <v>239</v>
      </c>
      <c r="E286" s="280">
        <v>2</v>
      </c>
      <c r="F286" s="280">
        <v>1</v>
      </c>
      <c r="G286" s="280">
        <v>0</v>
      </c>
      <c r="H286" s="280">
        <v>3</v>
      </c>
      <c r="I286" s="280">
        <v>0</v>
      </c>
      <c r="J286" s="280">
        <v>0</v>
      </c>
      <c r="K286" s="280">
        <v>0</v>
      </c>
      <c r="L286" s="280">
        <v>0</v>
      </c>
      <c r="M286" s="280">
        <v>0</v>
      </c>
      <c r="N286" s="280">
        <v>1</v>
      </c>
      <c r="O286" s="280">
        <v>0</v>
      </c>
      <c r="P286" s="280">
        <v>1</v>
      </c>
      <c r="Q286" s="280">
        <v>0</v>
      </c>
      <c r="R286" s="280">
        <v>0</v>
      </c>
      <c r="S286" s="280">
        <v>0</v>
      </c>
      <c r="T286" s="280">
        <v>0</v>
      </c>
      <c r="U286" s="233">
        <f t="shared" si="21"/>
        <v>1</v>
      </c>
      <c r="W286" s="252">
        <f t="shared" si="22"/>
        <v>4</v>
      </c>
    </row>
    <row r="287" spans="1:23" s="251" customFormat="1" ht="15" x14ac:dyDescent="0.3">
      <c r="A287" s="250" t="str">
        <f t="shared" si="20"/>
        <v>PO270709</v>
      </c>
      <c r="B287" s="250">
        <f t="shared" si="23"/>
        <v>9</v>
      </c>
      <c r="C287" s="279" t="s">
        <v>267</v>
      </c>
      <c r="D287" s="280" t="s">
        <v>173</v>
      </c>
      <c r="E287" s="280">
        <v>1</v>
      </c>
      <c r="F287" s="280">
        <v>0</v>
      </c>
      <c r="G287" s="280">
        <v>0</v>
      </c>
      <c r="H287" s="280">
        <v>1</v>
      </c>
      <c r="I287" s="280">
        <v>0</v>
      </c>
      <c r="J287" s="280">
        <v>0</v>
      </c>
      <c r="K287" s="280">
        <v>0</v>
      </c>
      <c r="L287" s="280">
        <v>0</v>
      </c>
      <c r="M287" s="280">
        <v>4</v>
      </c>
      <c r="N287" s="280">
        <v>0</v>
      </c>
      <c r="O287" s="280">
        <v>0</v>
      </c>
      <c r="P287" s="280">
        <v>4</v>
      </c>
      <c r="Q287" s="280">
        <v>0</v>
      </c>
      <c r="R287" s="280">
        <v>1</v>
      </c>
      <c r="S287" s="280">
        <v>0</v>
      </c>
      <c r="T287" s="280">
        <v>1</v>
      </c>
      <c r="U287" s="233">
        <f t="shared" si="21"/>
        <v>1</v>
      </c>
      <c r="W287" s="252">
        <f t="shared" si="22"/>
        <v>6</v>
      </c>
    </row>
    <row r="288" spans="1:23" s="251" customFormat="1" ht="15" x14ac:dyDescent="0.3">
      <c r="A288" s="250" t="str">
        <f t="shared" si="20"/>
        <v>PO270710</v>
      </c>
      <c r="B288" s="250">
        <f t="shared" si="23"/>
        <v>10</v>
      </c>
      <c r="C288" s="279" t="s">
        <v>267</v>
      </c>
      <c r="D288" s="280" t="s">
        <v>191</v>
      </c>
      <c r="E288" s="280">
        <v>0</v>
      </c>
      <c r="F288" s="280">
        <v>0</v>
      </c>
      <c r="G288" s="280">
        <v>0</v>
      </c>
      <c r="H288" s="280">
        <v>0</v>
      </c>
      <c r="I288" s="280">
        <v>0</v>
      </c>
      <c r="J288" s="280">
        <v>0</v>
      </c>
      <c r="K288" s="280">
        <v>0</v>
      </c>
      <c r="L288" s="280">
        <v>0</v>
      </c>
      <c r="M288" s="280">
        <v>0</v>
      </c>
      <c r="N288" s="280">
        <v>0</v>
      </c>
      <c r="O288" s="280">
        <v>0</v>
      </c>
      <c r="P288" s="280">
        <v>0</v>
      </c>
      <c r="Q288" s="280">
        <v>1</v>
      </c>
      <c r="R288" s="280">
        <v>0</v>
      </c>
      <c r="S288" s="280">
        <v>0</v>
      </c>
      <c r="T288" s="280">
        <v>1</v>
      </c>
      <c r="U288" s="233">
        <f t="shared" si="21"/>
        <v>0</v>
      </c>
      <c r="W288" s="252">
        <f t="shared" si="22"/>
        <v>1</v>
      </c>
    </row>
    <row r="289" spans="1:23" s="251" customFormat="1" ht="15" x14ac:dyDescent="0.3">
      <c r="A289" s="250" t="str">
        <f t="shared" si="20"/>
        <v>PO270711</v>
      </c>
      <c r="B289" s="250">
        <f t="shared" si="23"/>
        <v>11</v>
      </c>
      <c r="C289" s="279" t="s">
        <v>267</v>
      </c>
      <c r="D289" s="280" t="s">
        <v>228</v>
      </c>
      <c r="E289" s="280">
        <v>0</v>
      </c>
      <c r="F289" s="280">
        <v>0</v>
      </c>
      <c r="G289" s="280">
        <v>0</v>
      </c>
      <c r="H289" s="280">
        <v>0</v>
      </c>
      <c r="I289" s="280">
        <v>0</v>
      </c>
      <c r="J289" s="280">
        <v>0</v>
      </c>
      <c r="K289" s="280">
        <v>0</v>
      </c>
      <c r="L289" s="280">
        <v>0</v>
      </c>
      <c r="M289" s="280">
        <v>1</v>
      </c>
      <c r="N289" s="280">
        <v>0</v>
      </c>
      <c r="O289" s="280">
        <v>0</v>
      </c>
      <c r="P289" s="280">
        <v>1</v>
      </c>
      <c r="Q289" s="280">
        <v>0</v>
      </c>
      <c r="R289" s="280">
        <v>0</v>
      </c>
      <c r="S289" s="280">
        <v>0</v>
      </c>
      <c r="T289" s="280">
        <v>0</v>
      </c>
      <c r="U289" s="233">
        <f t="shared" si="21"/>
        <v>1</v>
      </c>
      <c r="W289" s="252">
        <f t="shared" si="22"/>
        <v>1</v>
      </c>
    </row>
    <row r="290" spans="1:23" s="251" customFormat="1" ht="15" x14ac:dyDescent="0.3">
      <c r="A290" s="250" t="str">
        <f t="shared" si="20"/>
        <v>PO270712</v>
      </c>
      <c r="B290" s="250">
        <f t="shared" si="23"/>
        <v>12</v>
      </c>
      <c r="C290" s="279" t="s">
        <v>267</v>
      </c>
      <c r="D290" s="280" t="s">
        <v>328</v>
      </c>
      <c r="E290" s="280">
        <v>0</v>
      </c>
      <c r="F290" s="280">
        <v>0</v>
      </c>
      <c r="G290" s="280">
        <v>0</v>
      </c>
      <c r="H290" s="280">
        <v>0</v>
      </c>
      <c r="I290" s="280">
        <v>0</v>
      </c>
      <c r="J290" s="280">
        <v>0</v>
      </c>
      <c r="K290" s="280">
        <v>0</v>
      </c>
      <c r="L290" s="280">
        <v>0</v>
      </c>
      <c r="M290" s="280">
        <v>1</v>
      </c>
      <c r="N290" s="280">
        <v>0</v>
      </c>
      <c r="O290" s="280">
        <v>0</v>
      </c>
      <c r="P290" s="280">
        <v>1</v>
      </c>
      <c r="Q290" s="280">
        <v>0</v>
      </c>
      <c r="R290" s="280">
        <v>0</v>
      </c>
      <c r="S290" s="280">
        <v>0</v>
      </c>
      <c r="T290" s="280">
        <v>0</v>
      </c>
      <c r="U290" s="233">
        <f t="shared" si="21"/>
        <v>1</v>
      </c>
      <c r="W290" s="252">
        <f t="shared" si="22"/>
        <v>1</v>
      </c>
    </row>
    <row r="291" spans="1:23" s="251" customFormat="1" ht="15" x14ac:dyDescent="0.3">
      <c r="A291" s="250" t="str">
        <f t="shared" si="20"/>
        <v>PO270713</v>
      </c>
      <c r="B291" s="250">
        <f t="shared" si="23"/>
        <v>13</v>
      </c>
      <c r="C291" s="279" t="s">
        <v>267</v>
      </c>
      <c r="D291" s="280" t="s">
        <v>246</v>
      </c>
      <c r="E291" s="280">
        <v>0</v>
      </c>
      <c r="F291" s="280">
        <v>0</v>
      </c>
      <c r="G291" s="280">
        <v>0</v>
      </c>
      <c r="H291" s="280">
        <v>0</v>
      </c>
      <c r="I291" s="280">
        <v>0</v>
      </c>
      <c r="J291" s="280">
        <v>0</v>
      </c>
      <c r="K291" s="280">
        <v>0</v>
      </c>
      <c r="L291" s="280">
        <v>0</v>
      </c>
      <c r="M291" s="280">
        <v>0</v>
      </c>
      <c r="N291" s="280">
        <v>0</v>
      </c>
      <c r="O291" s="280">
        <v>0</v>
      </c>
      <c r="P291" s="280">
        <v>0</v>
      </c>
      <c r="Q291" s="280">
        <v>0</v>
      </c>
      <c r="R291" s="280">
        <v>0</v>
      </c>
      <c r="S291" s="280">
        <v>0</v>
      </c>
      <c r="T291" s="280">
        <v>0</v>
      </c>
      <c r="U291" s="233">
        <f t="shared" si="21"/>
        <v>0</v>
      </c>
      <c r="W291" s="252">
        <f t="shared" si="22"/>
        <v>0</v>
      </c>
    </row>
    <row r="292" spans="1:23" s="251" customFormat="1" ht="15" x14ac:dyDescent="0.3">
      <c r="A292" s="250" t="str">
        <f t="shared" si="20"/>
        <v>PO270714</v>
      </c>
      <c r="B292" s="250">
        <f t="shared" si="23"/>
        <v>14</v>
      </c>
      <c r="C292" s="281" t="s">
        <v>267</v>
      </c>
      <c r="D292" s="282" t="s">
        <v>263</v>
      </c>
      <c r="E292" s="282">
        <v>0</v>
      </c>
      <c r="F292" s="282">
        <v>0</v>
      </c>
      <c r="G292" s="282">
        <v>0</v>
      </c>
      <c r="H292" s="282">
        <v>0</v>
      </c>
      <c r="I292" s="282">
        <v>0</v>
      </c>
      <c r="J292" s="282">
        <v>0</v>
      </c>
      <c r="K292" s="282">
        <v>0</v>
      </c>
      <c r="L292" s="282">
        <v>0</v>
      </c>
      <c r="M292" s="282">
        <v>0</v>
      </c>
      <c r="N292" s="282">
        <v>0</v>
      </c>
      <c r="O292" s="282">
        <v>0</v>
      </c>
      <c r="P292" s="282">
        <v>0</v>
      </c>
      <c r="Q292" s="282">
        <v>0</v>
      </c>
      <c r="R292" s="282">
        <v>0</v>
      </c>
      <c r="S292" s="282">
        <v>0</v>
      </c>
      <c r="T292" s="282">
        <v>0</v>
      </c>
      <c r="U292" s="233">
        <f t="shared" si="21"/>
        <v>0</v>
      </c>
      <c r="W292" s="252">
        <f t="shared" si="22"/>
        <v>0</v>
      </c>
    </row>
    <row r="293" spans="1:23" s="251" customFormat="1" ht="15" x14ac:dyDescent="0.3">
      <c r="A293" s="250" t="str">
        <f t="shared" si="20"/>
        <v>PO270801</v>
      </c>
      <c r="B293" s="250">
        <f t="shared" si="23"/>
        <v>1</v>
      </c>
      <c r="C293" s="279" t="s">
        <v>272</v>
      </c>
      <c r="D293" s="280" t="s">
        <v>241</v>
      </c>
      <c r="E293" s="280">
        <v>2</v>
      </c>
      <c r="F293" s="280">
        <v>0</v>
      </c>
      <c r="G293" s="280">
        <v>0</v>
      </c>
      <c r="H293" s="280">
        <v>2</v>
      </c>
      <c r="I293" s="280">
        <v>0</v>
      </c>
      <c r="J293" s="280">
        <v>0</v>
      </c>
      <c r="K293" s="280">
        <v>0</v>
      </c>
      <c r="L293" s="280">
        <v>0</v>
      </c>
      <c r="M293" s="280">
        <v>0</v>
      </c>
      <c r="N293" s="280">
        <v>0</v>
      </c>
      <c r="O293" s="280">
        <v>0</v>
      </c>
      <c r="P293" s="280">
        <v>0</v>
      </c>
      <c r="Q293" s="280">
        <v>0</v>
      </c>
      <c r="R293" s="280">
        <v>0</v>
      </c>
      <c r="S293" s="280">
        <v>0</v>
      </c>
      <c r="T293" s="280">
        <v>0</v>
      </c>
      <c r="U293" s="233">
        <f t="shared" si="21"/>
        <v>1</v>
      </c>
      <c r="W293" s="252">
        <f t="shared" si="22"/>
        <v>2</v>
      </c>
    </row>
    <row r="294" spans="1:23" s="251" customFormat="1" ht="15" x14ac:dyDescent="0.3">
      <c r="A294" s="250" t="str">
        <f t="shared" si="20"/>
        <v>PO270802</v>
      </c>
      <c r="B294" s="250">
        <f t="shared" si="23"/>
        <v>2</v>
      </c>
      <c r="C294" s="279" t="s">
        <v>272</v>
      </c>
      <c r="D294" s="280" t="s">
        <v>270</v>
      </c>
      <c r="E294" s="280">
        <v>3</v>
      </c>
      <c r="F294" s="280">
        <v>0</v>
      </c>
      <c r="G294" s="280">
        <v>0</v>
      </c>
      <c r="H294" s="280">
        <v>3</v>
      </c>
      <c r="I294" s="280">
        <v>0</v>
      </c>
      <c r="J294" s="280">
        <v>0</v>
      </c>
      <c r="K294" s="280">
        <v>0</v>
      </c>
      <c r="L294" s="280">
        <v>0</v>
      </c>
      <c r="M294" s="280">
        <v>1</v>
      </c>
      <c r="N294" s="280">
        <v>0</v>
      </c>
      <c r="O294" s="280">
        <v>0</v>
      </c>
      <c r="P294" s="280">
        <v>1</v>
      </c>
      <c r="Q294" s="280">
        <v>0</v>
      </c>
      <c r="R294" s="280">
        <v>0</v>
      </c>
      <c r="S294" s="280">
        <v>0</v>
      </c>
      <c r="T294" s="280">
        <v>0</v>
      </c>
      <c r="U294" s="233">
        <f t="shared" si="21"/>
        <v>1</v>
      </c>
      <c r="W294" s="252">
        <f t="shared" si="22"/>
        <v>4</v>
      </c>
    </row>
    <row r="295" spans="1:23" s="251" customFormat="1" ht="15" x14ac:dyDescent="0.3">
      <c r="A295" s="250" t="str">
        <f t="shared" si="20"/>
        <v>PO270803</v>
      </c>
      <c r="B295" s="250">
        <f t="shared" si="23"/>
        <v>3</v>
      </c>
      <c r="C295" s="279" t="s">
        <v>272</v>
      </c>
      <c r="D295" s="280" t="s">
        <v>173</v>
      </c>
      <c r="E295" s="280">
        <v>2</v>
      </c>
      <c r="F295" s="280">
        <v>0</v>
      </c>
      <c r="G295" s="280">
        <v>0</v>
      </c>
      <c r="H295" s="280">
        <v>2</v>
      </c>
      <c r="I295" s="280">
        <v>0</v>
      </c>
      <c r="J295" s="280">
        <v>0</v>
      </c>
      <c r="K295" s="280">
        <v>0</v>
      </c>
      <c r="L295" s="280">
        <v>0</v>
      </c>
      <c r="M295" s="280">
        <v>1</v>
      </c>
      <c r="N295" s="280">
        <v>0</v>
      </c>
      <c r="O295" s="280">
        <v>0</v>
      </c>
      <c r="P295" s="280">
        <v>1</v>
      </c>
      <c r="Q295" s="280">
        <v>1</v>
      </c>
      <c r="R295" s="280">
        <v>0</v>
      </c>
      <c r="S295" s="280">
        <v>0</v>
      </c>
      <c r="T295" s="280">
        <v>1</v>
      </c>
      <c r="U295" s="233">
        <f t="shared" si="21"/>
        <v>1</v>
      </c>
      <c r="W295" s="252">
        <f t="shared" si="22"/>
        <v>4</v>
      </c>
    </row>
    <row r="296" spans="1:23" s="251" customFormat="1" ht="15" x14ac:dyDescent="0.3">
      <c r="A296" s="250" t="str">
        <f t="shared" si="20"/>
        <v>PO270804</v>
      </c>
      <c r="B296" s="250">
        <f t="shared" si="23"/>
        <v>4</v>
      </c>
      <c r="C296" s="279" t="s">
        <v>272</v>
      </c>
      <c r="D296" s="280" t="s">
        <v>269</v>
      </c>
      <c r="E296" s="280">
        <v>0</v>
      </c>
      <c r="F296" s="280">
        <v>0</v>
      </c>
      <c r="G296" s="280">
        <v>0</v>
      </c>
      <c r="H296" s="280">
        <v>0</v>
      </c>
      <c r="I296" s="280">
        <v>0</v>
      </c>
      <c r="J296" s="280">
        <v>0</v>
      </c>
      <c r="K296" s="280">
        <v>0</v>
      </c>
      <c r="L296" s="280">
        <v>0</v>
      </c>
      <c r="M296" s="280">
        <v>1</v>
      </c>
      <c r="N296" s="280">
        <v>0</v>
      </c>
      <c r="O296" s="280">
        <v>0</v>
      </c>
      <c r="P296" s="280">
        <v>1</v>
      </c>
      <c r="Q296" s="280">
        <v>0</v>
      </c>
      <c r="R296" s="280">
        <v>0</v>
      </c>
      <c r="S296" s="280">
        <v>0</v>
      </c>
      <c r="T296" s="280">
        <v>0</v>
      </c>
      <c r="U296" s="233">
        <f t="shared" si="21"/>
        <v>1</v>
      </c>
      <c r="W296" s="252">
        <f t="shared" si="22"/>
        <v>1</v>
      </c>
    </row>
    <row r="297" spans="1:23" s="251" customFormat="1" ht="15" x14ac:dyDescent="0.3">
      <c r="A297" s="250" t="str">
        <f t="shared" si="20"/>
        <v>PO270805</v>
      </c>
      <c r="B297" s="250">
        <f t="shared" si="23"/>
        <v>5</v>
      </c>
      <c r="C297" s="281" t="s">
        <v>272</v>
      </c>
      <c r="D297" s="282" t="s">
        <v>256</v>
      </c>
      <c r="E297" s="282">
        <v>1</v>
      </c>
      <c r="F297" s="282">
        <v>0</v>
      </c>
      <c r="G297" s="282">
        <v>0</v>
      </c>
      <c r="H297" s="282">
        <v>1</v>
      </c>
      <c r="I297" s="282">
        <v>0</v>
      </c>
      <c r="J297" s="282">
        <v>0</v>
      </c>
      <c r="K297" s="282">
        <v>0</v>
      </c>
      <c r="L297" s="282">
        <v>0</v>
      </c>
      <c r="M297" s="282">
        <v>0</v>
      </c>
      <c r="N297" s="282">
        <v>0</v>
      </c>
      <c r="O297" s="282">
        <v>0</v>
      </c>
      <c r="P297" s="282">
        <v>0</v>
      </c>
      <c r="Q297" s="282">
        <v>0</v>
      </c>
      <c r="R297" s="282">
        <v>0</v>
      </c>
      <c r="S297" s="282">
        <v>0</v>
      </c>
      <c r="T297" s="282">
        <v>0</v>
      </c>
      <c r="U297" s="233">
        <f t="shared" si="21"/>
        <v>1</v>
      </c>
      <c r="W297" s="252">
        <f t="shared" si="22"/>
        <v>1</v>
      </c>
    </row>
    <row r="298" spans="1:23" s="251" customFormat="1" ht="15" x14ac:dyDescent="0.3">
      <c r="A298" s="250" t="str">
        <f t="shared" si="20"/>
        <v>PO270901</v>
      </c>
      <c r="B298" s="250">
        <f t="shared" si="23"/>
        <v>1</v>
      </c>
      <c r="C298" s="279" t="s">
        <v>274</v>
      </c>
      <c r="D298" s="280" t="s">
        <v>275</v>
      </c>
      <c r="E298" s="280">
        <v>1</v>
      </c>
      <c r="F298" s="280">
        <v>0</v>
      </c>
      <c r="G298" s="280">
        <v>0</v>
      </c>
      <c r="H298" s="280">
        <v>1</v>
      </c>
      <c r="I298" s="280">
        <v>1</v>
      </c>
      <c r="J298" s="280">
        <v>0</v>
      </c>
      <c r="K298" s="280">
        <v>0</v>
      </c>
      <c r="L298" s="280">
        <v>1</v>
      </c>
      <c r="M298" s="280">
        <v>0</v>
      </c>
      <c r="N298" s="280">
        <v>0</v>
      </c>
      <c r="O298" s="280">
        <v>0</v>
      </c>
      <c r="P298" s="280">
        <v>0</v>
      </c>
      <c r="Q298" s="280">
        <v>1</v>
      </c>
      <c r="R298" s="280">
        <v>0</v>
      </c>
      <c r="S298" s="280">
        <v>0</v>
      </c>
      <c r="T298" s="280">
        <v>1</v>
      </c>
      <c r="U298" s="233">
        <f t="shared" si="21"/>
        <v>0</v>
      </c>
      <c r="W298" s="252">
        <f t="shared" si="22"/>
        <v>3</v>
      </c>
    </row>
    <row r="299" spans="1:23" s="251" customFormat="1" ht="15" x14ac:dyDescent="0.3">
      <c r="A299" s="250" t="str">
        <f t="shared" si="20"/>
        <v>PO270902</v>
      </c>
      <c r="B299" s="250">
        <f t="shared" si="23"/>
        <v>2</v>
      </c>
      <c r="C299" s="279" t="s">
        <v>274</v>
      </c>
      <c r="D299" s="280" t="s">
        <v>222</v>
      </c>
      <c r="E299" s="280">
        <v>1</v>
      </c>
      <c r="F299" s="280">
        <v>0</v>
      </c>
      <c r="G299" s="280">
        <v>0</v>
      </c>
      <c r="H299" s="280">
        <v>1</v>
      </c>
      <c r="I299" s="280">
        <v>0</v>
      </c>
      <c r="J299" s="280">
        <v>0</v>
      </c>
      <c r="K299" s="280">
        <v>0</v>
      </c>
      <c r="L299" s="280">
        <v>0</v>
      </c>
      <c r="M299" s="280">
        <v>1</v>
      </c>
      <c r="N299" s="280">
        <v>0</v>
      </c>
      <c r="O299" s="280">
        <v>0</v>
      </c>
      <c r="P299" s="280">
        <v>1</v>
      </c>
      <c r="Q299" s="280">
        <v>1</v>
      </c>
      <c r="R299" s="280">
        <v>0</v>
      </c>
      <c r="S299" s="280">
        <v>0</v>
      </c>
      <c r="T299" s="280">
        <v>1</v>
      </c>
      <c r="U299" s="233">
        <f t="shared" si="21"/>
        <v>1</v>
      </c>
      <c r="W299" s="252">
        <f t="shared" si="22"/>
        <v>3</v>
      </c>
    </row>
    <row r="300" spans="1:23" s="251" customFormat="1" ht="15" x14ac:dyDescent="0.3">
      <c r="A300" s="250" t="str">
        <f t="shared" si="20"/>
        <v>PO270903</v>
      </c>
      <c r="B300" s="250">
        <f t="shared" si="23"/>
        <v>3</v>
      </c>
      <c r="C300" s="279" t="s">
        <v>274</v>
      </c>
      <c r="D300" s="280" t="s">
        <v>230</v>
      </c>
      <c r="E300" s="280">
        <v>0</v>
      </c>
      <c r="F300" s="280">
        <v>2</v>
      </c>
      <c r="G300" s="280">
        <v>2</v>
      </c>
      <c r="H300" s="280">
        <v>4</v>
      </c>
      <c r="I300" s="280">
        <v>0</v>
      </c>
      <c r="J300" s="280">
        <v>0</v>
      </c>
      <c r="K300" s="280">
        <v>0</v>
      </c>
      <c r="L300" s="280">
        <v>0</v>
      </c>
      <c r="M300" s="280">
        <v>0</v>
      </c>
      <c r="N300" s="280">
        <v>0</v>
      </c>
      <c r="O300" s="280">
        <v>0</v>
      </c>
      <c r="P300" s="280">
        <v>0</v>
      </c>
      <c r="Q300" s="280">
        <v>0</v>
      </c>
      <c r="R300" s="280">
        <v>0</v>
      </c>
      <c r="S300" s="280">
        <v>0</v>
      </c>
      <c r="T300" s="280">
        <v>0</v>
      </c>
      <c r="U300" s="233">
        <f t="shared" si="21"/>
        <v>1</v>
      </c>
      <c r="W300" s="252">
        <f t="shared" si="22"/>
        <v>4</v>
      </c>
    </row>
    <row r="301" spans="1:23" s="251" customFormat="1" ht="15" x14ac:dyDescent="0.3">
      <c r="A301" s="250" t="str">
        <f t="shared" si="20"/>
        <v>PO270904</v>
      </c>
      <c r="B301" s="250">
        <f t="shared" si="23"/>
        <v>4</v>
      </c>
      <c r="C301" s="279" t="s">
        <v>274</v>
      </c>
      <c r="D301" s="280" t="s">
        <v>194</v>
      </c>
      <c r="E301" s="280">
        <v>4</v>
      </c>
      <c r="F301" s="280">
        <v>0</v>
      </c>
      <c r="G301" s="280">
        <v>0</v>
      </c>
      <c r="H301" s="280">
        <v>4</v>
      </c>
      <c r="I301" s="280">
        <v>0</v>
      </c>
      <c r="J301" s="280">
        <v>0</v>
      </c>
      <c r="K301" s="280">
        <v>0</v>
      </c>
      <c r="L301" s="280">
        <v>0</v>
      </c>
      <c r="M301" s="280">
        <v>2</v>
      </c>
      <c r="N301" s="280">
        <v>0</v>
      </c>
      <c r="O301" s="280">
        <v>0</v>
      </c>
      <c r="P301" s="280">
        <v>2</v>
      </c>
      <c r="Q301" s="280">
        <v>0</v>
      </c>
      <c r="R301" s="280">
        <v>0</v>
      </c>
      <c r="S301" s="280">
        <v>0</v>
      </c>
      <c r="T301" s="280">
        <v>0</v>
      </c>
      <c r="U301" s="233">
        <f t="shared" si="21"/>
        <v>1</v>
      </c>
      <c r="W301" s="252">
        <f t="shared" si="22"/>
        <v>6</v>
      </c>
    </row>
    <row r="302" spans="1:23" s="251" customFormat="1" ht="15" x14ac:dyDescent="0.3">
      <c r="A302" s="250" t="str">
        <f t="shared" si="20"/>
        <v>PO270905</v>
      </c>
      <c r="B302" s="250">
        <f t="shared" si="23"/>
        <v>5</v>
      </c>
      <c r="C302" s="279" t="s">
        <v>274</v>
      </c>
      <c r="D302" s="280" t="s">
        <v>231</v>
      </c>
      <c r="E302" s="280">
        <v>0</v>
      </c>
      <c r="F302" s="280">
        <v>0</v>
      </c>
      <c r="G302" s="280">
        <v>0</v>
      </c>
      <c r="H302" s="280">
        <v>0</v>
      </c>
      <c r="I302" s="280">
        <v>0</v>
      </c>
      <c r="J302" s="280">
        <v>0</v>
      </c>
      <c r="K302" s="280">
        <v>0</v>
      </c>
      <c r="L302" s="280">
        <v>0</v>
      </c>
      <c r="M302" s="280">
        <v>0</v>
      </c>
      <c r="N302" s="280">
        <v>0</v>
      </c>
      <c r="O302" s="280">
        <v>0</v>
      </c>
      <c r="P302" s="280">
        <v>0</v>
      </c>
      <c r="Q302" s="280">
        <v>0</v>
      </c>
      <c r="R302" s="280">
        <v>0</v>
      </c>
      <c r="S302" s="280">
        <v>0</v>
      </c>
      <c r="T302" s="280">
        <v>0</v>
      </c>
      <c r="U302" s="233">
        <f t="shared" si="21"/>
        <v>0</v>
      </c>
      <c r="W302" s="252">
        <f t="shared" si="22"/>
        <v>0</v>
      </c>
    </row>
    <row r="303" spans="1:23" s="251" customFormat="1" ht="15" x14ac:dyDescent="0.3">
      <c r="A303" s="250" t="str">
        <f t="shared" si="20"/>
        <v>PO270906</v>
      </c>
      <c r="B303" s="250">
        <f t="shared" si="23"/>
        <v>6</v>
      </c>
      <c r="C303" s="279" t="s">
        <v>274</v>
      </c>
      <c r="D303" s="280" t="s">
        <v>259</v>
      </c>
      <c r="E303" s="280">
        <v>0</v>
      </c>
      <c r="F303" s="280">
        <v>0</v>
      </c>
      <c r="G303" s="280">
        <v>0</v>
      </c>
      <c r="H303" s="280">
        <v>0</v>
      </c>
      <c r="I303" s="280">
        <v>0</v>
      </c>
      <c r="J303" s="280">
        <v>0</v>
      </c>
      <c r="K303" s="280">
        <v>0</v>
      </c>
      <c r="L303" s="280">
        <v>0</v>
      </c>
      <c r="M303" s="280">
        <v>0</v>
      </c>
      <c r="N303" s="280">
        <v>0</v>
      </c>
      <c r="O303" s="280">
        <v>0</v>
      </c>
      <c r="P303" s="280">
        <v>0</v>
      </c>
      <c r="Q303" s="280">
        <v>0</v>
      </c>
      <c r="R303" s="280">
        <v>0</v>
      </c>
      <c r="S303" s="280">
        <v>0</v>
      </c>
      <c r="T303" s="280">
        <v>0</v>
      </c>
      <c r="U303" s="233">
        <f t="shared" si="21"/>
        <v>0</v>
      </c>
      <c r="W303" s="252">
        <f t="shared" si="22"/>
        <v>0</v>
      </c>
    </row>
    <row r="304" spans="1:23" s="251" customFormat="1" ht="15" x14ac:dyDescent="0.3">
      <c r="A304" s="250" t="str">
        <f t="shared" si="20"/>
        <v>PO270907</v>
      </c>
      <c r="B304" s="250">
        <f t="shared" si="23"/>
        <v>7</v>
      </c>
      <c r="C304" s="279" t="s">
        <v>274</v>
      </c>
      <c r="D304" s="280" t="s">
        <v>173</v>
      </c>
      <c r="E304" s="280">
        <v>0</v>
      </c>
      <c r="F304" s="280">
        <v>0</v>
      </c>
      <c r="G304" s="280">
        <v>0</v>
      </c>
      <c r="H304" s="280">
        <v>0</v>
      </c>
      <c r="I304" s="280">
        <v>0</v>
      </c>
      <c r="J304" s="280">
        <v>0</v>
      </c>
      <c r="K304" s="280">
        <v>0</v>
      </c>
      <c r="L304" s="280">
        <v>0</v>
      </c>
      <c r="M304" s="280">
        <v>0</v>
      </c>
      <c r="N304" s="280">
        <v>0</v>
      </c>
      <c r="O304" s="280">
        <v>0</v>
      </c>
      <c r="P304" s="280">
        <v>0</v>
      </c>
      <c r="Q304" s="280">
        <v>0</v>
      </c>
      <c r="R304" s="280">
        <v>0</v>
      </c>
      <c r="S304" s="280">
        <v>0</v>
      </c>
      <c r="T304" s="280">
        <v>0</v>
      </c>
      <c r="U304" s="233">
        <f t="shared" si="21"/>
        <v>0</v>
      </c>
      <c r="W304" s="252">
        <f t="shared" si="22"/>
        <v>0</v>
      </c>
    </row>
    <row r="305" spans="1:23" s="251" customFormat="1" ht="15" x14ac:dyDescent="0.3">
      <c r="A305" s="250" t="str">
        <f t="shared" si="20"/>
        <v>PO270908</v>
      </c>
      <c r="B305" s="250">
        <f t="shared" si="23"/>
        <v>8</v>
      </c>
      <c r="C305" s="279" t="s">
        <v>274</v>
      </c>
      <c r="D305" s="280" t="s">
        <v>228</v>
      </c>
      <c r="E305" s="280">
        <v>2</v>
      </c>
      <c r="F305" s="280">
        <v>1</v>
      </c>
      <c r="G305" s="280">
        <v>0</v>
      </c>
      <c r="H305" s="280">
        <v>3</v>
      </c>
      <c r="I305" s="280">
        <v>0</v>
      </c>
      <c r="J305" s="280">
        <v>0</v>
      </c>
      <c r="K305" s="280">
        <v>0</v>
      </c>
      <c r="L305" s="280">
        <v>0</v>
      </c>
      <c r="M305" s="280">
        <v>8</v>
      </c>
      <c r="N305" s="280">
        <v>0</v>
      </c>
      <c r="O305" s="280">
        <v>0</v>
      </c>
      <c r="P305" s="280">
        <v>8</v>
      </c>
      <c r="Q305" s="280">
        <v>0</v>
      </c>
      <c r="R305" s="280">
        <v>0</v>
      </c>
      <c r="S305" s="280">
        <v>0</v>
      </c>
      <c r="T305" s="280">
        <v>0</v>
      </c>
      <c r="U305" s="233">
        <f t="shared" si="21"/>
        <v>1</v>
      </c>
      <c r="W305" s="252">
        <f t="shared" si="22"/>
        <v>11</v>
      </c>
    </row>
    <row r="306" spans="1:23" s="251" customFormat="1" ht="15" x14ac:dyDescent="0.3">
      <c r="A306" s="250" t="str">
        <f t="shared" si="20"/>
        <v>PO270909</v>
      </c>
      <c r="B306" s="250">
        <f t="shared" si="23"/>
        <v>9</v>
      </c>
      <c r="C306" s="279" t="s">
        <v>274</v>
      </c>
      <c r="D306" s="280" t="s">
        <v>144</v>
      </c>
      <c r="E306" s="280">
        <v>0</v>
      </c>
      <c r="F306" s="280">
        <v>0</v>
      </c>
      <c r="G306" s="280">
        <v>0</v>
      </c>
      <c r="H306" s="280">
        <v>0</v>
      </c>
      <c r="I306" s="280">
        <v>0</v>
      </c>
      <c r="J306" s="280">
        <v>0</v>
      </c>
      <c r="K306" s="280">
        <v>0</v>
      </c>
      <c r="L306" s="280">
        <v>0</v>
      </c>
      <c r="M306" s="280">
        <v>0</v>
      </c>
      <c r="N306" s="280">
        <v>0</v>
      </c>
      <c r="O306" s="280">
        <v>0</v>
      </c>
      <c r="P306" s="280">
        <v>0</v>
      </c>
      <c r="Q306" s="280">
        <v>0</v>
      </c>
      <c r="R306" s="280">
        <v>0</v>
      </c>
      <c r="S306" s="280">
        <v>0</v>
      </c>
      <c r="T306" s="280">
        <v>0</v>
      </c>
      <c r="U306" s="233">
        <f t="shared" si="21"/>
        <v>0</v>
      </c>
      <c r="W306" s="252">
        <f t="shared" si="22"/>
        <v>0</v>
      </c>
    </row>
    <row r="307" spans="1:23" s="251" customFormat="1" ht="15" x14ac:dyDescent="0.3">
      <c r="A307" s="250" t="str">
        <f t="shared" ref="A307:A370" si="24">C307&amp;IF(B307&lt;10,"0","")&amp;B307</f>
        <v>PO270910</v>
      </c>
      <c r="B307" s="250">
        <f t="shared" si="23"/>
        <v>10</v>
      </c>
      <c r="C307" s="279" t="s">
        <v>274</v>
      </c>
      <c r="D307" s="280" t="s">
        <v>175</v>
      </c>
      <c r="E307" s="280">
        <v>0</v>
      </c>
      <c r="F307" s="280">
        <v>0</v>
      </c>
      <c r="G307" s="280">
        <v>0</v>
      </c>
      <c r="H307" s="280">
        <v>0</v>
      </c>
      <c r="I307" s="280">
        <v>0</v>
      </c>
      <c r="J307" s="280">
        <v>0</v>
      </c>
      <c r="K307" s="280">
        <v>0</v>
      </c>
      <c r="L307" s="280">
        <v>0</v>
      </c>
      <c r="M307" s="280">
        <v>0</v>
      </c>
      <c r="N307" s="280">
        <v>0</v>
      </c>
      <c r="O307" s="280">
        <v>0</v>
      </c>
      <c r="P307" s="280">
        <v>0</v>
      </c>
      <c r="Q307" s="280">
        <v>0</v>
      </c>
      <c r="R307" s="280">
        <v>0</v>
      </c>
      <c r="S307" s="280">
        <v>0</v>
      </c>
      <c r="T307" s="280">
        <v>0</v>
      </c>
      <c r="U307" s="233">
        <f t="shared" si="21"/>
        <v>0</v>
      </c>
      <c r="W307" s="252">
        <f t="shared" si="22"/>
        <v>0</v>
      </c>
    </row>
    <row r="308" spans="1:23" s="251" customFormat="1" ht="15" x14ac:dyDescent="0.3">
      <c r="A308" s="250" t="str">
        <f t="shared" si="24"/>
        <v>PO270911</v>
      </c>
      <c r="B308" s="250">
        <f t="shared" si="23"/>
        <v>11</v>
      </c>
      <c r="C308" s="279" t="s">
        <v>274</v>
      </c>
      <c r="D308" s="280" t="s">
        <v>235</v>
      </c>
      <c r="E308" s="280">
        <v>0</v>
      </c>
      <c r="F308" s="280">
        <v>0</v>
      </c>
      <c r="G308" s="280">
        <v>0</v>
      </c>
      <c r="H308" s="280">
        <v>0</v>
      </c>
      <c r="I308" s="280">
        <v>0</v>
      </c>
      <c r="J308" s="280">
        <v>0</v>
      </c>
      <c r="K308" s="280">
        <v>0</v>
      </c>
      <c r="L308" s="280">
        <v>0</v>
      </c>
      <c r="M308" s="280">
        <v>1</v>
      </c>
      <c r="N308" s="280">
        <v>0</v>
      </c>
      <c r="O308" s="280">
        <v>0</v>
      </c>
      <c r="P308" s="280">
        <v>1</v>
      </c>
      <c r="Q308" s="280">
        <v>0</v>
      </c>
      <c r="R308" s="280">
        <v>0</v>
      </c>
      <c r="S308" s="280">
        <v>0</v>
      </c>
      <c r="T308" s="280">
        <v>0</v>
      </c>
      <c r="U308" s="233">
        <f t="shared" si="21"/>
        <v>1</v>
      </c>
      <c r="W308" s="252">
        <f t="shared" si="22"/>
        <v>1</v>
      </c>
    </row>
    <row r="309" spans="1:23" s="251" customFormat="1" ht="15" x14ac:dyDescent="0.3">
      <c r="A309" s="250" t="str">
        <f t="shared" si="24"/>
        <v>PO270912</v>
      </c>
      <c r="B309" s="250">
        <f t="shared" si="23"/>
        <v>12</v>
      </c>
      <c r="C309" s="279" t="s">
        <v>274</v>
      </c>
      <c r="D309" s="280" t="s">
        <v>224</v>
      </c>
      <c r="E309" s="280">
        <v>0</v>
      </c>
      <c r="F309" s="280">
        <v>1</v>
      </c>
      <c r="G309" s="280">
        <v>0</v>
      </c>
      <c r="H309" s="280">
        <v>1</v>
      </c>
      <c r="I309" s="280">
        <v>0</v>
      </c>
      <c r="J309" s="280">
        <v>0</v>
      </c>
      <c r="K309" s="280">
        <v>0</v>
      </c>
      <c r="L309" s="280">
        <v>0</v>
      </c>
      <c r="M309" s="280">
        <v>0</v>
      </c>
      <c r="N309" s="280">
        <v>0</v>
      </c>
      <c r="O309" s="280">
        <v>0</v>
      </c>
      <c r="P309" s="280">
        <v>0</v>
      </c>
      <c r="Q309" s="280">
        <v>0</v>
      </c>
      <c r="R309" s="280">
        <v>0</v>
      </c>
      <c r="S309" s="280">
        <v>0</v>
      </c>
      <c r="T309" s="280">
        <v>0</v>
      </c>
      <c r="U309" s="233">
        <f t="shared" si="21"/>
        <v>1</v>
      </c>
      <c r="W309" s="252">
        <f t="shared" si="22"/>
        <v>1</v>
      </c>
    </row>
    <row r="310" spans="1:23" s="251" customFormat="1" ht="15" x14ac:dyDescent="0.3">
      <c r="A310" s="250" t="str">
        <f t="shared" si="24"/>
        <v>PO270913</v>
      </c>
      <c r="B310" s="250">
        <f t="shared" si="23"/>
        <v>13</v>
      </c>
      <c r="C310" s="281" t="s">
        <v>274</v>
      </c>
      <c r="D310" s="282" t="s">
        <v>174</v>
      </c>
      <c r="E310" s="282">
        <v>1</v>
      </c>
      <c r="F310" s="282">
        <v>0</v>
      </c>
      <c r="G310" s="282">
        <v>0</v>
      </c>
      <c r="H310" s="282">
        <v>1</v>
      </c>
      <c r="I310" s="282">
        <v>0</v>
      </c>
      <c r="J310" s="282">
        <v>0</v>
      </c>
      <c r="K310" s="282">
        <v>0</v>
      </c>
      <c r="L310" s="282">
        <v>0</v>
      </c>
      <c r="M310" s="282">
        <v>0</v>
      </c>
      <c r="N310" s="282">
        <v>0</v>
      </c>
      <c r="O310" s="282">
        <v>0</v>
      </c>
      <c r="P310" s="282">
        <v>0</v>
      </c>
      <c r="Q310" s="282">
        <v>0</v>
      </c>
      <c r="R310" s="282">
        <v>0</v>
      </c>
      <c r="S310" s="282">
        <v>0</v>
      </c>
      <c r="T310" s="282">
        <v>0</v>
      </c>
      <c r="U310" s="233">
        <f t="shared" si="21"/>
        <v>1</v>
      </c>
      <c r="W310" s="252">
        <f t="shared" si="22"/>
        <v>1</v>
      </c>
    </row>
    <row r="311" spans="1:23" s="251" customFormat="1" ht="15" x14ac:dyDescent="0.3">
      <c r="A311" s="250" t="str">
        <f t="shared" si="24"/>
        <v>PO271001</v>
      </c>
      <c r="B311" s="250">
        <f t="shared" si="23"/>
        <v>1</v>
      </c>
      <c r="C311" s="279" t="s">
        <v>276</v>
      </c>
      <c r="D311" s="280" t="s">
        <v>151</v>
      </c>
      <c r="E311" s="280">
        <v>1</v>
      </c>
      <c r="F311" s="280">
        <v>0</v>
      </c>
      <c r="G311" s="280">
        <v>0</v>
      </c>
      <c r="H311" s="280">
        <v>1</v>
      </c>
      <c r="I311" s="280">
        <v>0</v>
      </c>
      <c r="J311" s="280">
        <v>0</v>
      </c>
      <c r="K311" s="280">
        <v>0</v>
      </c>
      <c r="L311" s="280">
        <v>0</v>
      </c>
      <c r="M311" s="280">
        <v>3</v>
      </c>
      <c r="N311" s="280">
        <v>0</v>
      </c>
      <c r="O311" s="280">
        <v>0</v>
      </c>
      <c r="P311" s="280">
        <v>3</v>
      </c>
      <c r="Q311" s="280">
        <v>1</v>
      </c>
      <c r="R311" s="280">
        <v>0</v>
      </c>
      <c r="S311" s="280">
        <v>0</v>
      </c>
      <c r="T311" s="280">
        <v>1</v>
      </c>
      <c r="U311" s="233">
        <f t="shared" si="21"/>
        <v>1</v>
      </c>
      <c r="W311" s="252">
        <f t="shared" si="22"/>
        <v>5</v>
      </c>
    </row>
    <row r="312" spans="1:23" s="251" customFormat="1" ht="15" x14ac:dyDescent="0.3">
      <c r="A312" s="250" t="str">
        <f t="shared" si="24"/>
        <v>PO271002</v>
      </c>
      <c r="B312" s="250">
        <f t="shared" si="23"/>
        <v>2</v>
      </c>
      <c r="C312" s="279" t="s">
        <v>276</v>
      </c>
      <c r="D312" s="280" t="s">
        <v>241</v>
      </c>
      <c r="E312" s="280">
        <v>1</v>
      </c>
      <c r="F312" s="280">
        <v>0</v>
      </c>
      <c r="G312" s="280">
        <v>0</v>
      </c>
      <c r="H312" s="280">
        <v>1</v>
      </c>
      <c r="I312" s="280">
        <v>0</v>
      </c>
      <c r="J312" s="280">
        <v>0</v>
      </c>
      <c r="K312" s="280">
        <v>0</v>
      </c>
      <c r="L312" s="280">
        <v>0</v>
      </c>
      <c r="M312" s="280">
        <v>0</v>
      </c>
      <c r="N312" s="280">
        <v>0</v>
      </c>
      <c r="O312" s="280">
        <v>0</v>
      </c>
      <c r="P312" s="280">
        <v>0</v>
      </c>
      <c r="Q312" s="280">
        <v>0</v>
      </c>
      <c r="R312" s="280">
        <v>0</v>
      </c>
      <c r="S312" s="280">
        <v>0</v>
      </c>
      <c r="T312" s="280">
        <v>0</v>
      </c>
      <c r="U312" s="233">
        <f t="shared" si="21"/>
        <v>1</v>
      </c>
      <c r="W312" s="252">
        <f t="shared" si="22"/>
        <v>1</v>
      </c>
    </row>
    <row r="313" spans="1:23" s="251" customFormat="1" ht="15" x14ac:dyDescent="0.3">
      <c r="A313" s="250" t="str">
        <f t="shared" si="24"/>
        <v>PO271003</v>
      </c>
      <c r="B313" s="250">
        <f t="shared" si="23"/>
        <v>3</v>
      </c>
      <c r="C313" s="279" t="s">
        <v>276</v>
      </c>
      <c r="D313" s="280" t="s">
        <v>256</v>
      </c>
      <c r="E313" s="280">
        <v>2</v>
      </c>
      <c r="F313" s="280">
        <v>0</v>
      </c>
      <c r="G313" s="280">
        <v>0</v>
      </c>
      <c r="H313" s="280">
        <v>2</v>
      </c>
      <c r="I313" s="280">
        <v>0</v>
      </c>
      <c r="J313" s="280">
        <v>0</v>
      </c>
      <c r="K313" s="280">
        <v>0</v>
      </c>
      <c r="L313" s="280">
        <v>0</v>
      </c>
      <c r="M313" s="280">
        <v>0</v>
      </c>
      <c r="N313" s="280">
        <v>0</v>
      </c>
      <c r="O313" s="280">
        <v>0</v>
      </c>
      <c r="P313" s="280">
        <v>0</v>
      </c>
      <c r="Q313" s="280">
        <v>1</v>
      </c>
      <c r="R313" s="280">
        <v>0</v>
      </c>
      <c r="S313" s="280">
        <v>0</v>
      </c>
      <c r="T313" s="280">
        <v>1</v>
      </c>
      <c r="U313" s="233">
        <f t="shared" si="21"/>
        <v>1</v>
      </c>
      <c r="W313" s="252">
        <f t="shared" si="22"/>
        <v>3</v>
      </c>
    </row>
    <row r="314" spans="1:23" s="251" customFormat="1" ht="15" x14ac:dyDescent="0.3">
      <c r="A314" s="250" t="str">
        <f t="shared" si="24"/>
        <v>PO271004</v>
      </c>
      <c r="B314" s="250">
        <f t="shared" si="23"/>
        <v>4</v>
      </c>
      <c r="C314" s="279" t="s">
        <v>276</v>
      </c>
      <c r="D314" s="280" t="s">
        <v>257</v>
      </c>
      <c r="E314" s="280">
        <v>0</v>
      </c>
      <c r="F314" s="280">
        <v>0</v>
      </c>
      <c r="G314" s="280">
        <v>1</v>
      </c>
      <c r="H314" s="280">
        <v>1</v>
      </c>
      <c r="I314" s="280">
        <v>0</v>
      </c>
      <c r="J314" s="280">
        <v>0</v>
      </c>
      <c r="K314" s="280">
        <v>0</v>
      </c>
      <c r="L314" s="280">
        <v>0</v>
      </c>
      <c r="M314" s="280">
        <v>0</v>
      </c>
      <c r="N314" s="280">
        <v>0</v>
      </c>
      <c r="O314" s="280">
        <v>0</v>
      </c>
      <c r="P314" s="280">
        <v>0</v>
      </c>
      <c r="Q314" s="280">
        <v>0</v>
      </c>
      <c r="R314" s="280">
        <v>0</v>
      </c>
      <c r="S314" s="280">
        <v>1</v>
      </c>
      <c r="T314" s="280">
        <v>1</v>
      </c>
      <c r="U314" s="233">
        <f t="shared" si="21"/>
        <v>0</v>
      </c>
      <c r="W314" s="252">
        <f t="shared" si="22"/>
        <v>2</v>
      </c>
    </row>
    <row r="315" spans="1:23" s="251" customFormat="1" ht="15" x14ac:dyDescent="0.3">
      <c r="A315" s="250" t="str">
        <f t="shared" si="24"/>
        <v>PO271005</v>
      </c>
      <c r="B315" s="250">
        <f t="shared" si="23"/>
        <v>5</v>
      </c>
      <c r="C315" s="279" t="s">
        <v>276</v>
      </c>
      <c r="D315" s="280" t="s">
        <v>1018</v>
      </c>
      <c r="E315" s="280">
        <v>0</v>
      </c>
      <c r="F315" s="280">
        <v>0</v>
      </c>
      <c r="G315" s="280">
        <v>0</v>
      </c>
      <c r="H315" s="280">
        <v>0</v>
      </c>
      <c r="I315" s="280">
        <v>0</v>
      </c>
      <c r="J315" s="280">
        <v>0</v>
      </c>
      <c r="K315" s="280">
        <v>0</v>
      </c>
      <c r="L315" s="280">
        <v>0</v>
      </c>
      <c r="M315" s="280">
        <v>1</v>
      </c>
      <c r="N315" s="280">
        <v>0</v>
      </c>
      <c r="O315" s="280">
        <v>0</v>
      </c>
      <c r="P315" s="280">
        <v>1</v>
      </c>
      <c r="Q315" s="280">
        <v>0</v>
      </c>
      <c r="R315" s="280">
        <v>0</v>
      </c>
      <c r="S315" s="280">
        <v>0</v>
      </c>
      <c r="T315" s="280">
        <v>0</v>
      </c>
      <c r="U315" s="233">
        <f t="shared" si="21"/>
        <v>1</v>
      </c>
      <c r="W315" s="252">
        <f t="shared" si="22"/>
        <v>1</v>
      </c>
    </row>
    <row r="316" spans="1:23" s="251" customFormat="1" ht="15" x14ac:dyDescent="0.3">
      <c r="A316" s="250" t="str">
        <f t="shared" si="24"/>
        <v>PO271006</v>
      </c>
      <c r="B316" s="250">
        <f t="shared" si="23"/>
        <v>6</v>
      </c>
      <c r="C316" s="279" t="s">
        <v>276</v>
      </c>
      <c r="D316" s="280" t="s">
        <v>173</v>
      </c>
      <c r="E316" s="280">
        <v>2</v>
      </c>
      <c r="F316" s="280">
        <v>0</v>
      </c>
      <c r="G316" s="280">
        <v>0</v>
      </c>
      <c r="H316" s="280">
        <v>2</v>
      </c>
      <c r="I316" s="280">
        <v>1</v>
      </c>
      <c r="J316" s="280">
        <v>0</v>
      </c>
      <c r="K316" s="280">
        <v>0</v>
      </c>
      <c r="L316" s="280">
        <v>1</v>
      </c>
      <c r="M316" s="280">
        <v>2</v>
      </c>
      <c r="N316" s="280">
        <v>0</v>
      </c>
      <c r="O316" s="280">
        <v>0</v>
      </c>
      <c r="P316" s="280">
        <v>2</v>
      </c>
      <c r="Q316" s="280">
        <v>0</v>
      </c>
      <c r="R316" s="280">
        <v>0</v>
      </c>
      <c r="S316" s="280">
        <v>0</v>
      </c>
      <c r="T316" s="280">
        <v>0</v>
      </c>
      <c r="U316" s="233">
        <f t="shared" si="21"/>
        <v>1</v>
      </c>
      <c r="W316" s="252">
        <f t="shared" si="22"/>
        <v>5</v>
      </c>
    </row>
    <row r="317" spans="1:23" s="251" customFormat="1" ht="15" x14ac:dyDescent="0.3">
      <c r="A317" s="250" t="str">
        <f t="shared" si="24"/>
        <v>PO271007</v>
      </c>
      <c r="B317" s="250">
        <f t="shared" si="23"/>
        <v>7</v>
      </c>
      <c r="C317" s="279" t="s">
        <v>276</v>
      </c>
      <c r="D317" s="280" t="s">
        <v>217</v>
      </c>
      <c r="E317" s="280">
        <v>0</v>
      </c>
      <c r="F317" s="280">
        <v>0</v>
      </c>
      <c r="G317" s="280">
        <v>0</v>
      </c>
      <c r="H317" s="280">
        <v>0</v>
      </c>
      <c r="I317" s="280">
        <v>0</v>
      </c>
      <c r="J317" s="280">
        <v>0</v>
      </c>
      <c r="K317" s="280">
        <v>0</v>
      </c>
      <c r="L317" s="280">
        <v>0</v>
      </c>
      <c r="M317" s="280">
        <v>1</v>
      </c>
      <c r="N317" s="280">
        <v>0</v>
      </c>
      <c r="O317" s="280">
        <v>0</v>
      </c>
      <c r="P317" s="280">
        <v>1</v>
      </c>
      <c r="Q317" s="280">
        <v>0</v>
      </c>
      <c r="R317" s="280">
        <v>0</v>
      </c>
      <c r="S317" s="280">
        <v>0</v>
      </c>
      <c r="T317" s="280">
        <v>0</v>
      </c>
      <c r="U317" s="233">
        <f t="shared" si="21"/>
        <v>1</v>
      </c>
      <c r="W317" s="252">
        <f t="shared" si="22"/>
        <v>1</v>
      </c>
    </row>
    <row r="318" spans="1:23" s="251" customFormat="1" ht="15" x14ac:dyDescent="0.3">
      <c r="A318" s="250" t="str">
        <f t="shared" si="24"/>
        <v>PO271008</v>
      </c>
      <c r="B318" s="250">
        <f t="shared" si="23"/>
        <v>8</v>
      </c>
      <c r="C318" s="279" t="s">
        <v>276</v>
      </c>
      <c r="D318" s="280" t="s">
        <v>251</v>
      </c>
      <c r="E318" s="280">
        <v>0</v>
      </c>
      <c r="F318" s="280">
        <v>0</v>
      </c>
      <c r="G318" s="280">
        <v>0</v>
      </c>
      <c r="H318" s="280">
        <v>0</v>
      </c>
      <c r="I318" s="280">
        <v>0</v>
      </c>
      <c r="J318" s="280">
        <v>0</v>
      </c>
      <c r="K318" s="280">
        <v>0</v>
      </c>
      <c r="L318" s="280">
        <v>0</v>
      </c>
      <c r="M318" s="280">
        <v>1</v>
      </c>
      <c r="N318" s="280">
        <v>0</v>
      </c>
      <c r="O318" s="280">
        <v>0</v>
      </c>
      <c r="P318" s="280">
        <v>1</v>
      </c>
      <c r="Q318" s="280">
        <v>0</v>
      </c>
      <c r="R318" s="280">
        <v>0</v>
      </c>
      <c r="S318" s="280">
        <v>0</v>
      </c>
      <c r="T318" s="280">
        <v>0</v>
      </c>
      <c r="U318" s="233">
        <f t="shared" si="21"/>
        <v>1</v>
      </c>
      <c r="W318" s="252">
        <f t="shared" si="22"/>
        <v>1</v>
      </c>
    </row>
    <row r="319" spans="1:23" s="251" customFormat="1" ht="15" x14ac:dyDescent="0.3">
      <c r="A319" s="250" t="str">
        <f t="shared" si="24"/>
        <v>PO271009</v>
      </c>
      <c r="B319" s="250">
        <f t="shared" si="23"/>
        <v>9</v>
      </c>
      <c r="C319" s="281" t="s">
        <v>276</v>
      </c>
      <c r="D319" s="282" t="s">
        <v>250</v>
      </c>
      <c r="E319" s="282">
        <v>0</v>
      </c>
      <c r="F319" s="282">
        <v>1</v>
      </c>
      <c r="G319" s="282">
        <v>0</v>
      </c>
      <c r="H319" s="282">
        <v>1</v>
      </c>
      <c r="I319" s="282">
        <v>0</v>
      </c>
      <c r="J319" s="282">
        <v>0</v>
      </c>
      <c r="K319" s="282">
        <v>0</v>
      </c>
      <c r="L319" s="282">
        <v>0</v>
      </c>
      <c r="M319" s="282">
        <v>0</v>
      </c>
      <c r="N319" s="282">
        <v>0</v>
      </c>
      <c r="O319" s="282">
        <v>0</v>
      </c>
      <c r="P319" s="282">
        <v>0</v>
      </c>
      <c r="Q319" s="282">
        <v>0</v>
      </c>
      <c r="R319" s="282">
        <v>0</v>
      </c>
      <c r="S319" s="282">
        <v>0</v>
      </c>
      <c r="T319" s="282">
        <v>0</v>
      </c>
      <c r="U319" s="233">
        <f t="shared" si="21"/>
        <v>1</v>
      </c>
      <c r="W319" s="252">
        <f t="shared" si="22"/>
        <v>1</v>
      </c>
    </row>
    <row r="320" spans="1:23" s="251" customFormat="1" ht="15" x14ac:dyDescent="0.3">
      <c r="A320" s="250" t="str">
        <f t="shared" si="24"/>
        <v>PO271010</v>
      </c>
      <c r="B320" s="250">
        <f t="shared" si="23"/>
        <v>10</v>
      </c>
      <c r="C320" s="281" t="s">
        <v>276</v>
      </c>
      <c r="D320" s="282" t="s">
        <v>239</v>
      </c>
      <c r="E320" s="282">
        <v>1</v>
      </c>
      <c r="F320" s="282">
        <v>0</v>
      </c>
      <c r="G320" s="282">
        <v>0</v>
      </c>
      <c r="H320" s="282">
        <v>1</v>
      </c>
      <c r="I320" s="282">
        <v>0</v>
      </c>
      <c r="J320" s="282">
        <v>0</v>
      </c>
      <c r="K320" s="282">
        <v>0</v>
      </c>
      <c r="L320" s="282">
        <v>0</v>
      </c>
      <c r="M320" s="282">
        <v>0</v>
      </c>
      <c r="N320" s="282">
        <v>0</v>
      </c>
      <c r="O320" s="282">
        <v>0</v>
      </c>
      <c r="P320" s="282">
        <v>0</v>
      </c>
      <c r="Q320" s="282">
        <v>0</v>
      </c>
      <c r="R320" s="282">
        <v>0</v>
      </c>
      <c r="S320" s="282">
        <v>0</v>
      </c>
      <c r="T320" s="282">
        <v>0</v>
      </c>
      <c r="U320" s="233">
        <f t="shared" si="21"/>
        <v>1</v>
      </c>
      <c r="W320" s="252">
        <f t="shared" si="22"/>
        <v>1</v>
      </c>
    </row>
    <row r="321" spans="1:23" s="251" customFormat="1" ht="15" x14ac:dyDescent="0.3">
      <c r="A321" s="250" t="str">
        <f t="shared" si="24"/>
        <v>PO271011</v>
      </c>
      <c r="B321" s="250">
        <f t="shared" si="23"/>
        <v>11</v>
      </c>
      <c r="C321" s="281" t="s">
        <v>276</v>
      </c>
      <c r="D321" s="282" t="s">
        <v>316</v>
      </c>
      <c r="E321" s="282">
        <v>1</v>
      </c>
      <c r="F321" s="282">
        <v>0</v>
      </c>
      <c r="G321" s="282">
        <v>0</v>
      </c>
      <c r="H321" s="282">
        <v>1</v>
      </c>
      <c r="I321" s="282">
        <v>0</v>
      </c>
      <c r="J321" s="282">
        <v>0</v>
      </c>
      <c r="K321" s="282">
        <v>0</v>
      </c>
      <c r="L321" s="282">
        <v>0</v>
      </c>
      <c r="M321" s="282">
        <v>0</v>
      </c>
      <c r="N321" s="282">
        <v>0</v>
      </c>
      <c r="O321" s="282">
        <v>0</v>
      </c>
      <c r="P321" s="282">
        <v>0</v>
      </c>
      <c r="Q321" s="282">
        <v>0</v>
      </c>
      <c r="R321" s="282">
        <v>0</v>
      </c>
      <c r="S321" s="282">
        <v>0</v>
      </c>
      <c r="T321" s="282">
        <v>0</v>
      </c>
      <c r="U321" s="233">
        <f t="shared" si="21"/>
        <v>1</v>
      </c>
      <c r="W321" s="252">
        <f t="shared" si="22"/>
        <v>1</v>
      </c>
    </row>
    <row r="322" spans="1:23" s="251" customFormat="1" ht="15" x14ac:dyDescent="0.3">
      <c r="A322" s="250" t="str">
        <f t="shared" si="24"/>
        <v>PO271101</v>
      </c>
      <c r="B322" s="250">
        <f t="shared" si="23"/>
        <v>1</v>
      </c>
      <c r="C322" s="279" t="s">
        <v>277</v>
      </c>
      <c r="D322" s="280" t="s">
        <v>151</v>
      </c>
      <c r="E322" s="280">
        <v>10</v>
      </c>
      <c r="F322" s="280">
        <v>0</v>
      </c>
      <c r="G322" s="280">
        <v>0</v>
      </c>
      <c r="H322" s="280">
        <v>10</v>
      </c>
      <c r="I322" s="280">
        <v>2</v>
      </c>
      <c r="J322" s="280">
        <v>0</v>
      </c>
      <c r="K322" s="280">
        <v>0</v>
      </c>
      <c r="L322" s="280">
        <v>2</v>
      </c>
      <c r="M322" s="280">
        <v>6</v>
      </c>
      <c r="N322" s="280">
        <v>0</v>
      </c>
      <c r="O322" s="280">
        <v>0</v>
      </c>
      <c r="P322" s="280">
        <v>6</v>
      </c>
      <c r="Q322" s="280">
        <v>2</v>
      </c>
      <c r="R322" s="280">
        <v>0</v>
      </c>
      <c r="S322" s="280">
        <v>0</v>
      </c>
      <c r="T322" s="280">
        <v>2</v>
      </c>
      <c r="U322" s="233">
        <f t="shared" si="21"/>
        <v>1</v>
      </c>
      <c r="W322" s="252">
        <f t="shared" si="22"/>
        <v>20</v>
      </c>
    </row>
    <row r="323" spans="1:23" s="251" customFormat="1" ht="15" x14ac:dyDescent="0.3">
      <c r="A323" s="250" t="str">
        <f t="shared" si="24"/>
        <v>PO271102</v>
      </c>
      <c r="B323" s="250">
        <f t="shared" si="23"/>
        <v>2</v>
      </c>
      <c r="C323" s="279" t="s">
        <v>277</v>
      </c>
      <c r="D323" s="280" t="s">
        <v>250</v>
      </c>
      <c r="E323" s="280">
        <v>1</v>
      </c>
      <c r="F323" s="280">
        <v>1</v>
      </c>
      <c r="G323" s="280">
        <v>0</v>
      </c>
      <c r="H323" s="280">
        <v>2</v>
      </c>
      <c r="I323" s="280">
        <v>0</v>
      </c>
      <c r="J323" s="280">
        <v>0</v>
      </c>
      <c r="K323" s="280">
        <v>0</v>
      </c>
      <c r="L323" s="280">
        <v>0</v>
      </c>
      <c r="M323" s="280">
        <v>0</v>
      </c>
      <c r="N323" s="280">
        <v>0</v>
      </c>
      <c r="O323" s="280">
        <v>0</v>
      </c>
      <c r="P323" s="280">
        <v>0</v>
      </c>
      <c r="Q323" s="280">
        <v>1</v>
      </c>
      <c r="R323" s="280">
        <v>0</v>
      </c>
      <c r="S323" s="280">
        <v>0</v>
      </c>
      <c r="T323" s="280">
        <v>1</v>
      </c>
      <c r="U323" s="233">
        <f t="shared" si="21"/>
        <v>1</v>
      </c>
      <c r="W323" s="252">
        <f t="shared" si="22"/>
        <v>3</v>
      </c>
    </row>
    <row r="324" spans="1:23" s="251" customFormat="1" ht="15" x14ac:dyDescent="0.3">
      <c r="A324" s="250" t="str">
        <f t="shared" si="24"/>
        <v>PO271103</v>
      </c>
      <c r="B324" s="250">
        <f t="shared" si="23"/>
        <v>3</v>
      </c>
      <c r="C324" s="279" t="s">
        <v>277</v>
      </c>
      <c r="D324" s="280" t="s">
        <v>217</v>
      </c>
      <c r="E324" s="280">
        <v>0</v>
      </c>
      <c r="F324" s="280">
        <v>0</v>
      </c>
      <c r="G324" s="280">
        <v>0</v>
      </c>
      <c r="H324" s="280">
        <v>0</v>
      </c>
      <c r="I324" s="280">
        <v>0</v>
      </c>
      <c r="J324" s="280">
        <v>0</v>
      </c>
      <c r="K324" s="280">
        <v>0</v>
      </c>
      <c r="L324" s="280">
        <v>0</v>
      </c>
      <c r="M324" s="280">
        <v>0</v>
      </c>
      <c r="N324" s="280">
        <v>0</v>
      </c>
      <c r="O324" s="280">
        <v>0</v>
      </c>
      <c r="P324" s="280">
        <v>0</v>
      </c>
      <c r="Q324" s="280">
        <v>0</v>
      </c>
      <c r="R324" s="280">
        <v>0</v>
      </c>
      <c r="S324" s="280">
        <v>0</v>
      </c>
      <c r="T324" s="280">
        <v>0</v>
      </c>
      <c r="U324" s="233">
        <f t="shared" si="21"/>
        <v>0</v>
      </c>
      <c r="W324" s="252">
        <f t="shared" si="22"/>
        <v>0</v>
      </c>
    </row>
    <row r="325" spans="1:23" s="251" customFormat="1" ht="15" x14ac:dyDescent="0.3">
      <c r="A325" s="250" t="str">
        <f t="shared" si="24"/>
        <v>PO271104</v>
      </c>
      <c r="B325" s="250">
        <f t="shared" si="23"/>
        <v>4</v>
      </c>
      <c r="C325" s="279" t="s">
        <v>277</v>
      </c>
      <c r="D325" s="280" t="s">
        <v>181</v>
      </c>
      <c r="E325" s="280">
        <v>0</v>
      </c>
      <c r="F325" s="280">
        <v>0</v>
      </c>
      <c r="G325" s="280">
        <v>0</v>
      </c>
      <c r="H325" s="280">
        <v>0</v>
      </c>
      <c r="I325" s="280">
        <v>0</v>
      </c>
      <c r="J325" s="280">
        <v>0</v>
      </c>
      <c r="K325" s="280">
        <v>0</v>
      </c>
      <c r="L325" s="280">
        <v>0</v>
      </c>
      <c r="M325" s="280">
        <v>0</v>
      </c>
      <c r="N325" s="280">
        <v>0</v>
      </c>
      <c r="O325" s="280">
        <v>0</v>
      </c>
      <c r="P325" s="280">
        <v>0</v>
      </c>
      <c r="Q325" s="280">
        <v>0</v>
      </c>
      <c r="R325" s="280">
        <v>0</v>
      </c>
      <c r="S325" s="280">
        <v>0</v>
      </c>
      <c r="T325" s="280">
        <v>0</v>
      </c>
      <c r="U325" s="233">
        <f t="shared" si="21"/>
        <v>0</v>
      </c>
      <c r="W325" s="252">
        <f t="shared" si="22"/>
        <v>0</v>
      </c>
    </row>
    <row r="326" spans="1:23" s="251" customFormat="1" ht="15" x14ac:dyDescent="0.3">
      <c r="A326" s="250" t="str">
        <f t="shared" si="24"/>
        <v>PO271105</v>
      </c>
      <c r="B326" s="250">
        <f t="shared" si="23"/>
        <v>5</v>
      </c>
      <c r="C326" s="279" t="s">
        <v>277</v>
      </c>
      <c r="D326" s="280" t="s">
        <v>245</v>
      </c>
      <c r="E326" s="280">
        <v>0</v>
      </c>
      <c r="F326" s="280">
        <v>0</v>
      </c>
      <c r="G326" s="280">
        <v>0</v>
      </c>
      <c r="H326" s="280">
        <v>0</v>
      </c>
      <c r="I326" s="280">
        <v>0</v>
      </c>
      <c r="J326" s="280">
        <v>0</v>
      </c>
      <c r="K326" s="280">
        <v>0</v>
      </c>
      <c r="L326" s="280">
        <v>0</v>
      </c>
      <c r="M326" s="280">
        <v>1</v>
      </c>
      <c r="N326" s="280">
        <v>0</v>
      </c>
      <c r="O326" s="280">
        <v>0</v>
      </c>
      <c r="P326" s="280">
        <v>1</v>
      </c>
      <c r="Q326" s="280">
        <v>0</v>
      </c>
      <c r="R326" s="280">
        <v>0</v>
      </c>
      <c r="S326" s="280">
        <v>0</v>
      </c>
      <c r="T326" s="280">
        <v>0</v>
      </c>
      <c r="U326" s="233">
        <f t="shared" si="21"/>
        <v>1</v>
      </c>
      <c r="W326" s="252">
        <f t="shared" si="22"/>
        <v>1</v>
      </c>
    </row>
    <row r="327" spans="1:23" s="251" customFormat="1" ht="15" x14ac:dyDescent="0.3">
      <c r="A327" s="250" t="str">
        <f t="shared" si="24"/>
        <v>PO271106</v>
      </c>
      <c r="B327" s="250">
        <f t="shared" si="23"/>
        <v>6</v>
      </c>
      <c r="C327" s="281" t="s">
        <v>277</v>
      </c>
      <c r="D327" s="282" t="s">
        <v>253</v>
      </c>
      <c r="E327" s="282">
        <v>3</v>
      </c>
      <c r="F327" s="282">
        <v>0</v>
      </c>
      <c r="G327" s="282">
        <v>0</v>
      </c>
      <c r="H327" s="282">
        <v>3</v>
      </c>
      <c r="I327" s="282">
        <v>0</v>
      </c>
      <c r="J327" s="282">
        <v>0</v>
      </c>
      <c r="K327" s="282">
        <v>0</v>
      </c>
      <c r="L327" s="282">
        <v>0</v>
      </c>
      <c r="M327" s="282">
        <v>0</v>
      </c>
      <c r="N327" s="282">
        <v>0</v>
      </c>
      <c r="O327" s="282">
        <v>0</v>
      </c>
      <c r="P327" s="282">
        <v>0</v>
      </c>
      <c r="Q327" s="282">
        <v>0</v>
      </c>
      <c r="R327" s="282">
        <v>0</v>
      </c>
      <c r="S327" s="282">
        <v>0</v>
      </c>
      <c r="T327" s="282">
        <v>0</v>
      </c>
      <c r="U327" s="233">
        <f t="shared" si="21"/>
        <v>1</v>
      </c>
      <c r="W327" s="252">
        <f t="shared" si="22"/>
        <v>3</v>
      </c>
    </row>
    <row r="328" spans="1:23" s="251" customFormat="1" ht="15" x14ac:dyDescent="0.3">
      <c r="A328" s="250" t="str">
        <f t="shared" si="24"/>
        <v>PO271107</v>
      </c>
      <c r="B328" s="250">
        <f t="shared" si="23"/>
        <v>7</v>
      </c>
      <c r="C328" s="281" t="s">
        <v>277</v>
      </c>
      <c r="D328" s="282" t="s">
        <v>129</v>
      </c>
      <c r="E328" s="282">
        <v>0</v>
      </c>
      <c r="F328" s="282">
        <v>0</v>
      </c>
      <c r="G328" s="282">
        <v>0</v>
      </c>
      <c r="H328" s="282">
        <v>0</v>
      </c>
      <c r="I328" s="282">
        <v>0</v>
      </c>
      <c r="J328" s="282">
        <v>0</v>
      </c>
      <c r="K328" s="282">
        <v>0</v>
      </c>
      <c r="L328" s="282">
        <v>0</v>
      </c>
      <c r="M328" s="282">
        <v>0</v>
      </c>
      <c r="N328" s="282">
        <v>0</v>
      </c>
      <c r="O328" s="282">
        <v>0</v>
      </c>
      <c r="P328" s="282">
        <v>0</v>
      </c>
      <c r="Q328" s="282">
        <v>0</v>
      </c>
      <c r="R328" s="282">
        <v>0</v>
      </c>
      <c r="S328" s="282">
        <v>0</v>
      </c>
      <c r="T328" s="282">
        <v>0</v>
      </c>
      <c r="U328" s="233">
        <f t="shared" si="21"/>
        <v>0</v>
      </c>
      <c r="W328" s="252">
        <f t="shared" si="22"/>
        <v>0</v>
      </c>
    </row>
    <row r="329" spans="1:23" s="251" customFormat="1" ht="15" x14ac:dyDescent="0.3">
      <c r="A329" s="250" t="str">
        <f t="shared" si="24"/>
        <v>PO271108</v>
      </c>
      <c r="B329" s="250">
        <f t="shared" si="23"/>
        <v>8</v>
      </c>
      <c r="C329" s="281" t="s">
        <v>277</v>
      </c>
      <c r="D329" s="282" t="s">
        <v>256</v>
      </c>
      <c r="E329" s="282">
        <v>1</v>
      </c>
      <c r="F329" s="282">
        <v>0</v>
      </c>
      <c r="G329" s="282">
        <v>0</v>
      </c>
      <c r="H329" s="282">
        <v>1</v>
      </c>
      <c r="I329" s="282">
        <v>0</v>
      </c>
      <c r="J329" s="282">
        <v>0</v>
      </c>
      <c r="K329" s="282">
        <v>0</v>
      </c>
      <c r="L329" s="282">
        <v>0</v>
      </c>
      <c r="M329" s="282">
        <v>0</v>
      </c>
      <c r="N329" s="282">
        <v>0</v>
      </c>
      <c r="O329" s="282">
        <v>0</v>
      </c>
      <c r="P329" s="282">
        <v>0</v>
      </c>
      <c r="Q329" s="282">
        <v>0</v>
      </c>
      <c r="R329" s="282">
        <v>0</v>
      </c>
      <c r="S329" s="282">
        <v>0</v>
      </c>
      <c r="T329" s="282">
        <v>0</v>
      </c>
      <c r="U329" s="233">
        <f t="shared" si="21"/>
        <v>1</v>
      </c>
      <c r="W329" s="252">
        <f t="shared" si="22"/>
        <v>1</v>
      </c>
    </row>
    <row r="330" spans="1:23" s="251" customFormat="1" ht="15" x14ac:dyDescent="0.3">
      <c r="A330" s="250" t="str">
        <f t="shared" si="24"/>
        <v>PO271109</v>
      </c>
      <c r="B330" s="250">
        <f t="shared" si="23"/>
        <v>9</v>
      </c>
      <c r="C330" s="281" t="s">
        <v>277</v>
      </c>
      <c r="D330" s="282" t="s">
        <v>257</v>
      </c>
      <c r="E330" s="282">
        <v>0</v>
      </c>
      <c r="F330" s="282">
        <v>1</v>
      </c>
      <c r="G330" s="282">
        <v>0</v>
      </c>
      <c r="H330" s="282">
        <v>1</v>
      </c>
      <c r="I330" s="282">
        <v>0</v>
      </c>
      <c r="J330" s="282">
        <v>0</v>
      </c>
      <c r="K330" s="282">
        <v>0</v>
      </c>
      <c r="L330" s="282">
        <v>0</v>
      </c>
      <c r="M330" s="282">
        <v>0</v>
      </c>
      <c r="N330" s="282">
        <v>0</v>
      </c>
      <c r="O330" s="282">
        <v>0</v>
      </c>
      <c r="P330" s="282">
        <v>0</v>
      </c>
      <c r="Q330" s="282">
        <v>0</v>
      </c>
      <c r="R330" s="282">
        <v>0</v>
      </c>
      <c r="S330" s="282">
        <v>0</v>
      </c>
      <c r="T330" s="282">
        <v>0</v>
      </c>
      <c r="U330" s="233">
        <f t="shared" si="21"/>
        <v>1</v>
      </c>
      <c r="W330" s="252">
        <f t="shared" si="22"/>
        <v>1</v>
      </c>
    </row>
    <row r="331" spans="1:23" s="251" customFormat="1" ht="15" x14ac:dyDescent="0.3">
      <c r="A331" s="250" t="str">
        <f t="shared" si="24"/>
        <v>PO271110</v>
      </c>
      <c r="B331" s="250">
        <f t="shared" si="23"/>
        <v>10</v>
      </c>
      <c r="C331" s="281" t="s">
        <v>277</v>
      </c>
      <c r="D331" s="282" t="s">
        <v>263</v>
      </c>
      <c r="E331" s="282">
        <v>1</v>
      </c>
      <c r="F331" s="282">
        <v>0</v>
      </c>
      <c r="G331" s="282">
        <v>0</v>
      </c>
      <c r="H331" s="282">
        <v>1</v>
      </c>
      <c r="I331" s="282">
        <v>0</v>
      </c>
      <c r="J331" s="282">
        <v>0</v>
      </c>
      <c r="K331" s="282">
        <v>0</v>
      </c>
      <c r="L331" s="282">
        <v>0</v>
      </c>
      <c r="M331" s="282">
        <v>0</v>
      </c>
      <c r="N331" s="282">
        <v>0</v>
      </c>
      <c r="O331" s="282">
        <v>0</v>
      </c>
      <c r="P331" s="282">
        <v>0</v>
      </c>
      <c r="Q331" s="282">
        <v>0</v>
      </c>
      <c r="R331" s="282">
        <v>0</v>
      </c>
      <c r="S331" s="282">
        <v>0</v>
      </c>
      <c r="T331" s="282">
        <v>0</v>
      </c>
      <c r="U331" s="233">
        <f t="shared" ref="U331:U394" si="25">IF((H331+P331)&gt;(L331+T331),1,0)</f>
        <v>1</v>
      </c>
      <c r="W331" s="252">
        <f t="shared" si="22"/>
        <v>1</v>
      </c>
    </row>
    <row r="332" spans="1:23" s="251" customFormat="1" ht="15" x14ac:dyDescent="0.3">
      <c r="A332" s="250" t="str">
        <f t="shared" si="24"/>
        <v>PO280101</v>
      </c>
      <c r="B332" s="250">
        <f t="shared" si="23"/>
        <v>1</v>
      </c>
      <c r="C332" s="279" t="s">
        <v>278</v>
      </c>
      <c r="D332" s="280" t="s">
        <v>237</v>
      </c>
      <c r="E332" s="280">
        <v>1</v>
      </c>
      <c r="F332" s="280">
        <v>0</v>
      </c>
      <c r="G332" s="280">
        <v>0</v>
      </c>
      <c r="H332" s="280">
        <v>1</v>
      </c>
      <c r="I332" s="280">
        <v>1</v>
      </c>
      <c r="J332" s="280">
        <v>0</v>
      </c>
      <c r="K332" s="280">
        <v>0</v>
      </c>
      <c r="L332" s="280">
        <v>1</v>
      </c>
      <c r="M332" s="280">
        <v>1</v>
      </c>
      <c r="N332" s="280">
        <v>0</v>
      </c>
      <c r="O332" s="280">
        <v>0</v>
      </c>
      <c r="P332" s="280">
        <v>1</v>
      </c>
      <c r="Q332" s="280">
        <v>1</v>
      </c>
      <c r="R332" s="280">
        <v>0</v>
      </c>
      <c r="S332" s="280">
        <v>0</v>
      </c>
      <c r="T332" s="280">
        <v>1</v>
      </c>
      <c r="U332" s="233">
        <f t="shared" si="25"/>
        <v>0</v>
      </c>
      <c r="W332" s="252">
        <f t="shared" ref="W332:W395" si="26">H332+L332+P332+T332</f>
        <v>4</v>
      </c>
    </row>
    <row r="333" spans="1:23" s="251" customFormat="1" ht="15" x14ac:dyDescent="0.3">
      <c r="A333" s="250" t="str">
        <f t="shared" si="24"/>
        <v>PO280102</v>
      </c>
      <c r="B333" s="250">
        <f t="shared" si="23"/>
        <v>2</v>
      </c>
      <c r="C333" s="279" t="s">
        <v>278</v>
      </c>
      <c r="D333" s="280" t="s">
        <v>279</v>
      </c>
      <c r="E333" s="280">
        <v>1</v>
      </c>
      <c r="F333" s="280">
        <v>0</v>
      </c>
      <c r="G333" s="280">
        <v>0</v>
      </c>
      <c r="H333" s="280">
        <v>1</v>
      </c>
      <c r="I333" s="280">
        <v>0</v>
      </c>
      <c r="J333" s="280">
        <v>0</v>
      </c>
      <c r="K333" s="280">
        <v>0</v>
      </c>
      <c r="L333" s="280">
        <v>0</v>
      </c>
      <c r="M333" s="280">
        <v>0</v>
      </c>
      <c r="N333" s="280">
        <v>0</v>
      </c>
      <c r="O333" s="280">
        <v>0</v>
      </c>
      <c r="P333" s="280">
        <v>0</v>
      </c>
      <c r="Q333" s="280">
        <v>0</v>
      </c>
      <c r="R333" s="280">
        <v>0</v>
      </c>
      <c r="S333" s="280">
        <v>0</v>
      </c>
      <c r="T333" s="280">
        <v>0</v>
      </c>
      <c r="U333" s="233">
        <f t="shared" si="25"/>
        <v>1</v>
      </c>
      <c r="W333" s="252">
        <f t="shared" si="26"/>
        <v>1</v>
      </c>
    </row>
    <row r="334" spans="1:23" s="251" customFormat="1" ht="15" x14ac:dyDescent="0.3">
      <c r="A334" s="250" t="str">
        <f t="shared" si="24"/>
        <v>PO280103</v>
      </c>
      <c r="B334" s="250">
        <f t="shared" si="23"/>
        <v>3</v>
      </c>
      <c r="C334" s="279" t="s">
        <v>278</v>
      </c>
      <c r="D334" s="280" t="s">
        <v>280</v>
      </c>
      <c r="E334" s="280">
        <v>2</v>
      </c>
      <c r="F334" s="280">
        <v>0</v>
      </c>
      <c r="G334" s="280">
        <v>0</v>
      </c>
      <c r="H334" s="280">
        <v>2</v>
      </c>
      <c r="I334" s="280">
        <v>0</v>
      </c>
      <c r="J334" s="280">
        <v>0</v>
      </c>
      <c r="K334" s="280">
        <v>0</v>
      </c>
      <c r="L334" s="280">
        <v>0</v>
      </c>
      <c r="M334" s="280">
        <v>0</v>
      </c>
      <c r="N334" s="280">
        <v>0</v>
      </c>
      <c r="O334" s="280">
        <v>0</v>
      </c>
      <c r="P334" s="280">
        <v>0</v>
      </c>
      <c r="Q334" s="280">
        <v>0</v>
      </c>
      <c r="R334" s="280">
        <v>0</v>
      </c>
      <c r="S334" s="280">
        <v>0</v>
      </c>
      <c r="T334" s="280">
        <v>0</v>
      </c>
      <c r="U334" s="233">
        <f t="shared" si="25"/>
        <v>1</v>
      </c>
      <c r="W334" s="252">
        <f t="shared" si="26"/>
        <v>2</v>
      </c>
    </row>
    <row r="335" spans="1:23" s="251" customFormat="1" ht="15" x14ac:dyDescent="0.3">
      <c r="A335" s="250" t="str">
        <f t="shared" si="24"/>
        <v>PO280104</v>
      </c>
      <c r="B335" s="250">
        <f t="shared" si="23"/>
        <v>4</v>
      </c>
      <c r="C335" s="279" t="s">
        <v>278</v>
      </c>
      <c r="D335" s="280" t="s">
        <v>318</v>
      </c>
      <c r="E335" s="280">
        <v>0</v>
      </c>
      <c r="F335" s="280">
        <v>0</v>
      </c>
      <c r="G335" s="280">
        <v>0</v>
      </c>
      <c r="H335" s="280">
        <v>0</v>
      </c>
      <c r="I335" s="280">
        <v>0</v>
      </c>
      <c r="J335" s="280">
        <v>0</v>
      </c>
      <c r="K335" s="280">
        <v>0</v>
      </c>
      <c r="L335" s="280">
        <v>0</v>
      </c>
      <c r="M335" s="280">
        <v>0</v>
      </c>
      <c r="N335" s="280">
        <v>0</v>
      </c>
      <c r="O335" s="280">
        <v>0</v>
      </c>
      <c r="P335" s="280">
        <v>0</v>
      </c>
      <c r="Q335" s="280">
        <v>0</v>
      </c>
      <c r="R335" s="280">
        <v>0</v>
      </c>
      <c r="S335" s="280">
        <v>0</v>
      </c>
      <c r="T335" s="280">
        <v>0</v>
      </c>
      <c r="U335" s="233">
        <f t="shared" si="25"/>
        <v>0</v>
      </c>
      <c r="W335" s="252">
        <f t="shared" si="26"/>
        <v>0</v>
      </c>
    </row>
    <row r="336" spans="1:23" s="251" customFormat="1" ht="15" x14ac:dyDescent="0.3">
      <c r="A336" s="250" t="str">
        <f t="shared" si="24"/>
        <v>PO280105</v>
      </c>
      <c r="B336" s="250">
        <f t="shared" si="23"/>
        <v>5</v>
      </c>
      <c r="C336" s="279" t="s">
        <v>278</v>
      </c>
      <c r="D336" s="280" t="s">
        <v>282</v>
      </c>
      <c r="E336" s="280">
        <v>0</v>
      </c>
      <c r="F336" s="280">
        <v>0</v>
      </c>
      <c r="G336" s="280">
        <v>0</v>
      </c>
      <c r="H336" s="280">
        <v>0</v>
      </c>
      <c r="I336" s="280">
        <v>0</v>
      </c>
      <c r="J336" s="280">
        <v>0</v>
      </c>
      <c r="K336" s="280">
        <v>0</v>
      </c>
      <c r="L336" s="280">
        <v>0</v>
      </c>
      <c r="M336" s="280">
        <v>0</v>
      </c>
      <c r="N336" s="280">
        <v>0</v>
      </c>
      <c r="O336" s="280">
        <v>0</v>
      </c>
      <c r="P336" s="280">
        <v>0</v>
      </c>
      <c r="Q336" s="280">
        <v>1</v>
      </c>
      <c r="R336" s="280">
        <v>0</v>
      </c>
      <c r="S336" s="280">
        <v>0</v>
      </c>
      <c r="T336" s="280">
        <v>1</v>
      </c>
      <c r="U336" s="233">
        <f t="shared" si="25"/>
        <v>0</v>
      </c>
      <c r="W336" s="252">
        <f t="shared" si="26"/>
        <v>1</v>
      </c>
    </row>
    <row r="337" spans="1:23" s="251" customFormat="1" ht="15" x14ac:dyDescent="0.3">
      <c r="A337" s="250" t="str">
        <f t="shared" si="24"/>
        <v>PO280106</v>
      </c>
      <c r="B337" s="250">
        <f t="shared" si="23"/>
        <v>6</v>
      </c>
      <c r="C337" s="279" t="s">
        <v>278</v>
      </c>
      <c r="D337" s="280" t="s">
        <v>316</v>
      </c>
      <c r="E337" s="280">
        <v>0</v>
      </c>
      <c r="F337" s="280">
        <v>1</v>
      </c>
      <c r="G337" s="280">
        <v>1</v>
      </c>
      <c r="H337" s="280">
        <v>2</v>
      </c>
      <c r="I337" s="280">
        <v>0</v>
      </c>
      <c r="J337" s="280">
        <v>0</v>
      </c>
      <c r="K337" s="280">
        <v>0</v>
      </c>
      <c r="L337" s="280">
        <v>0</v>
      </c>
      <c r="M337" s="280">
        <v>0</v>
      </c>
      <c r="N337" s="280">
        <v>1</v>
      </c>
      <c r="O337" s="280">
        <v>0</v>
      </c>
      <c r="P337" s="280">
        <v>1</v>
      </c>
      <c r="Q337" s="280">
        <v>0</v>
      </c>
      <c r="R337" s="280">
        <v>0</v>
      </c>
      <c r="S337" s="280">
        <v>0</v>
      </c>
      <c r="T337" s="280">
        <v>0</v>
      </c>
      <c r="U337" s="233">
        <f t="shared" si="25"/>
        <v>1</v>
      </c>
      <c r="W337" s="252">
        <f t="shared" si="26"/>
        <v>3</v>
      </c>
    </row>
    <row r="338" spans="1:23" s="251" customFormat="1" ht="15" x14ac:dyDescent="0.3">
      <c r="A338" s="250" t="str">
        <f t="shared" si="24"/>
        <v>PO280107</v>
      </c>
      <c r="B338" s="250">
        <f t="shared" si="23"/>
        <v>7</v>
      </c>
      <c r="C338" s="279" t="s">
        <v>278</v>
      </c>
      <c r="D338" s="280" t="s">
        <v>289</v>
      </c>
      <c r="E338" s="280">
        <v>1</v>
      </c>
      <c r="F338" s="280">
        <v>0</v>
      </c>
      <c r="G338" s="280">
        <v>0</v>
      </c>
      <c r="H338" s="280">
        <v>1</v>
      </c>
      <c r="I338" s="280">
        <v>0</v>
      </c>
      <c r="J338" s="280">
        <v>0</v>
      </c>
      <c r="K338" s="280">
        <v>0</v>
      </c>
      <c r="L338" s="280">
        <v>0</v>
      </c>
      <c r="M338" s="280">
        <v>0</v>
      </c>
      <c r="N338" s="280">
        <v>0</v>
      </c>
      <c r="O338" s="280">
        <v>0</v>
      </c>
      <c r="P338" s="280">
        <v>0</v>
      </c>
      <c r="Q338" s="280">
        <v>0</v>
      </c>
      <c r="R338" s="280">
        <v>0</v>
      </c>
      <c r="S338" s="280">
        <v>0</v>
      </c>
      <c r="T338" s="280">
        <v>0</v>
      </c>
      <c r="U338" s="233">
        <f t="shared" si="25"/>
        <v>1</v>
      </c>
      <c r="W338" s="252">
        <f t="shared" si="26"/>
        <v>1</v>
      </c>
    </row>
    <row r="339" spans="1:23" s="251" customFormat="1" ht="15" x14ac:dyDescent="0.3">
      <c r="A339" s="250" t="str">
        <f t="shared" si="24"/>
        <v>PO280108</v>
      </c>
      <c r="B339" s="250">
        <f t="shared" si="23"/>
        <v>8</v>
      </c>
      <c r="C339" s="279" t="s">
        <v>278</v>
      </c>
      <c r="D339" s="280" t="s">
        <v>251</v>
      </c>
      <c r="E339" s="280">
        <v>0</v>
      </c>
      <c r="F339" s="280">
        <v>0</v>
      </c>
      <c r="G339" s="280">
        <v>0</v>
      </c>
      <c r="H339" s="280">
        <v>0</v>
      </c>
      <c r="I339" s="280">
        <v>0</v>
      </c>
      <c r="J339" s="280">
        <v>0</v>
      </c>
      <c r="K339" s="280">
        <v>0</v>
      </c>
      <c r="L339" s="280">
        <v>0</v>
      </c>
      <c r="M339" s="280">
        <v>1</v>
      </c>
      <c r="N339" s="280">
        <v>0</v>
      </c>
      <c r="O339" s="280">
        <v>0</v>
      </c>
      <c r="P339" s="280">
        <v>1</v>
      </c>
      <c r="Q339" s="280">
        <v>0</v>
      </c>
      <c r="R339" s="280">
        <v>0</v>
      </c>
      <c r="S339" s="280">
        <v>0</v>
      </c>
      <c r="T339" s="280">
        <v>0</v>
      </c>
      <c r="U339" s="233">
        <f t="shared" si="25"/>
        <v>1</v>
      </c>
      <c r="W339" s="252">
        <f t="shared" si="26"/>
        <v>1</v>
      </c>
    </row>
    <row r="340" spans="1:23" s="251" customFormat="1" ht="15" x14ac:dyDescent="0.3">
      <c r="A340" s="250" t="str">
        <f t="shared" si="24"/>
        <v>PO280109</v>
      </c>
      <c r="B340" s="250">
        <f t="shared" si="23"/>
        <v>9</v>
      </c>
      <c r="C340" s="279" t="s">
        <v>278</v>
      </c>
      <c r="D340" s="280" t="s">
        <v>304</v>
      </c>
      <c r="E340" s="280">
        <v>0</v>
      </c>
      <c r="F340" s="280">
        <v>0</v>
      </c>
      <c r="G340" s="280">
        <v>0</v>
      </c>
      <c r="H340" s="280">
        <v>0</v>
      </c>
      <c r="I340" s="280">
        <v>0</v>
      </c>
      <c r="J340" s="280">
        <v>0</v>
      </c>
      <c r="K340" s="280">
        <v>0</v>
      </c>
      <c r="L340" s="280">
        <v>0</v>
      </c>
      <c r="M340" s="280">
        <v>0</v>
      </c>
      <c r="N340" s="280">
        <v>0</v>
      </c>
      <c r="O340" s="280">
        <v>0</v>
      </c>
      <c r="P340" s="280">
        <v>0</v>
      </c>
      <c r="Q340" s="280">
        <v>0</v>
      </c>
      <c r="R340" s="280">
        <v>0</v>
      </c>
      <c r="S340" s="280">
        <v>0</v>
      </c>
      <c r="T340" s="280">
        <v>0</v>
      </c>
      <c r="U340" s="233">
        <f t="shared" si="25"/>
        <v>0</v>
      </c>
      <c r="W340" s="252">
        <f t="shared" si="26"/>
        <v>0</v>
      </c>
    </row>
    <row r="341" spans="1:23" s="251" customFormat="1" ht="15" x14ac:dyDescent="0.3">
      <c r="A341" s="250" t="str">
        <f t="shared" si="24"/>
        <v>PO280110</v>
      </c>
      <c r="B341" s="250">
        <f t="shared" si="23"/>
        <v>10</v>
      </c>
      <c r="C341" s="281" t="s">
        <v>278</v>
      </c>
      <c r="D341" s="282" t="s">
        <v>238</v>
      </c>
      <c r="E341" s="282">
        <v>1</v>
      </c>
      <c r="F341" s="282">
        <v>0</v>
      </c>
      <c r="G341" s="282">
        <v>0</v>
      </c>
      <c r="H341" s="282">
        <v>1</v>
      </c>
      <c r="I341" s="282">
        <v>0</v>
      </c>
      <c r="J341" s="282">
        <v>0</v>
      </c>
      <c r="K341" s="282">
        <v>0</v>
      </c>
      <c r="L341" s="282">
        <v>0</v>
      </c>
      <c r="M341" s="282">
        <v>0</v>
      </c>
      <c r="N341" s="282">
        <v>0</v>
      </c>
      <c r="O341" s="282">
        <v>0</v>
      </c>
      <c r="P341" s="282">
        <v>0</v>
      </c>
      <c r="Q341" s="282">
        <v>0</v>
      </c>
      <c r="R341" s="282">
        <v>0</v>
      </c>
      <c r="S341" s="282">
        <v>0</v>
      </c>
      <c r="T341" s="282">
        <v>0</v>
      </c>
      <c r="U341" s="233">
        <f t="shared" si="25"/>
        <v>1</v>
      </c>
      <c r="W341" s="252">
        <f t="shared" si="26"/>
        <v>1</v>
      </c>
    </row>
    <row r="342" spans="1:23" s="251" customFormat="1" ht="15" x14ac:dyDescent="0.3">
      <c r="A342" s="250" t="str">
        <f t="shared" si="24"/>
        <v>PO280201</v>
      </c>
      <c r="B342" s="250">
        <f t="shared" si="23"/>
        <v>1</v>
      </c>
      <c r="C342" s="279" t="s">
        <v>283</v>
      </c>
      <c r="D342" s="280" t="s">
        <v>237</v>
      </c>
      <c r="E342" s="280">
        <v>0</v>
      </c>
      <c r="F342" s="280">
        <v>0</v>
      </c>
      <c r="G342" s="280">
        <v>0</v>
      </c>
      <c r="H342" s="280">
        <v>0</v>
      </c>
      <c r="I342" s="280">
        <v>0</v>
      </c>
      <c r="J342" s="280">
        <v>0</v>
      </c>
      <c r="K342" s="280">
        <v>0</v>
      </c>
      <c r="L342" s="280">
        <v>0</v>
      </c>
      <c r="M342" s="280">
        <v>0</v>
      </c>
      <c r="N342" s="280">
        <v>0</v>
      </c>
      <c r="O342" s="280">
        <v>0</v>
      </c>
      <c r="P342" s="280">
        <v>0</v>
      </c>
      <c r="Q342" s="280">
        <v>0</v>
      </c>
      <c r="R342" s="280">
        <v>0</v>
      </c>
      <c r="S342" s="280">
        <v>0</v>
      </c>
      <c r="T342" s="280">
        <v>0</v>
      </c>
      <c r="U342" s="233">
        <f t="shared" si="25"/>
        <v>0</v>
      </c>
      <c r="W342" s="252">
        <f t="shared" si="26"/>
        <v>0</v>
      </c>
    </row>
    <row r="343" spans="1:23" s="251" customFormat="1" ht="15" x14ac:dyDescent="0.3">
      <c r="A343" s="250" t="str">
        <f t="shared" si="24"/>
        <v>PO280202</v>
      </c>
      <c r="B343" s="250">
        <f t="shared" si="23"/>
        <v>2</v>
      </c>
      <c r="C343" s="279" t="s">
        <v>283</v>
      </c>
      <c r="D343" s="280" t="s">
        <v>106</v>
      </c>
      <c r="E343" s="280">
        <v>0</v>
      </c>
      <c r="F343" s="280">
        <v>0</v>
      </c>
      <c r="G343" s="280">
        <v>0</v>
      </c>
      <c r="H343" s="280">
        <v>0</v>
      </c>
      <c r="I343" s="280">
        <v>0</v>
      </c>
      <c r="J343" s="280">
        <v>0</v>
      </c>
      <c r="K343" s="280">
        <v>0</v>
      </c>
      <c r="L343" s="280">
        <v>0</v>
      </c>
      <c r="M343" s="280">
        <v>0</v>
      </c>
      <c r="N343" s="280">
        <v>0</v>
      </c>
      <c r="O343" s="280">
        <v>0</v>
      </c>
      <c r="P343" s="280">
        <v>0</v>
      </c>
      <c r="Q343" s="280">
        <v>0</v>
      </c>
      <c r="R343" s="280">
        <v>0</v>
      </c>
      <c r="S343" s="280">
        <v>0</v>
      </c>
      <c r="T343" s="280">
        <v>0</v>
      </c>
      <c r="U343" s="233">
        <f t="shared" si="25"/>
        <v>0</v>
      </c>
      <c r="W343" s="252">
        <f t="shared" si="26"/>
        <v>0</v>
      </c>
    </row>
    <row r="344" spans="1:23" s="251" customFormat="1" ht="15" x14ac:dyDescent="0.3">
      <c r="A344" s="250" t="str">
        <f t="shared" si="24"/>
        <v>PO280203</v>
      </c>
      <c r="B344" s="250">
        <f t="shared" si="23"/>
        <v>3</v>
      </c>
      <c r="C344" s="279" t="s">
        <v>283</v>
      </c>
      <c r="D344" s="280" t="s">
        <v>286</v>
      </c>
      <c r="E344" s="280">
        <v>0</v>
      </c>
      <c r="F344" s="280">
        <v>3</v>
      </c>
      <c r="G344" s="280">
        <v>1</v>
      </c>
      <c r="H344" s="280">
        <v>4</v>
      </c>
      <c r="I344" s="280">
        <v>0</v>
      </c>
      <c r="J344" s="280">
        <v>0</v>
      </c>
      <c r="K344" s="280">
        <v>0</v>
      </c>
      <c r="L344" s="280">
        <v>0</v>
      </c>
      <c r="M344" s="280">
        <v>0</v>
      </c>
      <c r="N344" s="280">
        <v>0</v>
      </c>
      <c r="O344" s="280">
        <v>0</v>
      </c>
      <c r="P344" s="280">
        <v>0</v>
      </c>
      <c r="Q344" s="280">
        <v>0</v>
      </c>
      <c r="R344" s="280">
        <v>0</v>
      </c>
      <c r="S344" s="280">
        <v>0</v>
      </c>
      <c r="T344" s="280">
        <v>0</v>
      </c>
      <c r="U344" s="233">
        <f t="shared" si="25"/>
        <v>1</v>
      </c>
      <c r="W344" s="252">
        <f t="shared" si="26"/>
        <v>4</v>
      </c>
    </row>
    <row r="345" spans="1:23" s="251" customFormat="1" ht="15" x14ac:dyDescent="0.3">
      <c r="A345" s="250" t="str">
        <f t="shared" si="24"/>
        <v>PO280204</v>
      </c>
      <c r="B345" s="250">
        <f t="shared" si="23"/>
        <v>4</v>
      </c>
      <c r="C345" s="279" t="s">
        <v>283</v>
      </c>
      <c r="D345" s="280" t="s">
        <v>287</v>
      </c>
      <c r="E345" s="280">
        <v>0</v>
      </c>
      <c r="F345" s="280">
        <v>0</v>
      </c>
      <c r="G345" s="280">
        <v>0</v>
      </c>
      <c r="H345" s="280">
        <v>0</v>
      </c>
      <c r="I345" s="280">
        <v>0</v>
      </c>
      <c r="J345" s="280">
        <v>0</v>
      </c>
      <c r="K345" s="280">
        <v>0</v>
      </c>
      <c r="L345" s="280">
        <v>0</v>
      </c>
      <c r="M345" s="280">
        <v>0</v>
      </c>
      <c r="N345" s="280">
        <v>0</v>
      </c>
      <c r="O345" s="280">
        <v>0</v>
      </c>
      <c r="P345" s="280">
        <v>0</v>
      </c>
      <c r="Q345" s="280">
        <v>0</v>
      </c>
      <c r="R345" s="280">
        <v>0</v>
      </c>
      <c r="S345" s="280">
        <v>0</v>
      </c>
      <c r="T345" s="280">
        <v>0</v>
      </c>
      <c r="U345" s="233">
        <f t="shared" si="25"/>
        <v>0</v>
      </c>
      <c r="W345" s="252">
        <f t="shared" si="26"/>
        <v>0</v>
      </c>
    </row>
    <row r="346" spans="1:23" s="251" customFormat="1" ht="15" x14ac:dyDescent="0.3">
      <c r="A346" s="250" t="str">
        <f t="shared" si="24"/>
        <v>PO280205</v>
      </c>
      <c r="B346" s="250">
        <f t="shared" si="23"/>
        <v>5</v>
      </c>
      <c r="C346" s="279" t="s">
        <v>283</v>
      </c>
      <c r="D346" s="280" t="s">
        <v>288</v>
      </c>
      <c r="E346" s="280">
        <v>1</v>
      </c>
      <c r="F346" s="280">
        <v>0</v>
      </c>
      <c r="G346" s="280">
        <v>0</v>
      </c>
      <c r="H346" s="280">
        <v>1</v>
      </c>
      <c r="I346" s="280">
        <v>0</v>
      </c>
      <c r="J346" s="280">
        <v>0</v>
      </c>
      <c r="K346" s="280">
        <v>0</v>
      </c>
      <c r="L346" s="280">
        <v>0</v>
      </c>
      <c r="M346" s="280">
        <v>0</v>
      </c>
      <c r="N346" s="280">
        <v>0</v>
      </c>
      <c r="O346" s="280">
        <v>0</v>
      </c>
      <c r="P346" s="280">
        <v>0</v>
      </c>
      <c r="Q346" s="280">
        <v>0</v>
      </c>
      <c r="R346" s="280">
        <v>0</v>
      </c>
      <c r="S346" s="280">
        <v>0</v>
      </c>
      <c r="T346" s="280">
        <v>0</v>
      </c>
      <c r="U346" s="233">
        <f t="shared" si="25"/>
        <v>1</v>
      </c>
      <c r="W346" s="252">
        <f t="shared" si="26"/>
        <v>1</v>
      </c>
    </row>
    <row r="347" spans="1:23" s="251" customFormat="1" ht="15" x14ac:dyDescent="0.3">
      <c r="A347" s="250" t="str">
        <f t="shared" si="24"/>
        <v>PO280206</v>
      </c>
      <c r="B347" s="250">
        <f t="shared" ref="B347:B410" si="27">IF(C347=C346,B346+1,1)</f>
        <v>6</v>
      </c>
      <c r="C347" s="279" t="s">
        <v>283</v>
      </c>
      <c r="D347" s="280" t="s">
        <v>289</v>
      </c>
      <c r="E347" s="280">
        <v>1</v>
      </c>
      <c r="F347" s="280">
        <v>0</v>
      </c>
      <c r="G347" s="280">
        <v>0</v>
      </c>
      <c r="H347" s="280">
        <v>1</v>
      </c>
      <c r="I347" s="280">
        <v>2</v>
      </c>
      <c r="J347" s="280">
        <v>0</v>
      </c>
      <c r="K347" s="280">
        <v>0</v>
      </c>
      <c r="L347" s="280">
        <v>2</v>
      </c>
      <c r="M347" s="280">
        <v>0</v>
      </c>
      <c r="N347" s="280">
        <v>0</v>
      </c>
      <c r="O347" s="280">
        <v>0</v>
      </c>
      <c r="P347" s="280">
        <v>0</v>
      </c>
      <c r="Q347" s="280">
        <v>0</v>
      </c>
      <c r="R347" s="280">
        <v>0</v>
      </c>
      <c r="S347" s="280">
        <v>0</v>
      </c>
      <c r="T347" s="280">
        <v>0</v>
      </c>
      <c r="U347" s="233">
        <f t="shared" si="25"/>
        <v>0</v>
      </c>
      <c r="W347" s="252">
        <f t="shared" si="26"/>
        <v>3</v>
      </c>
    </row>
    <row r="348" spans="1:23" s="251" customFormat="1" ht="15" x14ac:dyDescent="0.3">
      <c r="A348" s="250" t="str">
        <f t="shared" si="24"/>
        <v>PO280207</v>
      </c>
      <c r="B348" s="250">
        <f t="shared" si="27"/>
        <v>7</v>
      </c>
      <c r="C348" s="279" t="s">
        <v>283</v>
      </c>
      <c r="D348" s="280" t="s">
        <v>304</v>
      </c>
      <c r="E348" s="280">
        <v>0</v>
      </c>
      <c r="F348" s="280">
        <v>0</v>
      </c>
      <c r="G348" s="280">
        <v>0</v>
      </c>
      <c r="H348" s="280">
        <v>0</v>
      </c>
      <c r="I348" s="280">
        <v>0</v>
      </c>
      <c r="J348" s="280">
        <v>0</v>
      </c>
      <c r="K348" s="280">
        <v>0</v>
      </c>
      <c r="L348" s="280">
        <v>0</v>
      </c>
      <c r="M348" s="280">
        <v>0</v>
      </c>
      <c r="N348" s="280">
        <v>0</v>
      </c>
      <c r="O348" s="280">
        <v>0</v>
      </c>
      <c r="P348" s="280">
        <v>0</v>
      </c>
      <c r="Q348" s="280">
        <v>0</v>
      </c>
      <c r="R348" s="280">
        <v>0</v>
      </c>
      <c r="S348" s="280">
        <v>0</v>
      </c>
      <c r="T348" s="280">
        <v>0</v>
      </c>
      <c r="U348" s="233">
        <f t="shared" si="25"/>
        <v>0</v>
      </c>
      <c r="W348" s="252">
        <f t="shared" si="26"/>
        <v>0</v>
      </c>
    </row>
    <row r="349" spans="1:23" s="251" customFormat="1" ht="15" x14ac:dyDescent="0.3">
      <c r="A349" s="250" t="str">
        <f t="shared" si="24"/>
        <v>PO280208</v>
      </c>
      <c r="B349" s="250">
        <f t="shared" si="27"/>
        <v>8</v>
      </c>
      <c r="C349" s="279" t="s">
        <v>283</v>
      </c>
      <c r="D349" s="280" t="s">
        <v>290</v>
      </c>
      <c r="E349" s="280">
        <v>0</v>
      </c>
      <c r="F349" s="280">
        <v>1</v>
      </c>
      <c r="G349" s="280">
        <v>0</v>
      </c>
      <c r="H349" s="280">
        <v>1</v>
      </c>
      <c r="I349" s="280">
        <v>0</v>
      </c>
      <c r="J349" s="280">
        <v>0</v>
      </c>
      <c r="K349" s="280">
        <v>0</v>
      </c>
      <c r="L349" s="280">
        <v>0</v>
      </c>
      <c r="M349" s="280">
        <v>0</v>
      </c>
      <c r="N349" s="280">
        <v>0</v>
      </c>
      <c r="O349" s="280">
        <v>0</v>
      </c>
      <c r="P349" s="280">
        <v>0</v>
      </c>
      <c r="Q349" s="280">
        <v>0</v>
      </c>
      <c r="R349" s="280">
        <v>0</v>
      </c>
      <c r="S349" s="280">
        <v>0</v>
      </c>
      <c r="T349" s="280">
        <v>0</v>
      </c>
      <c r="U349" s="233">
        <f t="shared" si="25"/>
        <v>1</v>
      </c>
      <c r="W349" s="252">
        <f t="shared" si="26"/>
        <v>1</v>
      </c>
    </row>
    <row r="350" spans="1:23" s="251" customFormat="1" ht="15" x14ac:dyDescent="0.3">
      <c r="A350" s="250" t="str">
        <f t="shared" si="24"/>
        <v>PO280209</v>
      </c>
      <c r="B350" s="250">
        <f t="shared" si="27"/>
        <v>9</v>
      </c>
      <c r="C350" s="279" t="s">
        <v>283</v>
      </c>
      <c r="D350" s="280" t="s">
        <v>291</v>
      </c>
      <c r="E350" s="280">
        <v>4</v>
      </c>
      <c r="F350" s="280">
        <v>0</v>
      </c>
      <c r="G350" s="280">
        <v>0</v>
      </c>
      <c r="H350" s="280">
        <v>4</v>
      </c>
      <c r="I350" s="280">
        <v>1</v>
      </c>
      <c r="J350" s="280">
        <v>0</v>
      </c>
      <c r="K350" s="280">
        <v>0</v>
      </c>
      <c r="L350" s="280">
        <v>1</v>
      </c>
      <c r="M350" s="280">
        <v>0</v>
      </c>
      <c r="N350" s="280">
        <v>0</v>
      </c>
      <c r="O350" s="280">
        <v>0</v>
      </c>
      <c r="P350" s="280">
        <v>0</v>
      </c>
      <c r="Q350" s="280">
        <v>0</v>
      </c>
      <c r="R350" s="280">
        <v>0</v>
      </c>
      <c r="S350" s="280">
        <v>0</v>
      </c>
      <c r="T350" s="280">
        <v>0</v>
      </c>
      <c r="U350" s="233">
        <f t="shared" si="25"/>
        <v>1</v>
      </c>
      <c r="W350" s="252">
        <f t="shared" si="26"/>
        <v>5</v>
      </c>
    </row>
    <row r="351" spans="1:23" s="251" customFormat="1" ht="15" x14ac:dyDescent="0.3">
      <c r="A351" s="250" t="str">
        <f t="shared" si="24"/>
        <v>PO280210</v>
      </c>
      <c r="B351" s="250">
        <f t="shared" si="27"/>
        <v>10</v>
      </c>
      <c r="C351" s="279" t="s">
        <v>283</v>
      </c>
      <c r="D351" s="280" t="s">
        <v>323</v>
      </c>
      <c r="E351" s="280">
        <v>0</v>
      </c>
      <c r="F351" s="280">
        <v>0</v>
      </c>
      <c r="G351" s="280">
        <v>0</v>
      </c>
      <c r="H351" s="280">
        <v>0</v>
      </c>
      <c r="I351" s="280">
        <v>0</v>
      </c>
      <c r="J351" s="280">
        <v>0</v>
      </c>
      <c r="K351" s="280">
        <v>0</v>
      </c>
      <c r="L351" s="280">
        <v>0</v>
      </c>
      <c r="M351" s="280">
        <v>0</v>
      </c>
      <c r="N351" s="280">
        <v>0</v>
      </c>
      <c r="O351" s="280">
        <v>0</v>
      </c>
      <c r="P351" s="280">
        <v>0</v>
      </c>
      <c r="Q351" s="280">
        <v>0</v>
      </c>
      <c r="R351" s="280">
        <v>0</v>
      </c>
      <c r="S351" s="280">
        <v>0</v>
      </c>
      <c r="T351" s="280">
        <v>0</v>
      </c>
      <c r="U351" s="233">
        <f t="shared" si="25"/>
        <v>0</v>
      </c>
      <c r="W351" s="252">
        <f t="shared" si="26"/>
        <v>0</v>
      </c>
    </row>
    <row r="352" spans="1:23" s="251" customFormat="1" ht="15" x14ac:dyDescent="0.3">
      <c r="A352" s="250" t="str">
        <f t="shared" si="24"/>
        <v>PO280211</v>
      </c>
      <c r="B352" s="250">
        <f t="shared" si="27"/>
        <v>11</v>
      </c>
      <c r="C352" s="279" t="s">
        <v>283</v>
      </c>
      <c r="D352" s="280" t="s">
        <v>234</v>
      </c>
      <c r="E352" s="280">
        <v>0</v>
      </c>
      <c r="F352" s="280">
        <v>0</v>
      </c>
      <c r="G352" s="280">
        <v>0</v>
      </c>
      <c r="H352" s="280">
        <v>0</v>
      </c>
      <c r="I352" s="280">
        <v>0</v>
      </c>
      <c r="J352" s="280">
        <v>0</v>
      </c>
      <c r="K352" s="280">
        <v>0</v>
      </c>
      <c r="L352" s="280">
        <v>0</v>
      </c>
      <c r="M352" s="280">
        <v>1</v>
      </c>
      <c r="N352" s="280">
        <v>0</v>
      </c>
      <c r="O352" s="280">
        <v>0</v>
      </c>
      <c r="P352" s="280">
        <v>1</v>
      </c>
      <c r="Q352" s="280">
        <v>0</v>
      </c>
      <c r="R352" s="280">
        <v>0</v>
      </c>
      <c r="S352" s="280">
        <v>0</v>
      </c>
      <c r="T352" s="280">
        <v>0</v>
      </c>
      <c r="U352" s="233">
        <f t="shared" si="25"/>
        <v>1</v>
      </c>
      <c r="W352" s="252">
        <f t="shared" si="26"/>
        <v>1</v>
      </c>
    </row>
    <row r="353" spans="1:23" s="251" customFormat="1" ht="15" x14ac:dyDescent="0.3">
      <c r="A353" s="250" t="str">
        <f t="shared" si="24"/>
        <v>PO280212</v>
      </c>
      <c r="B353" s="250">
        <f t="shared" si="27"/>
        <v>12</v>
      </c>
      <c r="C353" s="279" t="s">
        <v>283</v>
      </c>
      <c r="D353" s="280" t="s">
        <v>300</v>
      </c>
      <c r="E353" s="280">
        <v>0</v>
      </c>
      <c r="F353" s="280">
        <v>0</v>
      </c>
      <c r="G353" s="280">
        <v>0</v>
      </c>
      <c r="H353" s="280">
        <v>0</v>
      </c>
      <c r="I353" s="280">
        <v>0</v>
      </c>
      <c r="J353" s="280">
        <v>0</v>
      </c>
      <c r="K353" s="280">
        <v>0</v>
      </c>
      <c r="L353" s="280">
        <v>0</v>
      </c>
      <c r="M353" s="280">
        <v>0</v>
      </c>
      <c r="N353" s="280">
        <v>0</v>
      </c>
      <c r="O353" s="280">
        <v>0</v>
      </c>
      <c r="P353" s="280">
        <v>0</v>
      </c>
      <c r="Q353" s="280">
        <v>0</v>
      </c>
      <c r="R353" s="280">
        <v>0</v>
      </c>
      <c r="S353" s="280">
        <v>0</v>
      </c>
      <c r="T353" s="280">
        <v>0</v>
      </c>
      <c r="U353" s="233">
        <f t="shared" si="25"/>
        <v>0</v>
      </c>
      <c r="W353" s="252">
        <f t="shared" si="26"/>
        <v>0</v>
      </c>
    </row>
    <row r="354" spans="1:23" s="251" customFormat="1" ht="15" x14ac:dyDescent="0.3">
      <c r="A354" s="250" t="str">
        <f t="shared" si="24"/>
        <v>PO280301</v>
      </c>
      <c r="B354" s="250">
        <f t="shared" si="27"/>
        <v>1</v>
      </c>
      <c r="C354" s="279" t="s">
        <v>292</v>
      </c>
      <c r="D354" s="280" t="s">
        <v>106</v>
      </c>
      <c r="E354" s="280">
        <v>0</v>
      </c>
      <c r="F354" s="280">
        <v>0</v>
      </c>
      <c r="G354" s="280">
        <v>0</v>
      </c>
      <c r="H354" s="280">
        <v>0</v>
      </c>
      <c r="I354" s="280">
        <v>0</v>
      </c>
      <c r="J354" s="280">
        <v>0</v>
      </c>
      <c r="K354" s="280">
        <v>0</v>
      </c>
      <c r="L354" s="280">
        <v>0</v>
      </c>
      <c r="M354" s="280">
        <v>0</v>
      </c>
      <c r="N354" s="280">
        <v>0</v>
      </c>
      <c r="O354" s="280">
        <v>0</v>
      </c>
      <c r="P354" s="280">
        <v>0</v>
      </c>
      <c r="Q354" s="280">
        <v>1</v>
      </c>
      <c r="R354" s="280">
        <v>0</v>
      </c>
      <c r="S354" s="280">
        <v>0</v>
      </c>
      <c r="T354" s="280">
        <v>1</v>
      </c>
      <c r="U354" s="233">
        <f t="shared" si="25"/>
        <v>0</v>
      </c>
      <c r="W354" s="252">
        <f t="shared" si="26"/>
        <v>1</v>
      </c>
    </row>
    <row r="355" spans="1:23" s="251" customFormat="1" ht="15" x14ac:dyDescent="0.3">
      <c r="A355" s="250" t="str">
        <f t="shared" si="24"/>
        <v>PO280302</v>
      </c>
      <c r="B355" s="250">
        <f t="shared" si="27"/>
        <v>2</v>
      </c>
      <c r="C355" s="279" t="s">
        <v>292</v>
      </c>
      <c r="D355" s="280" t="s">
        <v>326</v>
      </c>
      <c r="E355" s="280">
        <v>0</v>
      </c>
      <c r="F355" s="280">
        <v>0</v>
      </c>
      <c r="G355" s="280">
        <v>0</v>
      </c>
      <c r="H355" s="280">
        <v>0</v>
      </c>
      <c r="I355" s="280">
        <v>0</v>
      </c>
      <c r="J355" s="280">
        <v>0</v>
      </c>
      <c r="K355" s="280">
        <v>0</v>
      </c>
      <c r="L355" s="280">
        <v>0</v>
      </c>
      <c r="M355" s="280">
        <v>0</v>
      </c>
      <c r="N355" s="280">
        <v>0</v>
      </c>
      <c r="O355" s="280">
        <v>0</v>
      </c>
      <c r="P355" s="280">
        <v>0</v>
      </c>
      <c r="Q355" s="280">
        <v>0</v>
      </c>
      <c r="R355" s="280">
        <v>0</v>
      </c>
      <c r="S355" s="280">
        <v>0</v>
      </c>
      <c r="T355" s="280">
        <v>0</v>
      </c>
      <c r="U355" s="233">
        <f t="shared" si="25"/>
        <v>0</v>
      </c>
      <c r="W355" s="252">
        <f t="shared" si="26"/>
        <v>0</v>
      </c>
    </row>
    <row r="356" spans="1:23" s="251" customFormat="1" ht="15" x14ac:dyDescent="0.3">
      <c r="A356" s="250" t="str">
        <f t="shared" si="24"/>
        <v>PO280303</v>
      </c>
      <c r="B356" s="250">
        <f t="shared" si="27"/>
        <v>3</v>
      </c>
      <c r="C356" s="279" t="s">
        <v>292</v>
      </c>
      <c r="D356" s="280" t="s">
        <v>289</v>
      </c>
      <c r="E356" s="280">
        <v>0</v>
      </c>
      <c r="F356" s="280">
        <v>0</v>
      </c>
      <c r="G356" s="280">
        <v>0</v>
      </c>
      <c r="H356" s="280">
        <v>0</v>
      </c>
      <c r="I356" s="280">
        <v>0</v>
      </c>
      <c r="J356" s="280">
        <v>0</v>
      </c>
      <c r="K356" s="280">
        <v>0</v>
      </c>
      <c r="L356" s="280">
        <v>0</v>
      </c>
      <c r="M356" s="280">
        <v>1</v>
      </c>
      <c r="N356" s="280">
        <v>0</v>
      </c>
      <c r="O356" s="280">
        <v>0</v>
      </c>
      <c r="P356" s="280">
        <v>1</v>
      </c>
      <c r="Q356" s="280">
        <v>3</v>
      </c>
      <c r="R356" s="280">
        <v>0</v>
      </c>
      <c r="S356" s="280">
        <v>0</v>
      </c>
      <c r="T356" s="280">
        <v>3</v>
      </c>
      <c r="U356" s="233">
        <f t="shared" si="25"/>
        <v>0</v>
      </c>
      <c r="W356" s="252">
        <f t="shared" si="26"/>
        <v>4</v>
      </c>
    </row>
    <row r="357" spans="1:23" s="251" customFormat="1" ht="15" x14ac:dyDescent="0.3">
      <c r="A357" s="250" t="str">
        <f t="shared" si="24"/>
        <v>PO280304</v>
      </c>
      <c r="B357" s="250">
        <f t="shared" si="27"/>
        <v>4</v>
      </c>
      <c r="C357" s="279" t="s">
        <v>292</v>
      </c>
      <c r="D357" s="280" t="s">
        <v>327</v>
      </c>
      <c r="E357" s="280">
        <v>0</v>
      </c>
      <c r="F357" s="280">
        <v>0</v>
      </c>
      <c r="G357" s="280">
        <v>0</v>
      </c>
      <c r="H357" s="280">
        <v>0</v>
      </c>
      <c r="I357" s="280">
        <v>0</v>
      </c>
      <c r="J357" s="280">
        <v>0</v>
      </c>
      <c r="K357" s="280">
        <v>0</v>
      </c>
      <c r="L357" s="280">
        <v>0</v>
      </c>
      <c r="M357" s="280">
        <v>0</v>
      </c>
      <c r="N357" s="280">
        <v>0</v>
      </c>
      <c r="O357" s="280">
        <v>0</v>
      </c>
      <c r="P357" s="280">
        <v>0</v>
      </c>
      <c r="Q357" s="280">
        <v>1</v>
      </c>
      <c r="R357" s="280">
        <v>0</v>
      </c>
      <c r="S357" s="280">
        <v>0</v>
      </c>
      <c r="T357" s="280">
        <v>1</v>
      </c>
      <c r="U357" s="233">
        <f t="shared" si="25"/>
        <v>0</v>
      </c>
      <c r="W357" s="252">
        <f t="shared" si="26"/>
        <v>1</v>
      </c>
    </row>
    <row r="358" spans="1:23" s="251" customFormat="1" ht="15" x14ac:dyDescent="0.3">
      <c r="A358" s="250" t="str">
        <f t="shared" si="24"/>
        <v>PO280305</v>
      </c>
      <c r="B358" s="250">
        <f t="shared" si="27"/>
        <v>5</v>
      </c>
      <c r="C358" s="279" t="s">
        <v>292</v>
      </c>
      <c r="D358" s="280" t="s">
        <v>287</v>
      </c>
      <c r="E358" s="280">
        <v>1</v>
      </c>
      <c r="F358" s="280">
        <v>0</v>
      </c>
      <c r="G358" s="280">
        <v>0</v>
      </c>
      <c r="H358" s="280">
        <v>1</v>
      </c>
      <c r="I358" s="280">
        <v>0</v>
      </c>
      <c r="J358" s="280">
        <v>0</v>
      </c>
      <c r="K358" s="280">
        <v>0</v>
      </c>
      <c r="L358" s="280">
        <v>0</v>
      </c>
      <c r="M358" s="280">
        <v>0</v>
      </c>
      <c r="N358" s="280">
        <v>0</v>
      </c>
      <c r="O358" s="280">
        <v>0</v>
      </c>
      <c r="P358" s="280">
        <v>0</v>
      </c>
      <c r="Q358" s="280">
        <v>0</v>
      </c>
      <c r="R358" s="280">
        <v>0</v>
      </c>
      <c r="S358" s="280">
        <v>0</v>
      </c>
      <c r="T358" s="280">
        <v>0</v>
      </c>
      <c r="U358" s="233">
        <f t="shared" si="25"/>
        <v>1</v>
      </c>
      <c r="W358" s="252">
        <f t="shared" si="26"/>
        <v>1</v>
      </c>
    </row>
    <row r="359" spans="1:23" s="251" customFormat="1" ht="15" x14ac:dyDescent="0.3">
      <c r="A359" s="250" t="str">
        <f t="shared" si="24"/>
        <v>PO280306</v>
      </c>
      <c r="B359" s="250">
        <f t="shared" si="27"/>
        <v>6</v>
      </c>
      <c r="C359" s="279" t="s">
        <v>292</v>
      </c>
      <c r="D359" s="280" t="s">
        <v>361</v>
      </c>
      <c r="E359" s="280">
        <v>0</v>
      </c>
      <c r="F359" s="280">
        <v>0</v>
      </c>
      <c r="G359" s="280">
        <v>0</v>
      </c>
      <c r="H359" s="280">
        <v>0</v>
      </c>
      <c r="I359" s="280">
        <v>0</v>
      </c>
      <c r="J359" s="280">
        <v>0</v>
      </c>
      <c r="K359" s="280">
        <v>0</v>
      </c>
      <c r="L359" s="280">
        <v>0</v>
      </c>
      <c r="M359" s="280">
        <v>0</v>
      </c>
      <c r="N359" s="280">
        <v>0</v>
      </c>
      <c r="O359" s="280">
        <v>0</v>
      </c>
      <c r="P359" s="280">
        <v>0</v>
      </c>
      <c r="Q359" s="280">
        <v>0</v>
      </c>
      <c r="R359" s="280">
        <v>0</v>
      </c>
      <c r="S359" s="280">
        <v>0</v>
      </c>
      <c r="T359" s="280">
        <v>0</v>
      </c>
      <c r="U359" s="233">
        <f t="shared" si="25"/>
        <v>0</v>
      </c>
      <c r="W359" s="252">
        <f t="shared" si="26"/>
        <v>0</v>
      </c>
    </row>
    <row r="360" spans="1:23" s="251" customFormat="1" ht="15" x14ac:dyDescent="0.3">
      <c r="A360" s="250" t="str">
        <f t="shared" si="24"/>
        <v>PO280307</v>
      </c>
      <c r="B360" s="250">
        <f t="shared" si="27"/>
        <v>7</v>
      </c>
      <c r="C360" s="281" t="s">
        <v>292</v>
      </c>
      <c r="D360" s="282" t="s">
        <v>286</v>
      </c>
      <c r="E360" s="282">
        <v>0</v>
      </c>
      <c r="F360" s="282">
        <v>0</v>
      </c>
      <c r="G360" s="282">
        <v>1</v>
      </c>
      <c r="H360" s="282">
        <v>1</v>
      </c>
      <c r="I360" s="282">
        <v>0</v>
      </c>
      <c r="J360" s="282">
        <v>0</v>
      </c>
      <c r="K360" s="282">
        <v>0</v>
      </c>
      <c r="L360" s="282">
        <v>0</v>
      </c>
      <c r="M360" s="282">
        <v>0</v>
      </c>
      <c r="N360" s="282">
        <v>0</v>
      </c>
      <c r="O360" s="282">
        <v>0</v>
      </c>
      <c r="P360" s="282">
        <v>0</v>
      </c>
      <c r="Q360" s="282">
        <v>0</v>
      </c>
      <c r="R360" s="282">
        <v>0</v>
      </c>
      <c r="S360" s="282">
        <v>0</v>
      </c>
      <c r="T360" s="282">
        <v>0</v>
      </c>
      <c r="U360" s="233">
        <f t="shared" si="25"/>
        <v>1</v>
      </c>
      <c r="W360" s="252">
        <f t="shared" si="26"/>
        <v>1</v>
      </c>
    </row>
    <row r="361" spans="1:23" s="251" customFormat="1" ht="15" x14ac:dyDescent="0.3">
      <c r="A361" s="250" t="str">
        <f t="shared" si="24"/>
        <v>PO280308</v>
      </c>
      <c r="B361" s="250">
        <f t="shared" si="27"/>
        <v>8</v>
      </c>
      <c r="C361" s="281" t="s">
        <v>292</v>
      </c>
      <c r="D361" s="282" t="s">
        <v>284</v>
      </c>
      <c r="E361" s="282">
        <v>2</v>
      </c>
      <c r="F361" s="282">
        <v>0</v>
      </c>
      <c r="G361" s="282">
        <v>1</v>
      </c>
      <c r="H361" s="282">
        <v>3</v>
      </c>
      <c r="I361" s="282">
        <v>0</v>
      </c>
      <c r="J361" s="282">
        <v>0</v>
      </c>
      <c r="K361" s="282">
        <v>0</v>
      </c>
      <c r="L361" s="282">
        <v>0</v>
      </c>
      <c r="M361" s="282">
        <v>0</v>
      </c>
      <c r="N361" s="282">
        <v>0</v>
      </c>
      <c r="O361" s="282">
        <v>0</v>
      </c>
      <c r="P361" s="282">
        <v>0</v>
      </c>
      <c r="Q361" s="282">
        <v>0</v>
      </c>
      <c r="R361" s="282">
        <v>0</v>
      </c>
      <c r="S361" s="282">
        <v>0</v>
      </c>
      <c r="T361" s="282">
        <v>0</v>
      </c>
      <c r="U361" s="233">
        <f t="shared" si="25"/>
        <v>1</v>
      </c>
      <c r="W361" s="252">
        <f t="shared" si="26"/>
        <v>3</v>
      </c>
    </row>
    <row r="362" spans="1:23" s="251" customFormat="1" ht="15" x14ac:dyDescent="0.3">
      <c r="A362" s="250" t="str">
        <f t="shared" si="24"/>
        <v>PO280401</v>
      </c>
      <c r="B362" s="250">
        <f t="shared" si="27"/>
        <v>1</v>
      </c>
      <c r="C362" s="279" t="s">
        <v>293</v>
      </c>
      <c r="D362" s="280" t="s">
        <v>1203</v>
      </c>
      <c r="E362" s="280">
        <v>0</v>
      </c>
      <c r="F362" s="280">
        <v>0</v>
      </c>
      <c r="G362" s="280">
        <v>0</v>
      </c>
      <c r="H362" s="280">
        <v>0</v>
      </c>
      <c r="I362" s="280">
        <v>0</v>
      </c>
      <c r="J362" s="280">
        <v>0</v>
      </c>
      <c r="K362" s="280">
        <v>0</v>
      </c>
      <c r="L362" s="280">
        <v>0</v>
      </c>
      <c r="M362" s="280">
        <v>1</v>
      </c>
      <c r="N362" s="280">
        <v>0</v>
      </c>
      <c r="O362" s="280">
        <v>0</v>
      </c>
      <c r="P362" s="280">
        <v>1</v>
      </c>
      <c r="Q362" s="280">
        <v>0</v>
      </c>
      <c r="R362" s="280">
        <v>0</v>
      </c>
      <c r="S362" s="280">
        <v>0</v>
      </c>
      <c r="T362" s="280">
        <v>0</v>
      </c>
      <c r="U362" s="233">
        <f t="shared" si="25"/>
        <v>1</v>
      </c>
      <c r="W362" s="252">
        <f t="shared" si="26"/>
        <v>1</v>
      </c>
    </row>
    <row r="363" spans="1:23" s="251" customFormat="1" ht="15" x14ac:dyDescent="0.3">
      <c r="A363" s="250" t="str">
        <f t="shared" si="24"/>
        <v>PO280402</v>
      </c>
      <c r="B363" s="250">
        <f t="shared" si="27"/>
        <v>2</v>
      </c>
      <c r="C363" s="279" t="s">
        <v>293</v>
      </c>
      <c r="D363" s="280" t="s">
        <v>106</v>
      </c>
      <c r="E363" s="280">
        <v>0</v>
      </c>
      <c r="F363" s="280">
        <v>0</v>
      </c>
      <c r="G363" s="280">
        <v>0</v>
      </c>
      <c r="H363" s="280">
        <v>0</v>
      </c>
      <c r="I363" s="280">
        <v>0</v>
      </c>
      <c r="J363" s="280">
        <v>0</v>
      </c>
      <c r="K363" s="280">
        <v>0</v>
      </c>
      <c r="L363" s="280">
        <v>0</v>
      </c>
      <c r="M363" s="280">
        <v>1</v>
      </c>
      <c r="N363" s="280">
        <v>0</v>
      </c>
      <c r="O363" s="280">
        <v>0</v>
      </c>
      <c r="P363" s="280">
        <v>1</v>
      </c>
      <c r="Q363" s="280">
        <v>0</v>
      </c>
      <c r="R363" s="280">
        <v>0</v>
      </c>
      <c r="S363" s="280">
        <v>0</v>
      </c>
      <c r="T363" s="280">
        <v>0</v>
      </c>
      <c r="U363" s="233">
        <f t="shared" si="25"/>
        <v>1</v>
      </c>
      <c r="W363" s="252">
        <f t="shared" si="26"/>
        <v>1</v>
      </c>
    </row>
    <row r="364" spans="1:23" s="251" customFormat="1" ht="15" x14ac:dyDescent="0.3">
      <c r="A364" s="250" t="str">
        <f t="shared" si="24"/>
        <v>PO280403</v>
      </c>
      <c r="B364" s="250">
        <f t="shared" si="27"/>
        <v>3</v>
      </c>
      <c r="C364" s="281" t="s">
        <v>293</v>
      </c>
      <c r="D364" s="282" t="s">
        <v>310</v>
      </c>
      <c r="E364" s="282">
        <v>0</v>
      </c>
      <c r="F364" s="282">
        <v>1</v>
      </c>
      <c r="G364" s="282">
        <v>0</v>
      </c>
      <c r="H364" s="282">
        <v>1</v>
      </c>
      <c r="I364" s="282">
        <v>0</v>
      </c>
      <c r="J364" s="282">
        <v>0</v>
      </c>
      <c r="K364" s="282">
        <v>0</v>
      </c>
      <c r="L364" s="282">
        <v>0</v>
      </c>
      <c r="M364" s="282">
        <v>0</v>
      </c>
      <c r="N364" s="282">
        <v>0</v>
      </c>
      <c r="O364" s="282">
        <v>0</v>
      </c>
      <c r="P364" s="282">
        <v>0</v>
      </c>
      <c r="Q364" s="282">
        <v>0</v>
      </c>
      <c r="R364" s="282">
        <v>0</v>
      </c>
      <c r="S364" s="282">
        <v>0</v>
      </c>
      <c r="T364" s="282">
        <v>0</v>
      </c>
      <c r="U364" s="233">
        <f t="shared" si="25"/>
        <v>1</v>
      </c>
      <c r="W364" s="252">
        <f t="shared" si="26"/>
        <v>1</v>
      </c>
    </row>
    <row r="365" spans="1:23" s="251" customFormat="1" ht="15" x14ac:dyDescent="0.3">
      <c r="A365" s="250" t="str">
        <f t="shared" si="24"/>
        <v>PO280501</v>
      </c>
      <c r="B365" s="250">
        <f t="shared" si="27"/>
        <v>1</v>
      </c>
      <c r="C365" s="279" t="s">
        <v>295</v>
      </c>
      <c r="D365" s="280" t="s">
        <v>106</v>
      </c>
      <c r="E365" s="280">
        <v>2</v>
      </c>
      <c r="F365" s="280">
        <v>0</v>
      </c>
      <c r="G365" s="280">
        <v>0</v>
      </c>
      <c r="H365" s="280">
        <v>2</v>
      </c>
      <c r="I365" s="280">
        <v>0</v>
      </c>
      <c r="J365" s="280">
        <v>0</v>
      </c>
      <c r="K365" s="280">
        <v>0</v>
      </c>
      <c r="L365" s="280">
        <v>0</v>
      </c>
      <c r="M365" s="280">
        <v>3</v>
      </c>
      <c r="N365" s="280">
        <v>0</v>
      </c>
      <c r="O365" s="280">
        <v>0</v>
      </c>
      <c r="P365" s="280">
        <v>3</v>
      </c>
      <c r="Q365" s="280">
        <v>1</v>
      </c>
      <c r="R365" s="280">
        <v>0</v>
      </c>
      <c r="S365" s="280">
        <v>0</v>
      </c>
      <c r="T365" s="280">
        <v>1</v>
      </c>
      <c r="U365" s="233">
        <f t="shared" si="25"/>
        <v>1</v>
      </c>
      <c r="W365" s="252">
        <f t="shared" si="26"/>
        <v>6</v>
      </c>
    </row>
    <row r="366" spans="1:23" s="251" customFormat="1" ht="15" x14ac:dyDescent="0.3">
      <c r="A366" s="250" t="str">
        <f t="shared" si="24"/>
        <v>PO280502</v>
      </c>
      <c r="B366" s="250">
        <f t="shared" si="27"/>
        <v>2</v>
      </c>
      <c r="C366" s="279" t="s">
        <v>295</v>
      </c>
      <c r="D366" s="280" t="s">
        <v>291</v>
      </c>
      <c r="E366" s="280">
        <v>2</v>
      </c>
      <c r="F366" s="280">
        <v>0</v>
      </c>
      <c r="G366" s="280">
        <v>0</v>
      </c>
      <c r="H366" s="280">
        <v>2</v>
      </c>
      <c r="I366" s="280">
        <v>0</v>
      </c>
      <c r="J366" s="280">
        <v>0</v>
      </c>
      <c r="K366" s="280">
        <v>0</v>
      </c>
      <c r="L366" s="280">
        <v>0</v>
      </c>
      <c r="M366" s="280">
        <v>0</v>
      </c>
      <c r="N366" s="280">
        <v>0</v>
      </c>
      <c r="O366" s="280">
        <v>0</v>
      </c>
      <c r="P366" s="280">
        <v>0</v>
      </c>
      <c r="Q366" s="280">
        <v>0</v>
      </c>
      <c r="R366" s="280">
        <v>0</v>
      </c>
      <c r="S366" s="280">
        <v>0</v>
      </c>
      <c r="T366" s="280">
        <v>0</v>
      </c>
      <c r="U366" s="233">
        <f t="shared" si="25"/>
        <v>1</v>
      </c>
      <c r="W366" s="252">
        <f t="shared" si="26"/>
        <v>2</v>
      </c>
    </row>
    <row r="367" spans="1:23" s="251" customFormat="1" ht="15" x14ac:dyDescent="0.3">
      <c r="A367" s="250" t="str">
        <f t="shared" si="24"/>
        <v>PO280503</v>
      </c>
      <c r="B367" s="250">
        <f t="shared" si="27"/>
        <v>3</v>
      </c>
      <c r="C367" s="279" t="s">
        <v>295</v>
      </c>
      <c r="D367" s="280" t="s">
        <v>304</v>
      </c>
      <c r="E367" s="280">
        <v>1</v>
      </c>
      <c r="F367" s="280">
        <v>0</v>
      </c>
      <c r="G367" s="280">
        <v>0</v>
      </c>
      <c r="H367" s="280">
        <v>1</v>
      </c>
      <c r="I367" s="280">
        <v>0</v>
      </c>
      <c r="J367" s="280">
        <v>0</v>
      </c>
      <c r="K367" s="280">
        <v>0</v>
      </c>
      <c r="L367" s="280">
        <v>0</v>
      </c>
      <c r="M367" s="280">
        <v>1</v>
      </c>
      <c r="N367" s="280">
        <v>0</v>
      </c>
      <c r="O367" s="280">
        <v>0</v>
      </c>
      <c r="P367" s="280">
        <v>1</v>
      </c>
      <c r="Q367" s="280">
        <v>0</v>
      </c>
      <c r="R367" s="280">
        <v>0</v>
      </c>
      <c r="S367" s="280">
        <v>0</v>
      </c>
      <c r="T367" s="280">
        <v>0</v>
      </c>
      <c r="U367" s="233">
        <f t="shared" si="25"/>
        <v>1</v>
      </c>
      <c r="W367" s="252">
        <f t="shared" si="26"/>
        <v>2</v>
      </c>
    </row>
    <row r="368" spans="1:23" s="251" customFormat="1" ht="15" x14ac:dyDescent="0.3">
      <c r="A368" s="250" t="str">
        <f t="shared" si="24"/>
        <v>PO280504</v>
      </c>
      <c r="B368" s="250">
        <f t="shared" si="27"/>
        <v>4</v>
      </c>
      <c r="C368" s="279" t="s">
        <v>295</v>
      </c>
      <c r="D368" s="280" t="s">
        <v>308</v>
      </c>
      <c r="E368" s="280">
        <v>0</v>
      </c>
      <c r="F368" s="280">
        <v>0</v>
      </c>
      <c r="G368" s="280">
        <v>0</v>
      </c>
      <c r="H368" s="280">
        <v>0</v>
      </c>
      <c r="I368" s="280">
        <v>1</v>
      </c>
      <c r="J368" s="280">
        <v>0</v>
      </c>
      <c r="K368" s="280">
        <v>0</v>
      </c>
      <c r="L368" s="280">
        <v>1</v>
      </c>
      <c r="M368" s="280">
        <v>0</v>
      </c>
      <c r="N368" s="280">
        <v>0</v>
      </c>
      <c r="O368" s="280">
        <v>0</v>
      </c>
      <c r="P368" s="280">
        <v>0</v>
      </c>
      <c r="Q368" s="280">
        <v>0</v>
      </c>
      <c r="R368" s="280">
        <v>0</v>
      </c>
      <c r="S368" s="280">
        <v>0</v>
      </c>
      <c r="T368" s="280">
        <v>0</v>
      </c>
      <c r="U368" s="233">
        <f t="shared" si="25"/>
        <v>0</v>
      </c>
      <c r="W368" s="252">
        <f t="shared" si="26"/>
        <v>1</v>
      </c>
    </row>
    <row r="369" spans="1:23" s="251" customFormat="1" ht="15" x14ac:dyDescent="0.3">
      <c r="A369" s="250" t="str">
        <f t="shared" si="24"/>
        <v>PO280505</v>
      </c>
      <c r="B369" s="250">
        <f t="shared" si="27"/>
        <v>5</v>
      </c>
      <c r="C369" s="281" t="s">
        <v>295</v>
      </c>
      <c r="D369" s="282" t="s">
        <v>290</v>
      </c>
      <c r="E369" s="282">
        <v>0</v>
      </c>
      <c r="F369" s="282">
        <v>1</v>
      </c>
      <c r="G369" s="282">
        <v>0</v>
      </c>
      <c r="H369" s="282">
        <v>1</v>
      </c>
      <c r="I369" s="282">
        <v>0</v>
      </c>
      <c r="J369" s="282">
        <v>0</v>
      </c>
      <c r="K369" s="282">
        <v>0</v>
      </c>
      <c r="L369" s="282">
        <v>0</v>
      </c>
      <c r="M369" s="282">
        <v>0</v>
      </c>
      <c r="N369" s="282">
        <v>0</v>
      </c>
      <c r="O369" s="282">
        <v>0</v>
      </c>
      <c r="P369" s="282">
        <v>0</v>
      </c>
      <c r="Q369" s="282">
        <v>0</v>
      </c>
      <c r="R369" s="282">
        <v>0</v>
      </c>
      <c r="S369" s="282">
        <v>0</v>
      </c>
      <c r="T369" s="282">
        <v>0</v>
      </c>
      <c r="U369" s="233">
        <f t="shared" si="25"/>
        <v>1</v>
      </c>
      <c r="W369" s="252">
        <f t="shared" si="26"/>
        <v>1</v>
      </c>
    </row>
    <row r="370" spans="1:23" s="251" customFormat="1" ht="15" x14ac:dyDescent="0.3">
      <c r="A370" s="250" t="str">
        <f t="shared" si="24"/>
        <v>PO280601</v>
      </c>
      <c r="B370" s="250">
        <f t="shared" si="27"/>
        <v>1</v>
      </c>
      <c r="C370" s="279" t="s">
        <v>298</v>
      </c>
      <c r="D370" s="280" t="s">
        <v>234</v>
      </c>
      <c r="E370" s="280">
        <v>1</v>
      </c>
      <c r="F370" s="280">
        <v>0</v>
      </c>
      <c r="G370" s="280">
        <v>0</v>
      </c>
      <c r="H370" s="280">
        <v>1</v>
      </c>
      <c r="I370" s="280">
        <v>0</v>
      </c>
      <c r="J370" s="280">
        <v>0</v>
      </c>
      <c r="K370" s="280">
        <v>0</v>
      </c>
      <c r="L370" s="280">
        <v>0</v>
      </c>
      <c r="M370" s="280">
        <v>5</v>
      </c>
      <c r="N370" s="280">
        <v>0</v>
      </c>
      <c r="O370" s="280">
        <v>0</v>
      </c>
      <c r="P370" s="280">
        <v>5</v>
      </c>
      <c r="Q370" s="280">
        <v>4</v>
      </c>
      <c r="R370" s="280">
        <v>0</v>
      </c>
      <c r="S370" s="280">
        <v>0</v>
      </c>
      <c r="T370" s="280">
        <v>4</v>
      </c>
      <c r="U370" s="233">
        <f t="shared" si="25"/>
        <v>1</v>
      </c>
      <c r="W370" s="252">
        <f t="shared" si="26"/>
        <v>10</v>
      </c>
    </row>
    <row r="371" spans="1:23" s="251" customFormat="1" ht="15" x14ac:dyDescent="0.3">
      <c r="A371" s="250" t="str">
        <f t="shared" ref="A371:A434" si="28">C371&amp;IF(B371&lt;10,"0","")&amp;B371</f>
        <v>PO280602</v>
      </c>
      <c r="B371" s="250">
        <f t="shared" si="27"/>
        <v>2</v>
      </c>
      <c r="C371" s="279" t="s">
        <v>298</v>
      </c>
      <c r="D371" s="280" t="s">
        <v>106</v>
      </c>
      <c r="E371" s="280">
        <v>2</v>
      </c>
      <c r="F371" s="280">
        <v>0</v>
      </c>
      <c r="G371" s="280">
        <v>0</v>
      </c>
      <c r="H371" s="280">
        <v>2</v>
      </c>
      <c r="I371" s="280">
        <v>0</v>
      </c>
      <c r="J371" s="280">
        <v>0</v>
      </c>
      <c r="K371" s="280">
        <v>0</v>
      </c>
      <c r="L371" s="280">
        <v>0</v>
      </c>
      <c r="M371" s="280">
        <v>10</v>
      </c>
      <c r="N371" s="280">
        <v>0</v>
      </c>
      <c r="O371" s="280">
        <v>0</v>
      </c>
      <c r="P371" s="280">
        <v>10</v>
      </c>
      <c r="Q371" s="280">
        <v>3</v>
      </c>
      <c r="R371" s="280">
        <v>1</v>
      </c>
      <c r="S371" s="280">
        <v>0</v>
      </c>
      <c r="T371" s="280">
        <v>4</v>
      </c>
      <c r="U371" s="233">
        <f t="shared" si="25"/>
        <v>1</v>
      </c>
      <c r="W371" s="252">
        <f t="shared" si="26"/>
        <v>16</v>
      </c>
    </row>
    <row r="372" spans="1:23" s="251" customFormat="1" ht="15" x14ac:dyDescent="0.3">
      <c r="A372" s="250" t="str">
        <f t="shared" si="28"/>
        <v>PO280603</v>
      </c>
      <c r="B372" s="250">
        <f t="shared" si="27"/>
        <v>3</v>
      </c>
      <c r="C372" s="279" t="s">
        <v>298</v>
      </c>
      <c r="D372" s="280" t="s">
        <v>351</v>
      </c>
      <c r="E372" s="280">
        <v>0</v>
      </c>
      <c r="F372" s="280">
        <v>0</v>
      </c>
      <c r="G372" s="280">
        <v>0</v>
      </c>
      <c r="H372" s="280">
        <v>0</v>
      </c>
      <c r="I372" s="280">
        <v>0</v>
      </c>
      <c r="J372" s="280">
        <v>0</v>
      </c>
      <c r="K372" s="280">
        <v>0</v>
      </c>
      <c r="L372" s="280">
        <v>0</v>
      </c>
      <c r="M372" s="280">
        <v>0</v>
      </c>
      <c r="N372" s="280">
        <v>0</v>
      </c>
      <c r="O372" s="280">
        <v>0</v>
      </c>
      <c r="P372" s="280">
        <v>0</v>
      </c>
      <c r="Q372" s="280">
        <v>0</v>
      </c>
      <c r="R372" s="280">
        <v>0</v>
      </c>
      <c r="S372" s="280">
        <v>0</v>
      </c>
      <c r="T372" s="280">
        <v>0</v>
      </c>
      <c r="U372" s="233">
        <f t="shared" si="25"/>
        <v>0</v>
      </c>
      <c r="W372" s="252">
        <f t="shared" si="26"/>
        <v>0</v>
      </c>
    </row>
    <row r="373" spans="1:23" s="251" customFormat="1" ht="15" x14ac:dyDescent="0.3">
      <c r="A373" s="250" t="str">
        <f t="shared" si="28"/>
        <v>PO280604</v>
      </c>
      <c r="B373" s="250">
        <f t="shared" si="27"/>
        <v>4</v>
      </c>
      <c r="C373" s="279" t="s">
        <v>298</v>
      </c>
      <c r="D373" s="280" t="s">
        <v>300</v>
      </c>
      <c r="E373" s="280">
        <v>5</v>
      </c>
      <c r="F373" s="280">
        <v>0</v>
      </c>
      <c r="G373" s="280">
        <v>0</v>
      </c>
      <c r="H373" s="280">
        <v>5</v>
      </c>
      <c r="I373" s="280">
        <v>1</v>
      </c>
      <c r="J373" s="280">
        <v>0</v>
      </c>
      <c r="K373" s="280">
        <v>0</v>
      </c>
      <c r="L373" s="280">
        <v>1</v>
      </c>
      <c r="M373" s="280">
        <v>3</v>
      </c>
      <c r="N373" s="280">
        <v>0</v>
      </c>
      <c r="O373" s="280">
        <v>0</v>
      </c>
      <c r="P373" s="280">
        <v>3</v>
      </c>
      <c r="Q373" s="280">
        <v>1</v>
      </c>
      <c r="R373" s="280">
        <v>0</v>
      </c>
      <c r="S373" s="280">
        <v>0</v>
      </c>
      <c r="T373" s="280">
        <v>1</v>
      </c>
      <c r="U373" s="233">
        <f t="shared" si="25"/>
        <v>1</v>
      </c>
      <c r="W373" s="252">
        <f t="shared" si="26"/>
        <v>10</v>
      </c>
    </row>
    <row r="374" spans="1:23" s="251" customFormat="1" ht="15" x14ac:dyDescent="0.3">
      <c r="A374" s="250" t="str">
        <f t="shared" si="28"/>
        <v>PO280605</v>
      </c>
      <c r="B374" s="250">
        <f t="shared" si="27"/>
        <v>5</v>
      </c>
      <c r="C374" s="279" t="s">
        <v>298</v>
      </c>
      <c r="D374" s="280" t="s">
        <v>288</v>
      </c>
      <c r="E374" s="280">
        <v>3</v>
      </c>
      <c r="F374" s="280">
        <v>0</v>
      </c>
      <c r="G374" s="280">
        <v>0</v>
      </c>
      <c r="H374" s="280">
        <v>3</v>
      </c>
      <c r="I374" s="280">
        <v>0</v>
      </c>
      <c r="J374" s="280">
        <v>0</v>
      </c>
      <c r="K374" s="280">
        <v>0</v>
      </c>
      <c r="L374" s="280">
        <v>0</v>
      </c>
      <c r="M374" s="280">
        <v>0</v>
      </c>
      <c r="N374" s="280">
        <v>0</v>
      </c>
      <c r="O374" s="280">
        <v>0</v>
      </c>
      <c r="P374" s="280">
        <v>0</v>
      </c>
      <c r="Q374" s="280">
        <v>0</v>
      </c>
      <c r="R374" s="280">
        <v>0</v>
      </c>
      <c r="S374" s="280">
        <v>1</v>
      </c>
      <c r="T374" s="280">
        <v>1</v>
      </c>
      <c r="U374" s="233">
        <f t="shared" si="25"/>
        <v>1</v>
      </c>
      <c r="W374" s="252">
        <f t="shared" si="26"/>
        <v>4</v>
      </c>
    </row>
    <row r="375" spans="1:23" s="251" customFormat="1" ht="15" x14ac:dyDescent="0.3">
      <c r="A375" s="250" t="str">
        <f t="shared" si="28"/>
        <v>PO280606</v>
      </c>
      <c r="B375" s="250">
        <f t="shared" si="27"/>
        <v>6</v>
      </c>
      <c r="C375" s="279" t="s">
        <v>298</v>
      </c>
      <c r="D375" s="280" t="s">
        <v>308</v>
      </c>
      <c r="E375" s="280">
        <v>0</v>
      </c>
      <c r="F375" s="280">
        <v>0</v>
      </c>
      <c r="G375" s="280">
        <v>3</v>
      </c>
      <c r="H375" s="280">
        <v>3</v>
      </c>
      <c r="I375" s="280">
        <v>0</v>
      </c>
      <c r="J375" s="280">
        <v>0</v>
      </c>
      <c r="K375" s="280">
        <v>0</v>
      </c>
      <c r="L375" s="280">
        <v>0</v>
      </c>
      <c r="M375" s="280">
        <v>0</v>
      </c>
      <c r="N375" s="280">
        <v>0</v>
      </c>
      <c r="O375" s="280">
        <v>0</v>
      </c>
      <c r="P375" s="280">
        <v>0</v>
      </c>
      <c r="Q375" s="280">
        <v>3</v>
      </c>
      <c r="R375" s="280">
        <v>0</v>
      </c>
      <c r="S375" s="280">
        <v>1</v>
      </c>
      <c r="T375" s="280">
        <v>4</v>
      </c>
      <c r="U375" s="233">
        <f t="shared" si="25"/>
        <v>0</v>
      </c>
      <c r="W375" s="252">
        <f t="shared" si="26"/>
        <v>7</v>
      </c>
    </row>
    <row r="376" spans="1:23" s="251" customFormat="1" ht="15" x14ac:dyDescent="0.3">
      <c r="A376" s="250" t="str">
        <f t="shared" si="28"/>
        <v>PO280607</v>
      </c>
      <c r="B376" s="250">
        <f t="shared" si="27"/>
        <v>7</v>
      </c>
      <c r="C376" s="279" t="s">
        <v>298</v>
      </c>
      <c r="D376" s="280" t="s">
        <v>336</v>
      </c>
      <c r="E376" s="280">
        <v>1</v>
      </c>
      <c r="F376" s="280">
        <v>0</v>
      </c>
      <c r="G376" s="280">
        <v>0</v>
      </c>
      <c r="H376" s="280">
        <v>1</v>
      </c>
      <c r="I376" s="280">
        <v>0</v>
      </c>
      <c r="J376" s="280">
        <v>0</v>
      </c>
      <c r="K376" s="280">
        <v>0</v>
      </c>
      <c r="L376" s="280">
        <v>0</v>
      </c>
      <c r="M376" s="280">
        <v>0</v>
      </c>
      <c r="N376" s="280">
        <v>0</v>
      </c>
      <c r="O376" s="280">
        <v>0</v>
      </c>
      <c r="P376" s="280">
        <v>0</v>
      </c>
      <c r="Q376" s="280">
        <v>0</v>
      </c>
      <c r="R376" s="280">
        <v>0</v>
      </c>
      <c r="S376" s="280">
        <v>1</v>
      </c>
      <c r="T376" s="280">
        <v>1</v>
      </c>
      <c r="U376" s="233">
        <f t="shared" si="25"/>
        <v>0</v>
      </c>
      <c r="W376" s="252">
        <f t="shared" si="26"/>
        <v>2</v>
      </c>
    </row>
    <row r="377" spans="1:23" s="251" customFormat="1" ht="15" x14ac:dyDescent="0.3">
      <c r="A377" s="250" t="str">
        <f t="shared" si="28"/>
        <v>PO280608</v>
      </c>
      <c r="B377" s="250">
        <f t="shared" si="27"/>
        <v>8</v>
      </c>
      <c r="C377" s="279" t="s">
        <v>298</v>
      </c>
      <c r="D377" s="280" t="s">
        <v>289</v>
      </c>
      <c r="E377" s="280">
        <v>0</v>
      </c>
      <c r="F377" s="280">
        <v>0</v>
      </c>
      <c r="G377" s="280">
        <v>0</v>
      </c>
      <c r="H377" s="280">
        <v>0</v>
      </c>
      <c r="I377" s="280">
        <v>0</v>
      </c>
      <c r="J377" s="280">
        <v>0</v>
      </c>
      <c r="K377" s="280">
        <v>0</v>
      </c>
      <c r="L377" s="280">
        <v>0</v>
      </c>
      <c r="M377" s="280">
        <v>0</v>
      </c>
      <c r="N377" s="280">
        <v>0</v>
      </c>
      <c r="O377" s="280">
        <v>0</v>
      </c>
      <c r="P377" s="280">
        <v>0</v>
      </c>
      <c r="Q377" s="280">
        <v>0</v>
      </c>
      <c r="R377" s="280">
        <v>0</v>
      </c>
      <c r="S377" s="280">
        <v>0</v>
      </c>
      <c r="T377" s="280">
        <v>0</v>
      </c>
      <c r="U377" s="233">
        <f t="shared" si="25"/>
        <v>0</v>
      </c>
      <c r="W377" s="252">
        <f t="shared" si="26"/>
        <v>0</v>
      </c>
    </row>
    <row r="378" spans="1:23" s="251" customFormat="1" ht="15" x14ac:dyDescent="0.3">
      <c r="A378" s="250" t="str">
        <f t="shared" si="28"/>
        <v>PO280609</v>
      </c>
      <c r="B378" s="250">
        <f t="shared" si="27"/>
        <v>9</v>
      </c>
      <c r="C378" s="279" t="s">
        <v>298</v>
      </c>
      <c r="D378" s="280" t="s">
        <v>301</v>
      </c>
      <c r="E378" s="280">
        <v>4</v>
      </c>
      <c r="F378" s="280">
        <v>0</v>
      </c>
      <c r="G378" s="280">
        <v>0</v>
      </c>
      <c r="H378" s="280">
        <v>4</v>
      </c>
      <c r="I378" s="280">
        <v>0</v>
      </c>
      <c r="J378" s="280">
        <v>0</v>
      </c>
      <c r="K378" s="280">
        <v>0</v>
      </c>
      <c r="L378" s="280">
        <v>0</v>
      </c>
      <c r="M378" s="280">
        <v>1</v>
      </c>
      <c r="N378" s="280">
        <v>0</v>
      </c>
      <c r="O378" s="280">
        <v>0</v>
      </c>
      <c r="P378" s="280">
        <v>1</v>
      </c>
      <c r="Q378" s="280">
        <v>1</v>
      </c>
      <c r="R378" s="280">
        <v>1</v>
      </c>
      <c r="S378" s="280">
        <v>0</v>
      </c>
      <c r="T378" s="280">
        <v>2</v>
      </c>
      <c r="U378" s="233">
        <f t="shared" si="25"/>
        <v>1</v>
      </c>
      <c r="W378" s="252">
        <f t="shared" si="26"/>
        <v>7</v>
      </c>
    </row>
    <row r="379" spans="1:23" s="251" customFormat="1" ht="15" x14ac:dyDescent="0.3">
      <c r="A379" s="250" t="str">
        <f t="shared" si="28"/>
        <v>PO280610</v>
      </c>
      <c r="B379" s="250">
        <f t="shared" si="27"/>
        <v>10</v>
      </c>
      <c r="C379" s="279" t="s">
        <v>298</v>
      </c>
      <c r="D379" s="280" t="s">
        <v>302</v>
      </c>
      <c r="E379" s="280">
        <v>2</v>
      </c>
      <c r="F379" s="280">
        <v>0</v>
      </c>
      <c r="G379" s="280">
        <v>1</v>
      </c>
      <c r="H379" s="280">
        <v>3</v>
      </c>
      <c r="I379" s="280">
        <v>0</v>
      </c>
      <c r="J379" s="280">
        <v>0</v>
      </c>
      <c r="K379" s="280">
        <v>0</v>
      </c>
      <c r="L379" s="280">
        <v>0</v>
      </c>
      <c r="M379" s="280">
        <v>0</v>
      </c>
      <c r="N379" s="280">
        <v>0</v>
      </c>
      <c r="O379" s="280">
        <v>0</v>
      </c>
      <c r="P379" s="280">
        <v>0</v>
      </c>
      <c r="Q379" s="280">
        <v>1</v>
      </c>
      <c r="R379" s="280">
        <v>0</v>
      </c>
      <c r="S379" s="280">
        <v>0</v>
      </c>
      <c r="T379" s="280">
        <v>1</v>
      </c>
      <c r="U379" s="233">
        <f t="shared" si="25"/>
        <v>1</v>
      </c>
      <c r="W379" s="252">
        <f t="shared" si="26"/>
        <v>4</v>
      </c>
    </row>
    <row r="380" spans="1:23" s="251" customFormat="1" ht="15" x14ac:dyDescent="0.3">
      <c r="A380" s="250" t="str">
        <f t="shared" si="28"/>
        <v>PO280611</v>
      </c>
      <c r="B380" s="250">
        <f t="shared" si="27"/>
        <v>11</v>
      </c>
      <c r="C380" s="279" t="s">
        <v>298</v>
      </c>
      <c r="D380" s="280" t="s">
        <v>297</v>
      </c>
      <c r="E380" s="280">
        <v>1</v>
      </c>
      <c r="F380" s="280">
        <v>0</v>
      </c>
      <c r="G380" s="280">
        <v>0</v>
      </c>
      <c r="H380" s="280">
        <v>1</v>
      </c>
      <c r="I380" s="280">
        <v>0</v>
      </c>
      <c r="J380" s="280">
        <v>0</v>
      </c>
      <c r="K380" s="280">
        <v>0</v>
      </c>
      <c r="L380" s="280">
        <v>0</v>
      </c>
      <c r="M380" s="280">
        <v>0</v>
      </c>
      <c r="N380" s="280">
        <v>0</v>
      </c>
      <c r="O380" s="280">
        <v>0</v>
      </c>
      <c r="P380" s="280">
        <v>0</v>
      </c>
      <c r="Q380" s="280">
        <v>2</v>
      </c>
      <c r="R380" s="280">
        <v>0</v>
      </c>
      <c r="S380" s="280">
        <v>0</v>
      </c>
      <c r="T380" s="280">
        <v>2</v>
      </c>
      <c r="U380" s="233">
        <f t="shared" si="25"/>
        <v>0</v>
      </c>
      <c r="W380" s="252">
        <f t="shared" si="26"/>
        <v>3</v>
      </c>
    </row>
    <row r="381" spans="1:23" s="251" customFormat="1" ht="15" x14ac:dyDescent="0.3">
      <c r="A381" s="250" t="str">
        <f t="shared" si="28"/>
        <v>PO280612</v>
      </c>
      <c r="B381" s="250">
        <f t="shared" si="27"/>
        <v>12</v>
      </c>
      <c r="C381" s="279" t="s">
        <v>298</v>
      </c>
      <c r="D381" s="280" t="s">
        <v>304</v>
      </c>
      <c r="E381" s="280">
        <v>1</v>
      </c>
      <c r="F381" s="280">
        <v>0</v>
      </c>
      <c r="G381" s="280">
        <v>0</v>
      </c>
      <c r="H381" s="280">
        <v>1</v>
      </c>
      <c r="I381" s="280">
        <v>0</v>
      </c>
      <c r="J381" s="280">
        <v>0</v>
      </c>
      <c r="K381" s="280">
        <v>0</v>
      </c>
      <c r="L381" s="280">
        <v>0</v>
      </c>
      <c r="M381" s="280">
        <v>2</v>
      </c>
      <c r="N381" s="280">
        <v>0</v>
      </c>
      <c r="O381" s="280">
        <v>0</v>
      </c>
      <c r="P381" s="280">
        <v>2</v>
      </c>
      <c r="Q381" s="280">
        <v>0</v>
      </c>
      <c r="R381" s="280">
        <v>0</v>
      </c>
      <c r="S381" s="280">
        <v>0</v>
      </c>
      <c r="T381" s="280">
        <v>0</v>
      </c>
      <c r="U381" s="233">
        <f t="shared" si="25"/>
        <v>1</v>
      </c>
      <c r="W381" s="252">
        <f t="shared" si="26"/>
        <v>3</v>
      </c>
    </row>
    <row r="382" spans="1:23" s="251" customFormat="1" ht="15" x14ac:dyDescent="0.3">
      <c r="A382" s="250" t="str">
        <f t="shared" si="28"/>
        <v>PO280613</v>
      </c>
      <c r="B382" s="250">
        <f t="shared" si="27"/>
        <v>13</v>
      </c>
      <c r="C382" s="279" t="s">
        <v>298</v>
      </c>
      <c r="D382" s="280" t="s">
        <v>290</v>
      </c>
      <c r="E382" s="280">
        <v>0</v>
      </c>
      <c r="F382" s="280">
        <v>2</v>
      </c>
      <c r="G382" s="280">
        <v>1</v>
      </c>
      <c r="H382" s="280">
        <v>3</v>
      </c>
      <c r="I382" s="280">
        <v>0</v>
      </c>
      <c r="J382" s="280">
        <v>0</v>
      </c>
      <c r="K382" s="280">
        <v>0</v>
      </c>
      <c r="L382" s="280">
        <v>0</v>
      </c>
      <c r="M382" s="280">
        <v>0</v>
      </c>
      <c r="N382" s="280">
        <v>0</v>
      </c>
      <c r="O382" s="280">
        <v>0</v>
      </c>
      <c r="P382" s="280">
        <v>0</v>
      </c>
      <c r="Q382" s="280">
        <v>0</v>
      </c>
      <c r="R382" s="280">
        <v>0</v>
      </c>
      <c r="S382" s="280">
        <v>0</v>
      </c>
      <c r="T382" s="280">
        <v>0</v>
      </c>
      <c r="U382" s="233">
        <f t="shared" si="25"/>
        <v>1</v>
      </c>
      <c r="W382" s="252">
        <f t="shared" si="26"/>
        <v>3</v>
      </c>
    </row>
    <row r="383" spans="1:23" s="251" customFormat="1" ht="15" x14ac:dyDescent="0.3">
      <c r="A383" s="250" t="str">
        <f t="shared" si="28"/>
        <v>PO280614</v>
      </c>
      <c r="B383" s="250">
        <f t="shared" si="27"/>
        <v>14</v>
      </c>
      <c r="C383" s="279" t="s">
        <v>298</v>
      </c>
      <c r="D383" s="280" t="s">
        <v>291</v>
      </c>
      <c r="E383" s="280">
        <v>29</v>
      </c>
      <c r="F383" s="280">
        <v>0</v>
      </c>
      <c r="G383" s="280">
        <v>0</v>
      </c>
      <c r="H383" s="280">
        <v>29</v>
      </c>
      <c r="I383" s="280">
        <v>13</v>
      </c>
      <c r="J383" s="280">
        <v>0</v>
      </c>
      <c r="K383" s="280">
        <v>0</v>
      </c>
      <c r="L383" s="280">
        <v>13</v>
      </c>
      <c r="M383" s="280">
        <v>3</v>
      </c>
      <c r="N383" s="280">
        <v>0</v>
      </c>
      <c r="O383" s="280">
        <v>0</v>
      </c>
      <c r="P383" s="280">
        <v>3</v>
      </c>
      <c r="Q383" s="280">
        <v>3</v>
      </c>
      <c r="R383" s="280">
        <v>0</v>
      </c>
      <c r="S383" s="280">
        <v>0</v>
      </c>
      <c r="T383" s="280">
        <v>3</v>
      </c>
      <c r="U383" s="233">
        <f t="shared" si="25"/>
        <v>1</v>
      </c>
      <c r="W383" s="252">
        <f t="shared" si="26"/>
        <v>48</v>
      </c>
    </row>
    <row r="384" spans="1:23" s="251" customFormat="1" ht="15" x14ac:dyDescent="0.3">
      <c r="A384" s="250" t="str">
        <f t="shared" si="28"/>
        <v>PO280615</v>
      </c>
      <c r="B384" s="250">
        <f t="shared" si="27"/>
        <v>15</v>
      </c>
      <c r="C384" s="279" t="s">
        <v>298</v>
      </c>
      <c r="D384" s="280" t="s">
        <v>237</v>
      </c>
      <c r="E384" s="280">
        <v>0</v>
      </c>
      <c r="F384" s="280">
        <v>0</v>
      </c>
      <c r="G384" s="280">
        <v>0</v>
      </c>
      <c r="H384" s="280">
        <v>0</v>
      </c>
      <c r="I384" s="280">
        <v>0</v>
      </c>
      <c r="J384" s="280">
        <v>0</v>
      </c>
      <c r="K384" s="280">
        <v>0</v>
      </c>
      <c r="L384" s="280">
        <v>0</v>
      </c>
      <c r="M384" s="280">
        <v>0</v>
      </c>
      <c r="N384" s="280">
        <v>0</v>
      </c>
      <c r="O384" s="280">
        <v>0</v>
      </c>
      <c r="P384" s="280">
        <v>0</v>
      </c>
      <c r="Q384" s="280">
        <v>0</v>
      </c>
      <c r="R384" s="280">
        <v>0</v>
      </c>
      <c r="S384" s="280">
        <v>0</v>
      </c>
      <c r="T384" s="280">
        <v>0</v>
      </c>
      <c r="U384" s="233">
        <f t="shared" si="25"/>
        <v>0</v>
      </c>
      <c r="W384" s="252">
        <f t="shared" si="26"/>
        <v>0</v>
      </c>
    </row>
    <row r="385" spans="1:23" s="251" customFormat="1" ht="15" x14ac:dyDescent="0.3">
      <c r="A385" s="250" t="str">
        <f t="shared" si="28"/>
        <v>PO280616</v>
      </c>
      <c r="B385" s="250">
        <f t="shared" si="27"/>
        <v>16</v>
      </c>
      <c r="C385" s="279" t="s">
        <v>298</v>
      </c>
      <c r="D385" s="280" t="s">
        <v>151</v>
      </c>
      <c r="E385" s="280">
        <v>0</v>
      </c>
      <c r="F385" s="280">
        <v>0</v>
      </c>
      <c r="G385" s="280">
        <v>0</v>
      </c>
      <c r="H385" s="280">
        <v>0</v>
      </c>
      <c r="I385" s="280">
        <v>0</v>
      </c>
      <c r="J385" s="280">
        <v>0</v>
      </c>
      <c r="K385" s="280">
        <v>0</v>
      </c>
      <c r="L385" s="280">
        <v>0</v>
      </c>
      <c r="M385" s="280">
        <v>0</v>
      </c>
      <c r="N385" s="280">
        <v>0</v>
      </c>
      <c r="O385" s="280">
        <v>0</v>
      </c>
      <c r="P385" s="280">
        <v>0</v>
      </c>
      <c r="Q385" s="280">
        <v>0</v>
      </c>
      <c r="R385" s="280">
        <v>0</v>
      </c>
      <c r="S385" s="280">
        <v>0</v>
      </c>
      <c r="T385" s="280">
        <v>0</v>
      </c>
      <c r="U385" s="233">
        <f t="shared" si="25"/>
        <v>0</v>
      </c>
      <c r="W385" s="252">
        <f t="shared" si="26"/>
        <v>0</v>
      </c>
    </row>
    <row r="386" spans="1:23" s="251" customFormat="1" ht="15" x14ac:dyDescent="0.3">
      <c r="A386" s="250" t="str">
        <f t="shared" si="28"/>
        <v>PO280617</v>
      </c>
      <c r="B386" s="250">
        <f t="shared" si="27"/>
        <v>17</v>
      </c>
      <c r="C386" s="279" t="s">
        <v>298</v>
      </c>
      <c r="D386" s="280" t="s">
        <v>238</v>
      </c>
      <c r="E386" s="280">
        <v>0</v>
      </c>
      <c r="F386" s="280">
        <v>0</v>
      </c>
      <c r="G386" s="280">
        <v>0</v>
      </c>
      <c r="H386" s="280">
        <v>0</v>
      </c>
      <c r="I386" s="280">
        <v>0</v>
      </c>
      <c r="J386" s="280">
        <v>0</v>
      </c>
      <c r="K386" s="280">
        <v>0</v>
      </c>
      <c r="L386" s="280">
        <v>0</v>
      </c>
      <c r="M386" s="280">
        <v>2</v>
      </c>
      <c r="N386" s="280">
        <v>0</v>
      </c>
      <c r="O386" s="280">
        <v>0</v>
      </c>
      <c r="P386" s="280">
        <v>2</v>
      </c>
      <c r="Q386" s="280">
        <v>0</v>
      </c>
      <c r="R386" s="280">
        <v>0</v>
      </c>
      <c r="S386" s="280">
        <v>0</v>
      </c>
      <c r="T386" s="280">
        <v>0</v>
      </c>
      <c r="U386" s="233">
        <f t="shared" si="25"/>
        <v>1</v>
      </c>
      <c r="W386" s="252">
        <f t="shared" si="26"/>
        <v>2</v>
      </c>
    </row>
    <row r="387" spans="1:23" s="251" customFormat="1" ht="15" x14ac:dyDescent="0.3">
      <c r="A387" s="250" t="str">
        <f t="shared" si="28"/>
        <v>PO280618</v>
      </c>
      <c r="B387" s="250">
        <f t="shared" si="27"/>
        <v>18</v>
      </c>
      <c r="C387" s="279" t="s">
        <v>298</v>
      </c>
      <c r="D387" s="280" t="s">
        <v>194</v>
      </c>
      <c r="E387" s="280">
        <v>0</v>
      </c>
      <c r="F387" s="280">
        <v>0</v>
      </c>
      <c r="G387" s="280">
        <v>0</v>
      </c>
      <c r="H387" s="280">
        <v>0</v>
      </c>
      <c r="I387" s="280">
        <v>0</v>
      </c>
      <c r="J387" s="280">
        <v>0</v>
      </c>
      <c r="K387" s="280">
        <v>0</v>
      </c>
      <c r="L387" s="280">
        <v>0</v>
      </c>
      <c r="M387" s="280">
        <v>0</v>
      </c>
      <c r="N387" s="280">
        <v>0</v>
      </c>
      <c r="O387" s="280">
        <v>0</v>
      </c>
      <c r="P387" s="280">
        <v>0</v>
      </c>
      <c r="Q387" s="280">
        <v>0</v>
      </c>
      <c r="R387" s="280">
        <v>0</v>
      </c>
      <c r="S387" s="280">
        <v>0</v>
      </c>
      <c r="T387" s="280">
        <v>0</v>
      </c>
      <c r="U387" s="233">
        <f t="shared" si="25"/>
        <v>0</v>
      </c>
      <c r="W387" s="252">
        <f t="shared" si="26"/>
        <v>0</v>
      </c>
    </row>
    <row r="388" spans="1:23" s="251" customFormat="1" ht="15" x14ac:dyDescent="0.3">
      <c r="A388" s="250" t="str">
        <f t="shared" si="28"/>
        <v>PO280619</v>
      </c>
      <c r="B388" s="250">
        <f t="shared" si="27"/>
        <v>19</v>
      </c>
      <c r="C388" s="279" t="s">
        <v>298</v>
      </c>
      <c r="D388" s="280" t="s">
        <v>228</v>
      </c>
      <c r="E388" s="280">
        <v>0</v>
      </c>
      <c r="F388" s="280">
        <v>0</v>
      </c>
      <c r="G388" s="280">
        <v>0</v>
      </c>
      <c r="H388" s="280">
        <v>0</v>
      </c>
      <c r="I388" s="280">
        <v>0</v>
      </c>
      <c r="J388" s="280">
        <v>0</v>
      </c>
      <c r="K388" s="280">
        <v>0</v>
      </c>
      <c r="L388" s="280">
        <v>0</v>
      </c>
      <c r="M388" s="280">
        <v>0</v>
      </c>
      <c r="N388" s="280">
        <v>0</v>
      </c>
      <c r="O388" s="280">
        <v>1</v>
      </c>
      <c r="P388" s="280">
        <v>1</v>
      </c>
      <c r="Q388" s="280">
        <v>0</v>
      </c>
      <c r="R388" s="280">
        <v>0</v>
      </c>
      <c r="S388" s="280">
        <v>0</v>
      </c>
      <c r="T388" s="280">
        <v>0</v>
      </c>
      <c r="U388" s="233">
        <f t="shared" si="25"/>
        <v>1</v>
      </c>
      <c r="W388" s="252">
        <f t="shared" si="26"/>
        <v>1</v>
      </c>
    </row>
    <row r="389" spans="1:23" s="251" customFormat="1" ht="15" x14ac:dyDescent="0.3">
      <c r="A389" s="250" t="str">
        <f t="shared" si="28"/>
        <v>PO280620</v>
      </c>
      <c r="B389" s="250">
        <f t="shared" si="27"/>
        <v>20</v>
      </c>
      <c r="C389" s="279" t="s">
        <v>298</v>
      </c>
      <c r="D389" s="280" t="s">
        <v>271</v>
      </c>
      <c r="E389" s="280">
        <v>0</v>
      </c>
      <c r="F389" s="280">
        <v>0</v>
      </c>
      <c r="G389" s="280">
        <v>0</v>
      </c>
      <c r="H389" s="280">
        <v>0</v>
      </c>
      <c r="I389" s="280">
        <v>0</v>
      </c>
      <c r="J389" s="280">
        <v>0</v>
      </c>
      <c r="K389" s="280">
        <v>0</v>
      </c>
      <c r="L389" s="280">
        <v>0</v>
      </c>
      <c r="M389" s="280">
        <v>1</v>
      </c>
      <c r="N389" s="280">
        <v>0</v>
      </c>
      <c r="O389" s="280">
        <v>0</v>
      </c>
      <c r="P389" s="280">
        <v>1</v>
      </c>
      <c r="Q389" s="280">
        <v>0</v>
      </c>
      <c r="R389" s="280">
        <v>0</v>
      </c>
      <c r="S389" s="280">
        <v>0</v>
      </c>
      <c r="T389" s="280">
        <v>0</v>
      </c>
      <c r="U389" s="233">
        <f t="shared" si="25"/>
        <v>1</v>
      </c>
      <c r="W389" s="252">
        <f t="shared" si="26"/>
        <v>1</v>
      </c>
    </row>
    <row r="390" spans="1:23" s="251" customFormat="1" ht="15" x14ac:dyDescent="0.3">
      <c r="A390" s="250" t="str">
        <f t="shared" si="28"/>
        <v>PO280621</v>
      </c>
      <c r="B390" s="250">
        <f t="shared" si="27"/>
        <v>21</v>
      </c>
      <c r="C390" s="279" t="s">
        <v>298</v>
      </c>
      <c r="D390" s="280" t="s">
        <v>146</v>
      </c>
      <c r="E390" s="280">
        <v>0</v>
      </c>
      <c r="F390" s="280">
        <v>0</v>
      </c>
      <c r="G390" s="280">
        <v>0</v>
      </c>
      <c r="H390" s="280">
        <v>0</v>
      </c>
      <c r="I390" s="280">
        <v>0</v>
      </c>
      <c r="J390" s="280">
        <v>0</v>
      </c>
      <c r="K390" s="280">
        <v>0</v>
      </c>
      <c r="L390" s="280">
        <v>0</v>
      </c>
      <c r="M390" s="280">
        <v>0</v>
      </c>
      <c r="N390" s="280">
        <v>0</v>
      </c>
      <c r="O390" s="280">
        <v>0</v>
      </c>
      <c r="P390" s="280">
        <v>0</v>
      </c>
      <c r="Q390" s="280">
        <v>0</v>
      </c>
      <c r="R390" s="280">
        <v>0</v>
      </c>
      <c r="S390" s="280">
        <v>0</v>
      </c>
      <c r="T390" s="280">
        <v>0</v>
      </c>
      <c r="U390" s="233">
        <f t="shared" si="25"/>
        <v>0</v>
      </c>
      <c r="W390" s="252">
        <f t="shared" si="26"/>
        <v>0</v>
      </c>
    </row>
    <row r="391" spans="1:23" s="251" customFormat="1" ht="15" x14ac:dyDescent="0.3">
      <c r="A391" s="250" t="str">
        <f t="shared" si="28"/>
        <v>PO280622</v>
      </c>
      <c r="B391" s="250">
        <f t="shared" si="27"/>
        <v>22</v>
      </c>
      <c r="C391" s="279" t="s">
        <v>298</v>
      </c>
      <c r="D391" s="280" t="s">
        <v>1203</v>
      </c>
      <c r="E391" s="280">
        <v>0</v>
      </c>
      <c r="F391" s="280">
        <v>0</v>
      </c>
      <c r="G391" s="280">
        <v>0</v>
      </c>
      <c r="H391" s="280">
        <v>0</v>
      </c>
      <c r="I391" s="280">
        <v>0</v>
      </c>
      <c r="J391" s="280">
        <v>0</v>
      </c>
      <c r="K391" s="280">
        <v>0</v>
      </c>
      <c r="L391" s="280">
        <v>0</v>
      </c>
      <c r="M391" s="280">
        <v>0</v>
      </c>
      <c r="N391" s="280">
        <v>0</v>
      </c>
      <c r="O391" s="280">
        <v>0</v>
      </c>
      <c r="P391" s="280">
        <v>0</v>
      </c>
      <c r="Q391" s="280">
        <v>0</v>
      </c>
      <c r="R391" s="280">
        <v>0</v>
      </c>
      <c r="S391" s="280">
        <v>0</v>
      </c>
      <c r="T391" s="280">
        <v>0</v>
      </c>
      <c r="U391" s="233">
        <f t="shared" si="25"/>
        <v>0</v>
      </c>
      <c r="W391" s="252">
        <f t="shared" si="26"/>
        <v>0</v>
      </c>
    </row>
    <row r="392" spans="1:23" s="251" customFormat="1" ht="15" x14ac:dyDescent="0.3">
      <c r="A392" s="250" t="str">
        <f t="shared" si="28"/>
        <v>PO280623</v>
      </c>
      <c r="B392" s="250">
        <f t="shared" si="27"/>
        <v>23</v>
      </c>
      <c r="C392" s="279" t="s">
        <v>298</v>
      </c>
      <c r="D392" s="280" t="s">
        <v>111</v>
      </c>
      <c r="E392" s="280">
        <v>0</v>
      </c>
      <c r="F392" s="280">
        <v>0</v>
      </c>
      <c r="G392" s="280">
        <v>0</v>
      </c>
      <c r="H392" s="280">
        <v>0</v>
      </c>
      <c r="I392" s="280">
        <v>0</v>
      </c>
      <c r="J392" s="280">
        <v>0</v>
      </c>
      <c r="K392" s="280">
        <v>0</v>
      </c>
      <c r="L392" s="280">
        <v>0</v>
      </c>
      <c r="M392" s="280">
        <v>0</v>
      </c>
      <c r="N392" s="280">
        <v>0</v>
      </c>
      <c r="O392" s="280">
        <v>0</v>
      </c>
      <c r="P392" s="280">
        <v>0</v>
      </c>
      <c r="Q392" s="280">
        <v>0</v>
      </c>
      <c r="R392" s="280">
        <v>0</v>
      </c>
      <c r="S392" s="280">
        <v>0</v>
      </c>
      <c r="T392" s="280">
        <v>0</v>
      </c>
      <c r="U392" s="233">
        <f t="shared" si="25"/>
        <v>0</v>
      </c>
      <c r="W392" s="252">
        <f t="shared" si="26"/>
        <v>0</v>
      </c>
    </row>
    <row r="393" spans="1:23" s="251" customFormat="1" ht="15" x14ac:dyDescent="0.3">
      <c r="A393" s="250" t="str">
        <f t="shared" si="28"/>
        <v>PO280701</v>
      </c>
      <c r="B393" s="250">
        <f t="shared" si="27"/>
        <v>1</v>
      </c>
      <c r="C393" s="279" t="s">
        <v>305</v>
      </c>
      <c r="D393" s="280" t="s">
        <v>234</v>
      </c>
      <c r="E393" s="280">
        <v>1</v>
      </c>
      <c r="F393" s="280">
        <v>0</v>
      </c>
      <c r="G393" s="280">
        <v>0</v>
      </c>
      <c r="H393" s="280">
        <v>1</v>
      </c>
      <c r="I393" s="280">
        <v>0</v>
      </c>
      <c r="J393" s="280">
        <v>0</v>
      </c>
      <c r="K393" s="280">
        <v>0</v>
      </c>
      <c r="L393" s="280">
        <v>0</v>
      </c>
      <c r="M393" s="280">
        <v>0</v>
      </c>
      <c r="N393" s="280">
        <v>0</v>
      </c>
      <c r="O393" s="280">
        <v>0</v>
      </c>
      <c r="P393" s="280">
        <v>0</v>
      </c>
      <c r="Q393" s="280">
        <v>0</v>
      </c>
      <c r="R393" s="280">
        <v>0</v>
      </c>
      <c r="S393" s="280">
        <v>0</v>
      </c>
      <c r="T393" s="280">
        <v>0</v>
      </c>
      <c r="U393" s="233">
        <f t="shared" si="25"/>
        <v>1</v>
      </c>
      <c r="W393" s="252">
        <f t="shared" si="26"/>
        <v>1</v>
      </c>
    </row>
    <row r="394" spans="1:23" s="251" customFormat="1" ht="15" x14ac:dyDescent="0.3">
      <c r="A394" s="250" t="str">
        <f t="shared" si="28"/>
        <v>PO280702</v>
      </c>
      <c r="B394" s="250">
        <f t="shared" si="27"/>
        <v>2</v>
      </c>
      <c r="C394" s="279" t="s">
        <v>305</v>
      </c>
      <c r="D394" s="280" t="s">
        <v>306</v>
      </c>
      <c r="E394" s="280">
        <v>0</v>
      </c>
      <c r="F394" s="280">
        <v>0</v>
      </c>
      <c r="G394" s="280">
        <v>0</v>
      </c>
      <c r="H394" s="280">
        <v>0</v>
      </c>
      <c r="I394" s="280">
        <v>0</v>
      </c>
      <c r="J394" s="280">
        <v>0</v>
      </c>
      <c r="K394" s="280">
        <v>0</v>
      </c>
      <c r="L394" s="280">
        <v>0</v>
      </c>
      <c r="M394" s="280">
        <v>0</v>
      </c>
      <c r="N394" s="280">
        <v>0</v>
      </c>
      <c r="O394" s="280">
        <v>0</v>
      </c>
      <c r="P394" s="280">
        <v>0</v>
      </c>
      <c r="Q394" s="280">
        <v>0</v>
      </c>
      <c r="R394" s="280">
        <v>0</v>
      </c>
      <c r="S394" s="280">
        <v>0</v>
      </c>
      <c r="T394" s="280">
        <v>0</v>
      </c>
      <c r="U394" s="233">
        <f t="shared" si="25"/>
        <v>0</v>
      </c>
      <c r="W394" s="252">
        <f t="shared" si="26"/>
        <v>0</v>
      </c>
    </row>
    <row r="395" spans="1:23" s="251" customFormat="1" ht="15" x14ac:dyDescent="0.3">
      <c r="A395" s="250" t="str">
        <f t="shared" si="28"/>
        <v>PO280703</v>
      </c>
      <c r="B395" s="250">
        <f t="shared" si="27"/>
        <v>3</v>
      </c>
      <c r="C395" s="279" t="s">
        <v>305</v>
      </c>
      <c r="D395" s="280" t="s">
        <v>291</v>
      </c>
      <c r="E395" s="280">
        <v>0</v>
      </c>
      <c r="F395" s="280">
        <v>0</v>
      </c>
      <c r="G395" s="280">
        <v>0</v>
      </c>
      <c r="H395" s="280">
        <v>0</v>
      </c>
      <c r="I395" s="280">
        <v>0</v>
      </c>
      <c r="J395" s="280">
        <v>0</v>
      </c>
      <c r="K395" s="280">
        <v>0</v>
      </c>
      <c r="L395" s="280">
        <v>0</v>
      </c>
      <c r="M395" s="280">
        <v>1</v>
      </c>
      <c r="N395" s="280">
        <v>0</v>
      </c>
      <c r="O395" s="280">
        <v>0</v>
      </c>
      <c r="P395" s="280">
        <v>1</v>
      </c>
      <c r="Q395" s="280">
        <v>0</v>
      </c>
      <c r="R395" s="280">
        <v>0</v>
      </c>
      <c r="S395" s="280">
        <v>0</v>
      </c>
      <c r="T395" s="280">
        <v>0</v>
      </c>
      <c r="U395" s="233">
        <f t="shared" ref="U395:U458" si="29">IF((H395+P395)&gt;(L395+T395),1,0)</f>
        <v>1</v>
      </c>
      <c r="W395" s="252">
        <f t="shared" si="26"/>
        <v>1</v>
      </c>
    </row>
    <row r="396" spans="1:23" s="251" customFormat="1" ht="15" x14ac:dyDescent="0.3">
      <c r="A396" s="250" t="str">
        <f t="shared" si="28"/>
        <v>PO280704</v>
      </c>
      <c r="B396" s="250">
        <f t="shared" si="27"/>
        <v>4</v>
      </c>
      <c r="C396" s="279" t="s">
        <v>305</v>
      </c>
      <c r="D396" s="280" t="s">
        <v>284</v>
      </c>
      <c r="E396" s="280">
        <v>0</v>
      </c>
      <c r="F396" s="280">
        <v>0</v>
      </c>
      <c r="G396" s="280">
        <v>0</v>
      </c>
      <c r="H396" s="280">
        <v>0</v>
      </c>
      <c r="I396" s="280">
        <v>0</v>
      </c>
      <c r="J396" s="280">
        <v>0</v>
      </c>
      <c r="K396" s="280">
        <v>0</v>
      </c>
      <c r="L396" s="280">
        <v>0</v>
      </c>
      <c r="M396" s="280">
        <v>1</v>
      </c>
      <c r="N396" s="280">
        <v>0</v>
      </c>
      <c r="O396" s="280">
        <v>0</v>
      </c>
      <c r="P396" s="280">
        <v>1</v>
      </c>
      <c r="Q396" s="280">
        <v>0</v>
      </c>
      <c r="R396" s="280">
        <v>0</v>
      </c>
      <c r="S396" s="280">
        <v>0</v>
      </c>
      <c r="T396" s="280">
        <v>0</v>
      </c>
      <c r="U396" s="233">
        <f t="shared" si="29"/>
        <v>1</v>
      </c>
      <c r="W396" s="252">
        <f t="shared" ref="W396:W459" si="30">H396+L396+P396+T396</f>
        <v>1</v>
      </c>
    </row>
    <row r="397" spans="1:23" s="251" customFormat="1" ht="15" x14ac:dyDescent="0.3">
      <c r="A397" s="250" t="str">
        <f t="shared" si="28"/>
        <v>PO280705</v>
      </c>
      <c r="B397" s="250">
        <f t="shared" si="27"/>
        <v>5</v>
      </c>
      <c r="C397" s="279" t="s">
        <v>305</v>
      </c>
      <c r="D397" s="280" t="s">
        <v>287</v>
      </c>
      <c r="E397" s="280">
        <v>0</v>
      </c>
      <c r="F397" s="280">
        <v>0</v>
      </c>
      <c r="G397" s="280">
        <v>0</v>
      </c>
      <c r="H397" s="280">
        <v>0</v>
      </c>
      <c r="I397" s="280">
        <v>0</v>
      </c>
      <c r="J397" s="280">
        <v>0</v>
      </c>
      <c r="K397" s="280">
        <v>0</v>
      </c>
      <c r="L397" s="280">
        <v>0</v>
      </c>
      <c r="M397" s="280">
        <v>0</v>
      </c>
      <c r="N397" s="280">
        <v>0</v>
      </c>
      <c r="O397" s="280">
        <v>0</v>
      </c>
      <c r="P397" s="280">
        <v>0</v>
      </c>
      <c r="Q397" s="280">
        <v>1</v>
      </c>
      <c r="R397" s="280">
        <v>0</v>
      </c>
      <c r="S397" s="280">
        <v>0</v>
      </c>
      <c r="T397" s="280">
        <v>1</v>
      </c>
      <c r="U397" s="233">
        <f t="shared" si="29"/>
        <v>0</v>
      </c>
      <c r="W397" s="252">
        <f t="shared" si="30"/>
        <v>1</v>
      </c>
    </row>
    <row r="398" spans="1:23" s="251" customFormat="1" ht="15" x14ac:dyDescent="0.3">
      <c r="A398" s="250" t="str">
        <f t="shared" si="28"/>
        <v>PO280706</v>
      </c>
      <c r="B398" s="250">
        <f t="shared" si="27"/>
        <v>6</v>
      </c>
      <c r="C398" s="279" t="s">
        <v>305</v>
      </c>
      <c r="D398" s="280" t="s">
        <v>311</v>
      </c>
      <c r="E398" s="280">
        <v>0</v>
      </c>
      <c r="F398" s="280">
        <v>0</v>
      </c>
      <c r="G398" s="280">
        <v>0</v>
      </c>
      <c r="H398" s="280">
        <v>0</v>
      </c>
      <c r="I398" s="280">
        <v>0</v>
      </c>
      <c r="J398" s="280">
        <v>0</v>
      </c>
      <c r="K398" s="280">
        <v>0</v>
      </c>
      <c r="L398" s="280">
        <v>0</v>
      </c>
      <c r="M398" s="280">
        <v>0</v>
      </c>
      <c r="N398" s="280">
        <v>0</v>
      </c>
      <c r="O398" s="280">
        <v>0</v>
      </c>
      <c r="P398" s="280">
        <v>0</v>
      </c>
      <c r="Q398" s="280">
        <v>0</v>
      </c>
      <c r="R398" s="280">
        <v>0</v>
      </c>
      <c r="S398" s="280">
        <v>0</v>
      </c>
      <c r="T398" s="280">
        <v>0</v>
      </c>
      <c r="U398" s="233">
        <f t="shared" si="29"/>
        <v>0</v>
      </c>
      <c r="W398" s="252">
        <f t="shared" si="30"/>
        <v>0</v>
      </c>
    </row>
    <row r="399" spans="1:23" s="251" customFormat="1" ht="15" x14ac:dyDescent="0.3">
      <c r="A399" s="250" t="str">
        <f t="shared" si="28"/>
        <v>PO280707</v>
      </c>
      <c r="B399" s="250">
        <f t="shared" si="27"/>
        <v>7</v>
      </c>
      <c r="C399" s="279" t="s">
        <v>305</v>
      </c>
      <c r="D399" s="280" t="s">
        <v>397</v>
      </c>
      <c r="E399" s="280">
        <v>0</v>
      </c>
      <c r="F399" s="280">
        <v>0</v>
      </c>
      <c r="G399" s="280">
        <v>0</v>
      </c>
      <c r="H399" s="280">
        <v>0</v>
      </c>
      <c r="I399" s="280">
        <v>0</v>
      </c>
      <c r="J399" s="280">
        <v>0</v>
      </c>
      <c r="K399" s="280">
        <v>0</v>
      </c>
      <c r="L399" s="280">
        <v>0</v>
      </c>
      <c r="M399" s="280">
        <v>0</v>
      </c>
      <c r="N399" s="280">
        <v>0</v>
      </c>
      <c r="O399" s="280">
        <v>0</v>
      </c>
      <c r="P399" s="280">
        <v>0</v>
      </c>
      <c r="Q399" s="280">
        <v>0</v>
      </c>
      <c r="R399" s="280">
        <v>0</v>
      </c>
      <c r="S399" s="280">
        <v>0</v>
      </c>
      <c r="T399" s="280">
        <v>0</v>
      </c>
      <c r="U399" s="233">
        <f t="shared" si="29"/>
        <v>0</v>
      </c>
      <c r="W399" s="252">
        <f t="shared" si="30"/>
        <v>0</v>
      </c>
    </row>
    <row r="400" spans="1:23" s="251" customFormat="1" ht="15" x14ac:dyDescent="0.3">
      <c r="A400" s="250" t="str">
        <f t="shared" si="28"/>
        <v>PO280708</v>
      </c>
      <c r="B400" s="250">
        <f t="shared" si="27"/>
        <v>8</v>
      </c>
      <c r="C400" s="281" t="s">
        <v>305</v>
      </c>
      <c r="D400" s="282" t="s">
        <v>308</v>
      </c>
      <c r="E400" s="282">
        <v>0</v>
      </c>
      <c r="F400" s="282">
        <v>0</v>
      </c>
      <c r="G400" s="282">
        <v>1</v>
      </c>
      <c r="H400" s="282">
        <v>1</v>
      </c>
      <c r="I400" s="282">
        <v>0</v>
      </c>
      <c r="J400" s="282">
        <v>0</v>
      </c>
      <c r="K400" s="282">
        <v>0</v>
      </c>
      <c r="L400" s="282">
        <v>0</v>
      </c>
      <c r="M400" s="282">
        <v>0</v>
      </c>
      <c r="N400" s="282">
        <v>0</v>
      </c>
      <c r="O400" s="282">
        <v>0</v>
      </c>
      <c r="P400" s="282">
        <v>0</v>
      </c>
      <c r="Q400" s="282">
        <v>0</v>
      </c>
      <c r="R400" s="282">
        <v>0</v>
      </c>
      <c r="S400" s="282">
        <v>0</v>
      </c>
      <c r="T400" s="282">
        <v>0</v>
      </c>
      <c r="U400" s="233">
        <f t="shared" si="29"/>
        <v>1</v>
      </c>
      <c r="W400" s="252">
        <f t="shared" si="30"/>
        <v>1</v>
      </c>
    </row>
    <row r="401" spans="1:23" s="251" customFormat="1" ht="15" x14ac:dyDescent="0.3">
      <c r="A401" s="250" t="str">
        <f t="shared" si="28"/>
        <v>PO280709</v>
      </c>
      <c r="B401" s="250">
        <f t="shared" si="27"/>
        <v>9</v>
      </c>
      <c r="C401" s="281" t="s">
        <v>305</v>
      </c>
      <c r="D401" s="282" t="s">
        <v>286</v>
      </c>
      <c r="E401" s="282">
        <v>0</v>
      </c>
      <c r="F401" s="282">
        <v>0</v>
      </c>
      <c r="G401" s="282">
        <v>1</v>
      </c>
      <c r="H401" s="282">
        <v>1</v>
      </c>
      <c r="I401" s="282">
        <v>0</v>
      </c>
      <c r="J401" s="282">
        <v>0</v>
      </c>
      <c r="K401" s="282">
        <v>0</v>
      </c>
      <c r="L401" s="282">
        <v>0</v>
      </c>
      <c r="M401" s="282">
        <v>0</v>
      </c>
      <c r="N401" s="282">
        <v>0</v>
      </c>
      <c r="O401" s="282">
        <v>0</v>
      </c>
      <c r="P401" s="282">
        <v>0</v>
      </c>
      <c r="Q401" s="282">
        <v>0</v>
      </c>
      <c r="R401" s="282">
        <v>0</v>
      </c>
      <c r="S401" s="282">
        <v>0</v>
      </c>
      <c r="T401" s="282">
        <v>0</v>
      </c>
      <c r="U401" s="233">
        <f t="shared" si="29"/>
        <v>1</v>
      </c>
      <c r="W401" s="252">
        <f t="shared" si="30"/>
        <v>1</v>
      </c>
    </row>
    <row r="402" spans="1:23" s="251" customFormat="1" ht="15" x14ac:dyDescent="0.3">
      <c r="A402" s="250" t="str">
        <f t="shared" si="28"/>
        <v>PO280801</v>
      </c>
      <c r="B402" s="250">
        <f t="shared" si="27"/>
        <v>1</v>
      </c>
      <c r="C402" s="279" t="s">
        <v>307</v>
      </c>
      <c r="D402" s="280" t="s">
        <v>234</v>
      </c>
      <c r="E402" s="280">
        <v>0</v>
      </c>
      <c r="F402" s="280">
        <v>0</v>
      </c>
      <c r="G402" s="280">
        <v>0</v>
      </c>
      <c r="H402" s="280">
        <v>0</v>
      </c>
      <c r="I402" s="280">
        <v>0</v>
      </c>
      <c r="J402" s="280">
        <v>0</v>
      </c>
      <c r="K402" s="280">
        <v>0</v>
      </c>
      <c r="L402" s="280">
        <v>0</v>
      </c>
      <c r="M402" s="280">
        <v>0</v>
      </c>
      <c r="N402" s="280">
        <v>0</v>
      </c>
      <c r="O402" s="280">
        <v>0</v>
      </c>
      <c r="P402" s="280">
        <v>0</v>
      </c>
      <c r="Q402" s="280">
        <v>0</v>
      </c>
      <c r="R402" s="280">
        <v>0</v>
      </c>
      <c r="S402" s="280">
        <v>0</v>
      </c>
      <c r="T402" s="280">
        <v>0</v>
      </c>
      <c r="U402" s="233">
        <f t="shared" si="29"/>
        <v>0</v>
      </c>
      <c r="W402" s="252">
        <f t="shared" si="30"/>
        <v>0</v>
      </c>
    </row>
    <row r="403" spans="1:23" s="251" customFormat="1" ht="15" x14ac:dyDescent="0.3">
      <c r="A403" s="250" t="str">
        <f t="shared" si="28"/>
        <v>PO280802</v>
      </c>
      <c r="B403" s="250">
        <f t="shared" si="27"/>
        <v>2</v>
      </c>
      <c r="C403" s="279" t="s">
        <v>307</v>
      </c>
      <c r="D403" s="280" t="s">
        <v>104</v>
      </c>
      <c r="E403" s="280">
        <v>8</v>
      </c>
      <c r="F403" s="280">
        <v>0</v>
      </c>
      <c r="G403" s="280">
        <v>0</v>
      </c>
      <c r="H403" s="280">
        <v>8</v>
      </c>
      <c r="I403" s="280">
        <v>2</v>
      </c>
      <c r="J403" s="280">
        <v>0</v>
      </c>
      <c r="K403" s="280">
        <v>0</v>
      </c>
      <c r="L403" s="280">
        <v>2</v>
      </c>
      <c r="M403" s="280">
        <v>5</v>
      </c>
      <c r="N403" s="280">
        <v>0</v>
      </c>
      <c r="O403" s="280">
        <v>0</v>
      </c>
      <c r="P403" s="280">
        <v>5</v>
      </c>
      <c r="Q403" s="280">
        <v>1</v>
      </c>
      <c r="R403" s="280">
        <v>0</v>
      </c>
      <c r="S403" s="280">
        <v>0</v>
      </c>
      <c r="T403" s="280">
        <v>1</v>
      </c>
      <c r="U403" s="233">
        <f t="shared" si="29"/>
        <v>1</v>
      </c>
      <c r="W403" s="252">
        <f t="shared" si="30"/>
        <v>16</v>
      </c>
    </row>
    <row r="404" spans="1:23" s="251" customFormat="1" ht="15" x14ac:dyDescent="0.3">
      <c r="A404" s="250" t="str">
        <f t="shared" si="28"/>
        <v>PO280803</v>
      </c>
      <c r="B404" s="250">
        <f t="shared" si="27"/>
        <v>3</v>
      </c>
      <c r="C404" s="279" t="s">
        <v>307</v>
      </c>
      <c r="D404" s="280" t="s">
        <v>106</v>
      </c>
      <c r="E404" s="280">
        <v>0</v>
      </c>
      <c r="F404" s="280">
        <v>0</v>
      </c>
      <c r="G404" s="280">
        <v>0</v>
      </c>
      <c r="H404" s="280">
        <v>0</v>
      </c>
      <c r="I404" s="280">
        <v>0</v>
      </c>
      <c r="J404" s="280">
        <v>0</v>
      </c>
      <c r="K404" s="280">
        <v>0</v>
      </c>
      <c r="L404" s="280">
        <v>0</v>
      </c>
      <c r="M404" s="280">
        <v>0</v>
      </c>
      <c r="N404" s="280">
        <v>0</v>
      </c>
      <c r="O404" s="280">
        <v>0</v>
      </c>
      <c r="P404" s="280">
        <v>0</v>
      </c>
      <c r="Q404" s="280">
        <v>0</v>
      </c>
      <c r="R404" s="280">
        <v>0</v>
      </c>
      <c r="S404" s="280">
        <v>0</v>
      </c>
      <c r="T404" s="280">
        <v>0</v>
      </c>
      <c r="U404" s="233">
        <f t="shared" si="29"/>
        <v>0</v>
      </c>
      <c r="W404" s="252">
        <f t="shared" si="30"/>
        <v>0</v>
      </c>
    </row>
    <row r="405" spans="1:23" s="251" customFormat="1" ht="15" x14ac:dyDescent="0.3">
      <c r="A405" s="250" t="str">
        <f t="shared" si="28"/>
        <v>PO280804</v>
      </c>
      <c r="B405" s="250">
        <f t="shared" si="27"/>
        <v>4</v>
      </c>
      <c r="C405" s="279" t="s">
        <v>307</v>
      </c>
      <c r="D405" s="280" t="s">
        <v>291</v>
      </c>
      <c r="E405" s="280">
        <v>0</v>
      </c>
      <c r="F405" s="280">
        <v>0</v>
      </c>
      <c r="G405" s="280">
        <v>0</v>
      </c>
      <c r="H405" s="280">
        <v>0</v>
      </c>
      <c r="I405" s="280">
        <v>0</v>
      </c>
      <c r="J405" s="280">
        <v>0</v>
      </c>
      <c r="K405" s="280">
        <v>0</v>
      </c>
      <c r="L405" s="280">
        <v>0</v>
      </c>
      <c r="M405" s="280">
        <v>0</v>
      </c>
      <c r="N405" s="280">
        <v>0</v>
      </c>
      <c r="O405" s="280">
        <v>0</v>
      </c>
      <c r="P405" s="280">
        <v>0</v>
      </c>
      <c r="Q405" s="280">
        <v>0</v>
      </c>
      <c r="R405" s="280">
        <v>0</v>
      </c>
      <c r="S405" s="280">
        <v>0</v>
      </c>
      <c r="T405" s="280">
        <v>0</v>
      </c>
      <c r="U405" s="233">
        <f t="shared" si="29"/>
        <v>0</v>
      </c>
      <c r="W405" s="252">
        <f t="shared" si="30"/>
        <v>0</v>
      </c>
    </row>
    <row r="406" spans="1:23" s="251" customFormat="1" ht="15" x14ac:dyDescent="0.3">
      <c r="A406" s="250" t="str">
        <f t="shared" si="28"/>
        <v>PO280805</v>
      </c>
      <c r="B406" s="250">
        <f t="shared" si="27"/>
        <v>5</v>
      </c>
      <c r="C406" s="279" t="s">
        <v>307</v>
      </c>
      <c r="D406" s="280" t="s">
        <v>368</v>
      </c>
      <c r="E406" s="280">
        <v>0</v>
      </c>
      <c r="F406" s="280">
        <v>0</v>
      </c>
      <c r="G406" s="280">
        <v>0</v>
      </c>
      <c r="H406" s="280">
        <v>0</v>
      </c>
      <c r="I406" s="280">
        <v>0</v>
      </c>
      <c r="J406" s="280">
        <v>0</v>
      </c>
      <c r="K406" s="280">
        <v>0</v>
      </c>
      <c r="L406" s="280">
        <v>0</v>
      </c>
      <c r="M406" s="280">
        <v>0</v>
      </c>
      <c r="N406" s="280">
        <v>0</v>
      </c>
      <c r="O406" s="280">
        <v>0</v>
      </c>
      <c r="P406" s="280">
        <v>0</v>
      </c>
      <c r="Q406" s="280">
        <v>0</v>
      </c>
      <c r="R406" s="280">
        <v>0</v>
      </c>
      <c r="S406" s="280">
        <v>0</v>
      </c>
      <c r="T406" s="280">
        <v>0</v>
      </c>
      <c r="U406" s="233">
        <f t="shared" si="29"/>
        <v>0</v>
      </c>
      <c r="W406" s="252">
        <f t="shared" si="30"/>
        <v>0</v>
      </c>
    </row>
    <row r="407" spans="1:23" s="251" customFormat="1" ht="15" x14ac:dyDescent="0.3">
      <c r="A407" s="250" t="str">
        <f t="shared" si="28"/>
        <v>PO280806</v>
      </c>
      <c r="B407" s="250">
        <f t="shared" si="27"/>
        <v>6</v>
      </c>
      <c r="C407" s="279" t="s">
        <v>307</v>
      </c>
      <c r="D407" s="280" t="s">
        <v>300</v>
      </c>
      <c r="E407" s="280">
        <v>0</v>
      </c>
      <c r="F407" s="280">
        <v>0</v>
      </c>
      <c r="G407" s="280">
        <v>0</v>
      </c>
      <c r="H407" s="280">
        <v>0</v>
      </c>
      <c r="I407" s="280">
        <v>0</v>
      </c>
      <c r="J407" s="280">
        <v>0</v>
      </c>
      <c r="K407" s="280">
        <v>0</v>
      </c>
      <c r="L407" s="280">
        <v>0</v>
      </c>
      <c r="M407" s="280">
        <v>0</v>
      </c>
      <c r="N407" s="280">
        <v>0</v>
      </c>
      <c r="O407" s="280">
        <v>0</v>
      </c>
      <c r="P407" s="280">
        <v>0</v>
      </c>
      <c r="Q407" s="280">
        <v>0</v>
      </c>
      <c r="R407" s="280">
        <v>0</v>
      </c>
      <c r="S407" s="280">
        <v>0</v>
      </c>
      <c r="T407" s="280">
        <v>0</v>
      </c>
      <c r="U407" s="233">
        <f t="shared" si="29"/>
        <v>0</v>
      </c>
      <c r="W407" s="252">
        <f t="shared" si="30"/>
        <v>0</v>
      </c>
    </row>
    <row r="408" spans="1:23" s="251" customFormat="1" ht="15" x14ac:dyDescent="0.3">
      <c r="A408" s="250" t="str">
        <f t="shared" si="28"/>
        <v>PO280807</v>
      </c>
      <c r="B408" s="250">
        <f t="shared" si="27"/>
        <v>7</v>
      </c>
      <c r="C408" s="281" t="s">
        <v>307</v>
      </c>
      <c r="D408" s="282" t="s">
        <v>1203</v>
      </c>
      <c r="E408" s="282">
        <v>1</v>
      </c>
      <c r="F408" s="282">
        <v>0</v>
      </c>
      <c r="G408" s="282">
        <v>0</v>
      </c>
      <c r="H408" s="282">
        <v>1</v>
      </c>
      <c r="I408" s="282">
        <v>0</v>
      </c>
      <c r="J408" s="282">
        <v>0</v>
      </c>
      <c r="K408" s="282">
        <v>0</v>
      </c>
      <c r="L408" s="282">
        <v>0</v>
      </c>
      <c r="M408" s="282">
        <v>0</v>
      </c>
      <c r="N408" s="282">
        <v>0</v>
      </c>
      <c r="O408" s="282">
        <v>0</v>
      </c>
      <c r="P408" s="282">
        <v>0</v>
      </c>
      <c r="Q408" s="282">
        <v>0</v>
      </c>
      <c r="R408" s="282">
        <v>0</v>
      </c>
      <c r="S408" s="282">
        <v>0</v>
      </c>
      <c r="T408" s="282">
        <v>0</v>
      </c>
      <c r="U408" s="233">
        <f t="shared" si="29"/>
        <v>1</v>
      </c>
      <c r="W408" s="252">
        <f t="shared" si="30"/>
        <v>1</v>
      </c>
    </row>
    <row r="409" spans="1:23" s="251" customFormat="1" ht="15" x14ac:dyDescent="0.3">
      <c r="A409" s="250" t="str">
        <f t="shared" si="28"/>
        <v>PO280901</v>
      </c>
      <c r="B409" s="250">
        <f t="shared" si="27"/>
        <v>1</v>
      </c>
      <c r="C409" s="279" t="s">
        <v>309</v>
      </c>
      <c r="D409" s="280" t="s">
        <v>310</v>
      </c>
      <c r="E409" s="280">
        <v>1</v>
      </c>
      <c r="F409" s="280">
        <v>1</v>
      </c>
      <c r="G409" s="280">
        <v>0</v>
      </c>
      <c r="H409" s="280">
        <v>2</v>
      </c>
      <c r="I409" s="280">
        <v>0</v>
      </c>
      <c r="J409" s="280">
        <v>2</v>
      </c>
      <c r="K409" s="280">
        <v>0</v>
      </c>
      <c r="L409" s="280">
        <v>2</v>
      </c>
      <c r="M409" s="280">
        <v>1</v>
      </c>
      <c r="N409" s="280">
        <v>0</v>
      </c>
      <c r="O409" s="280">
        <v>0</v>
      </c>
      <c r="P409" s="280">
        <v>1</v>
      </c>
      <c r="Q409" s="280">
        <v>0</v>
      </c>
      <c r="R409" s="280">
        <v>0</v>
      </c>
      <c r="S409" s="280">
        <v>0</v>
      </c>
      <c r="T409" s="280">
        <v>0</v>
      </c>
      <c r="U409" s="233">
        <f t="shared" si="29"/>
        <v>1</v>
      </c>
      <c r="W409" s="252">
        <f t="shared" si="30"/>
        <v>5</v>
      </c>
    </row>
    <row r="410" spans="1:23" s="251" customFormat="1" ht="15" x14ac:dyDescent="0.3">
      <c r="A410" s="250" t="str">
        <f t="shared" si="28"/>
        <v>PO280902</v>
      </c>
      <c r="B410" s="250">
        <f t="shared" si="27"/>
        <v>2</v>
      </c>
      <c r="C410" s="279" t="s">
        <v>309</v>
      </c>
      <c r="D410" s="280" t="s">
        <v>106</v>
      </c>
      <c r="E410" s="280">
        <v>2</v>
      </c>
      <c r="F410" s="280">
        <v>0</v>
      </c>
      <c r="G410" s="280">
        <v>0</v>
      </c>
      <c r="H410" s="280">
        <v>2</v>
      </c>
      <c r="I410" s="280">
        <v>0</v>
      </c>
      <c r="J410" s="280">
        <v>0</v>
      </c>
      <c r="K410" s="280">
        <v>0</v>
      </c>
      <c r="L410" s="280">
        <v>0</v>
      </c>
      <c r="M410" s="280">
        <v>2</v>
      </c>
      <c r="N410" s="280">
        <v>0</v>
      </c>
      <c r="O410" s="280">
        <v>0</v>
      </c>
      <c r="P410" s="280">
        <v>2</v>
      </c>
      <c r="Q410" s="280">
        <v>1</v>
      </c>
      <c r="R410" s="280">
        <v>0</v>
      </c>
      <c r="S410" s="280">
        <v>0</v>
      </c>
      <c r="T410" s="280">
        <v>1</v>
      </c>
      <c r="U410" s="233">
        <f t="shared" si="29"/>
        <v>1</v>
      </c>
      <c r="W410" s="252">
        <f t="shared" si="30"/>
        <v>5</v>
      </c>
    </row>
    <row r="411" spans="1:23" s="251" customFormat="1" ht="15" x14ac:dyDescent="0.3">
      <c r="A411" s="250" t="str">
        <f t="shared" si="28"/>
        <v>PO280903</v>
      </c>
      <c r="B411" s="250">
        <f t="shared" ref="B411:B474" si="31">IF(C411=C410,B410+1,1)</f>
        <v>3</v>
      </c>
      <c r="C411" s="279" t="s">
        <v>309</v>
      </c>
      <c r="D411" s="280" t="s">
        <v>289</v>
      </c>
      <c r="E411" s="280">
        <v>0</v>
      </c>
      <c r="F411" s="280">
        <v>0</v>
      </c>
      <c r="G411" s="280">
        <v>0</v>
      </c>
      <c r="H411" s="280">
        <v>0</v>
      </c>
      <c r="I411" s="280">
        <v>0</v>
      </c>
      <c r="J411" s="280">
        <v>0</v>
      </c>
      <c r="K411" s="280">
        <v>0</v>
      </c>
      <c r="L411" s="280">
        <v>0</v>
      </c>
      <c r="M411" s="280">
        <v>0</v>
      </c>
      <c r="N411" s="280">
        <v>0</v>
      </c>
      <c r="O411" s="280">
        <v>0</v>
      </c>
      <c r="P411" s="280">
        <v>0</v>
      </c>
      <c r="Q411" s="280">
        <v>1</v>
      </c>
      <c r="R411" s="280">
        <v>0</v>
      </c>
      <c r="S411" s="280">
        <v>0</v>
      </c>
      <c r="T411" s="280">
        <v>1</v>
      </c>
      <c r="U411" s="233">
        <f t="shared" si="29"/>
        <v>0</v>
      </c>
      <c r="W411" s="252">
        <f t="shared" si="30"/>
        <v>1</v>
      </c>
    </row>
    <row r="412" spans="1:23" s="251" customFormat="1" ht="15" x14ac:dyDescent="0.3">
      <c r="A412" s="250" t="str">
        <f t="shared" si="28"/>
        <v>PO280904</v>
      </c>
      <c r="B412" s="250">
        <f t="shared" si="31"/>
        <v>4</v>
      </c>
      <c r="C412" s="279" t="s">
        <v>309</v>
      </c>
      <c r="D412" s="280" t="s">
        <v>311</v>
      </c>
      <c r="E412" s="280">
        <v>0</v>
      </c>
      <c r="F412" s="280">
        <v>0</v>
      </c>
      <c r="G412" s="280">
        <v>1</v>
      </c>
      <c r="H412" s="280">
        <v>1</v>
      </c>
      <c r="I412" s="280">
        <v>0</v>
      </c>
      <c r="J412" s="280">
        <v>0</v>
      </c>
      <c r="K412" s="280">
        <v>0</v>
      </c>
      <c r="L412" s="280">
        <v>0</v>
      </c>
      <c r="M412" s="280">
        <v>0</v>
      </c>
      <c r="N412" s="280">
        <v>0</v>
      </c>
      <c r="O412" s="280">
        <v>0</v>
      </c>
      <c r="P412" s="280">
        <v>0</v>
      </c>
      <c r="Q412" s="280">
        <v>0</v>
      </c>
      <c r="R412" s="280">
        <v>0</v>
      </c>
      <c r="S412" s="280">
        <v>0</v>
      </c>
      <c r="T412" s="280">
        <v>0</v>
      </c>
      <c r="U412" s="233">
        <f t="shared" si="29"/>
        <v>1</v>
      </c>
      <c r="W412" s="252">
        <f t="shared" si="30"/>
        <v>1</v>
      </c>
    </row>
    <row r="413" spans="1:23" s="251" customFormat="1" ht="15" x14ac:dyDescent="0.3">
      <c r="A413" s="250" t="str">
        <f t="shared" si="28"/>
        <v>PO281001</v>
      </c>
      <c r="B413" s="250">
        <f t="shared" si="31"/>
        <v>1</v>
      </c>
      <c r="C413" s="279" t="s">
        <v>312</v>
      </c>
      <c r="D413" s="280" t="s">
        <v>310</v>
      </c>
      <c r="E413" s="280">
        <v>1</v>
      </c>
      <c r="F413" s="280">
        <v>3</v>
      </c>
      <c r="G413" s="280">
        <v>0</v>
      </c>
      <c r="H413" s="280">
        <v>4</v>
      </c>
      <c r="I413" s="280">
        <v>0</v>
      </c>
      <c r="J413" s="280">
        <v>1</v>
      </c>
      <c r="K413" s="280">
        <v>0</v>
      </c>
      <c r="L413" s="280">
        <v>1</v>
      </c>
      <c r="M413" s="280">
        <v>0</v>
      </c>
      <c r="N413" s="280">
        <v>0</v>
      </c>
      <c r="O413" s="280">
        <v>0</v>
      </c>
      <c r="P413" s="280">
        <v>0</v>
      </c>
      <c r="Q413" s="280">
        <v>0</v>
      </c>
      <c r="R413" s="280">
        <v>0</v>
      </c>
      <c r="S413" s="280">
        <v>0</v>
      </c>
      <c r="T413" s="280">
        <v>0</v>
      </c>
      <c r="U413" s="233">
        <f t="shared" si="29"/>
        <v>1</v>
      </c>
      <c r="W413" s="252">
        <f t="shared" si="30"/>
        <v>5</v>
      </c>
    </row>
    <row r="414" spans="1:23" s="251" customFormat="1" ht="15" x14ac:dyDescent="0.3">
      <c r="A414" s="250" t="str">
        <f t="shared" si="28"/>
        <v>PO281002</v>
      </c>
      <c r="B414" s="250">
        <f t="shared" si="31"/>
        <v>2</v>
      </c>
      <c r="C414" s="279" t="s">
        <v>312</v>
      </c>
      <c r="D414" s="280" t="s">
        <v>106</v>
      </c>
      <c r="E414" s="280">
        <v>0</v>
      </c>
      <c r="F414" s="280">
        <v>0</v>
      </c>
      <c r="G414" s="280">
        <v>0</v>
      </c>
      <c r="H414" s="280">
        <v>0</v>
      </c>
      <c r="I414" s="280">
        <v>0</v>
      </c>
      <c r="J414" s="280">
        <v>0</v>
      </c>
      <c r="K414" s="280">
        <v>0</v>
      </c>
      <c r="L414" s="280">
        <v>0</v>
      </c>
      <c r="M414" s="280">
        <v>1</v>
      </c>
      <c r="N414" s="280">
        <v>0</v>
      </c>
      <c r="O414" s="280">
        <v>0</v>
      </c>
      <c r="P414" s="280">
        <v>1</v>
      </c>
      <c r="Q414" s="280">
        <v>0</v>
      </c>
      <c r="R414" s="280">
        <v>0</v>
      </c>
      <c r="S414" s="280">
        <v>0</v>
      </c>
      <c r="T414" s="280">
        <v>0</v>
      </c>
      <c r="U414" s="233">
        <f t="shared" si="29"/>
        <v>1</v>
      </c>
      <c r="W414" s="252">
        <f t="shared" si="30"/>
        <v>1</v>
      </c>
    </row>
    <row r="415" spans="1:23" s="251" customFormat="1" ht="15" x14ac:dyDescent="0.3">
      <c r="A415" s="250" t="str">
        <f t="shared" si="28"/>
        <v>PO281003</v>
      </c>
      <c r="B415" s="250">
        <f t="shared" si="31"/>
        <v>3</v>
      </c>
      <c r="C415" s="281" t="s">
        <v>312</v>
      </c>
      <c r="D415" s="282" t="s">
        <v>323</v>
      </c>
      <c r="E415" s="282">
        <v>0</v>
      </c>
      <c r="F415" s="282">
        <v>0</v>
      </c>
      <c r="G415" s="282">
        <v>0</v>
      </c>
      <c r="H415" s="282">
        <v>0</v>
      </c>
      <c r="I415" s="282">
        <v>0</v>
      </c>
      <c r="J415" s="282">
        <v>0</v>
      </c>
      <c r="K415" s="282">
        <v>0</v>
      </c>
      <c r="L415" s="282">
        <v>0</v>
      </c>
      <c r="M415" s="282">
        <v>0</v>
      </c>
      <c r="N415" s="282">
        <v>0</v>
      </c>
      <c r="O415" s="282">
        <v>0</v>
      </c>
      <c r="P415" s="282">
        <v>0</v>
      </c>
      <c r="Q415" s="282">
        <v>0</v>
      </c>
      <c r="R415" s="282">
        <v>0</v>
      </c>
      <c r="S415" s="282">
        <v>0</v>
      </c>
      <c r="T415" s="282">
        <v>0</v>
      </c>
      <c r="U415" s="233">
        <f t="shared" si="29"/>
        <v>0</v>
      </c>
      <c r="W415" s="252">
        <f t="shared" si="30"/>
        <v>0</v>
      </c>
    </row>
    <row r="416" spans="1:23" s="251" customFormat="1" ht="15" x14ac:dyDescent="0.3">
      <c r="A416" s="250" t="str">
        <f t="shared" si="28"/>
        <v>PO281101</v>
      </c>
      <c r="B416" s="250">
        <f t="shared" si="31"/>
        <v>1</v>
      </c>
      <c r="C416" s="279" t="s">
        <v>314</v>
      </c>
      <c r="D416" s="280" t="s">
        <v>1203</v>
      </c>
      <c r="E416" s="280">
        <v>2</v>
      </c>
      <c r="F416" s="280">
        <v>0</v>
      </c>
      <c r="G416" s="280">
        <v>0</v>
      </c>
      <c r="H416" s="280">
        <v>2</v>
      </c>
      <c r="I416" s="280">
        <v>2</v>
      </c>
      <c r="J416" s="280">
        <v>0</v>
      </c>
      <c r="K416" s="280">
        <v>0</v>
      </c>
      <c r="L416" s="280">
        <v>2</v>
      </c>
      <c r="M416" s="280">
        <v>0</v>
      </c>
      <c r="N416" s="280">
        <v>0</v>
      </c>
      <c r="O416" s="280">
        <v>0</v>
      </c>
      <c r="P416" s="280">
        <v>0</v>
      </c>
      <c r="Q416" s="280">
        <v>0</v>
      </c>
      <c r="R416" s="280">
        <v>0</v>
      </c>
      <c r="S416" s="280">
        <v>0</v>
      </c>
      <c r="T416" s="280">
        <v>0</v>
      </c>
      <c r="U416" s="233">
        <f t="shared" si="29"/>
        <v>0</v>
      </c>
      <c r="W416" s="252">
        <f t="shared" si="30"/>
        <v>4</v>
      </c>
    </row>
    <row r="417" spans="1:23" s="251" customFormat="1" ht="15" x14ac:dyDescent="0.3">
      <c r="A417" s="250" t="str">
        <f t="shared" si="28"/>
        <v>PO281201</v>
      </c>
      <c r="B417" s="250">
        <f t="shared" si="31"/>
        <v>1</v>
      </c>
      <c r="C417" s="279" t="s">
        <v>315</v>
      </c>
      <c r="D417" s="280" t="s">
        <v>237</v>
      </c>
      <c r="E417" s="280">
        <v>1</v>
      </c>
      <c r="F417" s="280">
        <v>0</v>
      </c>
      <c r="G417" s="280">
        <v>0</v>
      </c>
      <c r="H417" s="280">
        <v>1</v>
      </c>
      <c r="I417" s="280">
        <v>0</v>
      </c>
      <c r="J417" s="280">
        <v>0</v>
      </c>
      <c r="K417" s="280">
        <v>0</v>
      </c>
      <c r="L417" s="280">
        <v>0</v>
      </c>
      <c r="M417" s="280">
        <v>1</v>
      </c>
      <c r="N417" s="280">
        <v>0</v>
      </c>
      <c r="O417" s="280">
        <v>0</v>
      </c>
      <c r="P417" s="280">
        <v>1</v>
      </c>
      <c r="Q417" s="280">
        <v>0</v>
      </c>
      <c r="R417" s="280">
        <v>0</v>
      </c>
      <c r="S417" s="280">
        <v>0</v>
      </c>
      <c r="T417" s="280">
        <v>0</v>
      </c>
      <c r="U417" s="233">
        <f t="shared" si="29"/>
        <v>1</v>
      </c>
      <c r="W417" s="252">
        <f t="shared" si="30"/>
        <v>2</v>
      </c>
    </row>
    <row r="418" spans="1:23" s="251" customFormat="1" ht="15" x14ac:dyDescent="0.3">
      <c r="A418" s="250" t="str">
        <f t="shared" si="28"/>
        <v>PO281202</v>
      </c>
      <c r="B418" s="250">
        <f t="shared" si="31"/>
        <v>2</v>
      </c>
      <c r="C418" s="279" t="s">
        <v>315</v>
      </c>
      <c r="D418" s="280" t="s">
        <v>251</v>
      </c>
      <c r="E418" s="280">
        <v>7</v>
      </c>
      <c r="F418" s="280">
        <v>0</v>
      </c>
      <c r="G418" s="280">
        <v>0</v>
      </c>
      <c r="H418" s="280">
        <v>7</v>
      </c>
      <c r="I418" s="280">
        <v>1</v>
      </c>
      <c r="J418" s="280">
        <v>0</v>
      </c>
      <c r="K418" s="280">
        <v>0</v>
      </c>
      <c r="L418" s="280">
        <v>1</v>
      </c>
      <c r="M418" s="280">
        <v>0</v>
      </c>
      <c r="N418" s="280">
        <v>0</v>
      </c>
      <c r="O418" s="280">
        <v>0</v>
      </c>
      <c r="P418" s="280">
        <v>0</v>
      </c>
      <c r="Q418" s="280">
        <v>0</v>
      </c>
      <c r="R418" s="280">
        <v>0</v>
      </c>
      <c r="S418" s="280">
        <v>0</v>
      </c>
      <c r="T418" s="280">
        <v>0</v>
      </c>
      <c r="U418" s="233">
        <f t="shared" si="29"/>
        <v>1</v>
      </c>
      <c r="W418" s="252">
        <f t="shared" si="30"/>
        <v>8</v>
      </c>
    </row>
    <row r="419" spans="1:23" s="251" customFormat="1" ht="15" x14ac:dyDescent="0.3">
      <c r="A419" s="250" t="str">
        <f t="shared" si="28"/>
        <v>PO281203</v>
      </c>
      <c r="B419" s="250">
        <f t="shared" si="31"/>
        <v>3</v>
      </c>
      <c r="C419" s="279" t="s">
        <v>315</v>
      </c>
      <c r="D419" s="280" t="s">
        <v>109</v>
      </c>
      <c r="E419" s="280">
        <v>0</v>
      </c>
      <c r="F419" s="280">
        <v>0</v>
      </c>
      <c r="G419" s="280">
        <v>0</v>
      </c>
      <c r="H419" s="280">
        <v>0</v>
      </c>
      <c r="I419" s="280">
        <v>0</v>
      </c>
      <c r="J419" s="280">
        <v>0</v>
      </c>
      <c r="K419" s="280">
        <v>0</v>
      </c>
      <c r="L419" s="280">
        <v>0</v>
      </c>
      <c r="M419" s="280">
        <v>0</v>
      </c>
      <c r="N419" s="280">
        <v>0</v>
      </c>
      <c r="O419" s="280">
        <v>0</v>
      </c>
      <c r="P419" s="280">
        <v>0</v>
      </c>
      <c r="Q419" s="280">
        <v>1</v>
      </c>
      <c r="R419" s="280">
        <v>0</v>
      </c>
      <c r="S419" s="280">
        <v>0</v>
      </c>
      <c r="T419" s="280">
        <v>1</v>
      </c>
      <c r="U419" s="233">
        <f t="shared" si="29"/>
        <v>0</v>
      </c>
      <c r="W419" s="252">
        <f t="shared" si="30"/>
        <v>1</v>
      </c>
    </row>
    <row r="420" spans="1:23" s="251" customFormat="1" ht="15" x14ac:dyDescent="0.3">
      <c r="A420" s="250" t="str">
        <f t="shared" si="28"/>
        <v>PO281204</v>
      </c>
      <c r="B420" s="250">
        <f t="shared" si="31"/>
        <v>4</v>
      </c>
      <c r="C420" s="279" t="s">
        <v>315</v>
      </c>
      <c r="D420" s="280" t="s">
        <v>238</v>
      </c>
      <c r="E420" s="280">
        <v>0</v>
      </c>
      <c r="F420" s="280">
        <v>0</v>
      </c>
      <c r="G420" s="280">
        <v>0</v>
      </c>
      <c r="H420" s="280">
        <v>0</v>
      </c>
      <c r="I420" s="280">
        <v>0</v>
      </c>
      <c r="J420" s="280">
        <v>0</v>
      </c>
      <c r="K420" s="280">
        <v>0</v>
      </c>
      <c r="L420" s="280">
        <v>0</v>
      </c>
      <c r="M420" s="280">
        <v>1</v>
      </c>
      <c r="N420" s="280">
        <v>0</v>
      </c>
      <c r="O420" s="280">
        <v>0</v>
      </c>
      <c r="P420" s="280">
        <v>1</v>
      </c>
      <c r="Q420" s="280">
        <v>0</v>
      </c>
      <c r="R420" s="280">
        <v>0</v>
      </c>
      <c r="S420" s="280">
        <v>0</v>
      </c>
      <c r="T420" s="280">
        <v>0</v>
      </c>
      <c r="U420" s="233">
        <f t="shared" si="29"/>
        <v>1</v>
      </c>
      <c r="W420" s="252">
        <f t="shared" si="30"/>
        <v>1</v>
      </c>
    </row>
    <row r="421" spans="1:23" s="251" customFormat="1" ht="15" x14ac:dyDescent="0.3">
      <c r="A421" s="250" t="str">
        <f t="shared" si="28"/>
        <v>PO281205</v>
      </c>
      <c r="B421" s="250">
        <f t="shared" si="31"/>
        <v>5</v>
      </c>
      <c r="C421" s="281" t="s">
        <v>315</v>
      </c>
      <c r="D421" s="282" t="s">
        <v>201</v>
      </c>
      <c r="E421" s="282">
        <v>0</v>
      </c>
      <c r="F421" s="282">
        <v>0</v>
      </c>
      <c r="G421" s="282">
        <v>0</v>
      </c>
      <c r="H421" s="282">
        <v>0</v>
      </c>
      <c r="I421" s="282">
        <v>0</v>
      </c>
      <c r="J421" s="282">
        <v>0</v>
      </c>
      <c r="K421" s="282">
        <v>0</v>
      </c>
      <c r="L421" s="282">
        <v>0</v>
      </c>
      <c r="M421" s="282">
        <v>0</v>
      </c>
      <c r="N421" s="282">
        <v>0</v>
      </c>
      <c r="O421" s="282">
        <v>0</v>
      </c>
      <c r="P421" s="282">
        <v>0</v>
      </c>
      <c r="Q421" s="282">
        <v>0</v>
      </c>
      <c r="R421" s="282">
        <v>0</v>
      </c>
      <c r="S421" s="282">
        <v>0</v>
      </c>
      <c r="T421" s="282">
        <v>0</v>
      </c>
      <c r="U421" s="233">
        <f t="shared" si="29"/>
        <v>0</v>
      </c>
      <c r="W421" s="252">
        <f t="shared" si="30"/>
        <v>0</v>
      </c>
    </row>
    <row r="422" spans="1:23" s="251" customFormat="1" ht="15" x14ac:dyDescent="0.3">
      <c r="A422" s="250" t="str">
        <f t="shared" si="28"/>
        <v>PO281301</v>
      </c>
      <c r="B422" s="250">
        <f t="shared" si="31"/>
        <v>1</v>
      </c>
      <c r="C422" s="279" t="s">
        <v>317</v>
      </c>
      <c r="D422" s="280" t="s">
        <v>318</v>
      </c>
      <c r="E422" s="280">
        <v>0</v>
      </c>
      <c r="F422" s="280">
        <v>0</v>
      </c>
      <c r="G422" s="280">
        <v>0</v>
      </c>
      <c r="H422" s="280">
        <v>0</v>
      </c>
      <c r="I422" s="280">
        <v>0</v>
      </c>
      <c r="J422" s="280">
        <v>0</v>
      </c>
      <c r="K422" s="280">
        <v>0</v>
      </c>
      <c r="L422" s="280">
        <v>0</v>
      </c>
      <c r="M422" s="280">
        <v>1</v>
      </c>
      <c r="N422" s="280">
        <v>0</v>
      </c>
      <c r="O422" s="280">
        <v>0</v>
      </c>
      <c r="P422" s="280">
        <v>1</v>
      </c>
      <c r="Q422" s="280">
        <v>0</v>
      </c>
      <c r="R422" s="280">
        <v>0</v>
      </c>
      <c r="S422" s="280">
        <v>0</v>
      </c>
      <c r="T422" s="280">
        <v>0</v>
      </c>
      <c r="U422" s="233">
        <f t="shared" si="29"/>
        <v>1</v>
      </c>
      <c r="W422" s="252">
        <f t="shared" si="30"/>
        <v>1</v>
      </c>
    </row>
    <row r="423" spans="1:23" s="251" customFormat="1" ht="15" x14ac:dyDescent="0.3">
      <c r="A423" s="250" t="str">
        <f t="shared" si="28"/>
        <v>PO281302</v>
      </c>
      <c r="B423" s="250">
        <f t="shared" si="31"/>
        <v>2</v>
      </c>
      <c r="C423" s="279" t="s">
        <v>317</v>
      </c>
      <c r="D423" s="280" t="s">
        <v>238</v>
      </c>
      <c r="E423" s="280">
        <v>2</v>
      </c>
      <c r="F423" s="280">
        <v>0</v>
      </c>
      <c r="G423" s="280">
        <v>0</v>
      </c>
      <c r="H423" s="280">
        <v>2</v>
      </c>
      <c r="I423" s="280">
        <v>1</v>
      </c>
      <c r="J423" s="280">
        <v>0</v>
      </c>
      <c r="K423" s="280">
        <v>0</v>
      </c>
      <c r="L423" s="280">
        <v>1</v>
      </c>
      <c r="M423" s="280">
        <v>0</v>
      </c>
      <c r="N423" s="280">
        <v>0</v>
      </c>
      <c r="O423" s="280">
        <v>0</v>
      </c>
      <c r="P423" s="280">
        <v>0</v>
      </c>
      <c r="Q423" s="280">
        <v>0</v>
      </c>
      <c r="R423" s="280">
        <v>0</v>
      </c>
      <c r="S423" s="280">
        <v>0</v>
      </c>
      <c r="T423" s="280">
        <v>0</v>
      </c>
      <c r="U423" s="233">
        <f t="shared" si="29"/>
        <v>1</v>
      </c>
      <c r="W423" s="252">
        <f t="shared" si="30"/>
        <v>3</v>
      </c>
    </row>
    <row r="424" spans="1:23" s="251" customFormat="1" ht="15" x14ac:dyDescent="0.3">
      <c r="A424" s="250" t="str">
        <f t="shared" si="28"/>
        <v>PO281303</v>
      </c>
      <c r="B424" s="250">
        <f t="shared" si="31"/>
        <v>3</v>
      </c>
      <c r="C424" s="279" t="s">
        <v>317</v>
      </c>
      <c r="D424" s="280" t="s">
        <v>316</v>
      </c>
      <c r="E424" s="280">
        <v>0</v>
      </c>
      <c r="F424" s="280">
        <v>2</v>
      </c>
      <c r="G424" s="280">
        <v>1</v>
      </c>
      <c r="H424" s="280">
        <v>3</v>
      </c>
      <c r="I424" s="280">
        <v>0</v>
      </c>
      <c r="J424" s="280">
        <v>0</v>
      </c>
      <c r="K424" s="280">
        <v>0</v>
      </c>
      <c r="L424" s="280">
        <v>0</v>
      </c>
      <c r="M424" s="280">
        <v>0</v>
      </c>
      <c r="N424" s="280">
        <v>2</v>
      </c>
      <c r="O424" s="280">
        <v>0</v>
      </c>
      <c r="P424" s="280">
        <v>2</v>
      </c>
      <c r="Q424" s="280">
        <v>0</v>
      </c>
      <c r="R424" s="280">
        <v>0</v>
      </c>
      <c r="S424" s="280">
        <v>0</v>
      </c>
      <c r="T424" s="280">
        <v>0</v>
      </c>
      <c r="U424" s="233">
        <f t="shared" si="29"/>
        <v>1</v>
      </c>
      <c r="W424" s="252">
        <f t="shared" si="30"/>
        <v>5</v>
      </c>
    </row>
    <row r="425" spans="1:23" s="251" customFormat="1" ht="15" x14ac:dyDescent="0.3">
      <c r="A425" s="250" t="str">
        <f t="shared" si="28"/>
        <v>PO281304</v>
      </c>
      <c r="B425" s="250">
        <f t="shared" si="31"/>
        <v>4</v>
      </c>
      <c r="C425" s="279" t="s">
        <v>317</v>
      </c>
      <c r="D425" s="280" t="s">
        <v>237</v>
      </c>
      <c r="E425" s="280">
        <v>0</v>
      </c>
      <c r="F425" s="280">
        <v>0</v>
      </c>
      <c r="G425" s="280">
        <v>0</v>
      </c>
      <c r="H425" s="280">
        <v>0</v>
      </c>
      <c r="I425" s="280">
        <v>0</v>
      </c>
      <c r="J425" s="280">
        <v>0</v>
      </c>
      <c r="K425" s="280">
        <v>0</v>
      </c>
      <c r="L425" s="280">
        <v>0</v>
      </c>
      <c r="M425" s="280">
        <v>3</v>
      </c>
      <c r="N425" s="280">
        <v>0</v>
      </c>
      <c r="O425" s="280">
        <v>0</v>
      </c>
      <c r="P425" s="280">
        <v>3</v>
      </c>
      <c r="Q425" s="280">
        <v>0</v>
      </c>
      <c r="R425" s="280">
        <v>0</v>
      </c>
      <c r="S425" s="280">
        <v>0</v>
      </c>
      <c r="T425" s="280">
        <v>0</v>
      </c>
      <c r="U425" s="233">
        <f t="shared" si="29"/>
        <v>1</v>
      </c>
      <c r="W425" s="252">
        <f t="shared" si="30"/>
        <v>3</v>
      </c>
    </row>
    <row r="426" spans="1:23" s="251" customFormat="1" ht="15" x14ac:dyDescent="0.3">
      <c r="A426" s="250" t="str">
        <f t="shared" si="28"/>
        <v>PO281305</v>
      </c>
      <c r="B426" s="250">
        <f t="shared" si="31"/>
        <v>5</v>
      </c>
      <c r="C426" s="279" t="s">
        <v>317</v>
      </c>
      <c r="D426" s="280" t="s">
        <v>234</v>
      </c>
      <c r="E426" s="280">
        <v>0</v>
      </c>
      <c r="F426" s="280">
        <v>0</v>
      </c>
      <c r="G426" s="280">
        <v>0</v>
      </c>
      <c r="H426" s="280">
        <v>0</v>
      </c>
      <c r="I426" s="280">
        <v>0</v>
      </c>
      <c r="J426" s="280">
        <v>0</v>
      </c>
      <c r="K426" s="280">
        <v>0</v>
      </c>
      <c r="L426" s="280">
        <v>0</v>
      </c>
      <c r="M426" s="280">
        <v>1</v>
      </c>
      <c r="N426" s="280">
        <v>0</v>
      </c>
      <c r="O426" s="280">
        <v>0</v>
      </c>
      <c r="P426" s="280">
        <v>1</v>
      </c>
      <c r="Q426" s="280">
        <v>0</v>
      </c>
      <c r="R426" s="280">
        <v>0</v>
      </c>
      <c r="S426" s="280">
        <v>0</v>
      </c>
      <c r="T426" s="280">
        <v>0</v>
      </c>
      <c r="U426" s="233">
        <f t="shared" si="29"/>
        <v>1</v>
      </c>
      <c r="W426" s="252">
        <f t="shared" si="30"/>
        <v>1</v>
      </c>
    </row>
    <row r="427" spans="1:23" s="251" customFormat="1" ht="15" x14ac:dyDescent="0.3">
      <c r="A427" s="250" t="str">
        <f t="shared" si="28"/>
        <v>PO281306</v>
      </c>
      <c r="B427" s="250">
        <f t="shared" si="31"/>
        <v>6</v>
      </c>
      <c r="C427" s="279" t="s">
        <v>317</v>
      </c>
      <c r="D427" s="280" t="s">
        <v>289</v>
      </c>
      <c r="E427" s="280">
        <v>0</v>
      </c>
      <c r="F427" s="280">
        <v>0</v>
      </c>
      <c r="G427" s="280">
        <v>0</v>
      </c>
      <c r="H427" s="280">
        <v>0</v>
      </c>
      <c r="I427" s="280">
        <v>0</v>
      </c>
      <c r="J427" s="280">
        <v>0</v>
      </c>
      <c r="K427" s="280">
        <v>0</v>
      </c>
      <c r="L427" s="280">
        <v>0</v>
      </c>
      <c r="M427" s="280">
        <v>0</v>
      </c>
      <c r="N427" s="280">
        <v>0</v>
      </c>
      <c r="O427" s="280">
        <v>0</v>
      </c>
      <c r="P427" s="280">
        <v>0</v>
      </c>
      <c r="Q427" s="280">
        <v>1</v>
      </c>
      <c r="R427" s="280">
        <v>0</v>
      </c>
      <c r="S427" s="280">
        <v>0</v>
      </c>
      <c r="T427" s="280">
        <v>1</v>
      </c>
      <c r="U427" s="233">
        <f t="shared" si="29"/>
        <v>0</v>
      </c>
      <c r="W427" s="252">
        <f t="shared" si="30"/>
        <v>1</v>
      </c>
    </row>
    <row r="428" spans="1:23" s="251" customFormat="1" ht="15" x14ac:dyDescent="0.3">
      <c r="A428" s="250" t="str">
        <f t="shared" si="28"/>
        <v>PO281401</v>
      </c>
      <c r="B428" s="250">
        <f t="shared" si="31"/>
        <v>1</v>
      </c>
      <c r="C428" s="279" t="s">
        <v>319</v>
      </c>
      <c r="D428" s="280" t="s">
        <v>234</v>
      </c>
      <c r="E428" s="280">
        <v>0</v>
      </c>
      <c r="F428" s="280">
        <v>0</v>
      </c>
      <c r="G428" s="280">
        <v>0</v>
      </c>
      <c r="H428" s="280">
        <v>0</v>
      </c>
      <c r="I428" s="280">
        <v>0</v>
      </c>
      <c r="J428" s="280">
        <v>0</v>
      </c>
      <c r="K428" s="280">
        <v>0</v>
      </c>
      <c r="L428" s="280">
        <v>0</v>
      </c>
      <c r="M428" s="280">
        <v>0</v>
      </c>
      <c r="N428" s="280">
        <v>0</v>
      </c>
      <c r="O428" s="280">
        <v>0</v>
      </c>
      <c r="P428" s="280">
        <v>0</v>
      </c>
      <c r="Q428" s="280">
        <v>1</v>
      </c>
      <c r="R428" s="280">
        <v>0</v>
      </c>
      <c r="S428" s="280">
        <v>0</v>
      </c>
      <c r="T428" s="280">
        <v>1</v>
      </c>
      <c r="U428" s="233">
        <f t="shared" si="29"/>
        <v>0</v>
      </c>
      <c r="W428" s="252">
        <f t="shared" si="30"/>
        <v>1</v>
      </c>
    </row>
    <row r="429" spans="1:23" s="251" customFormat="1" ht="15" x14ac:dyDescent="0.3">
      <c r="A429" s="250" t="str">
        <f t="shared" si="28"/>
        <v>PO281402</v>
      </c>
      <c r="B429" s="250">
        <f t="shared" si="31"/>
        <v>2</v>
      </c>
      <c r="C429" s="279" t="s">
        <v>319</v>
      </c>
      <c r="D429" s="280" t="s">
        <v>223</v>
      </c>
      <c r="E429" s="280">
        <v>0</v>
      </c>
      <c r="F429" s="280">
        <v>0</v>
      </c>
      <c r="G429" s="280">
        <v>1</v>
      </c>
      <c r="H429" s="280">
        <v>1</v>
      </c>
      <c r="I429" s="280">
        <v>0</v>
      </c>
      <c r="J429" s="280">
        <v>0</v>
      </c>
      <c r="K429" s="280">
        <v>0</v>
      </c>
      <c r="L429" s="280">
        <v>0</v>
      </c>
      <c r="M429" s="280">
        <v>0</v>
      </c>
      <c r="N429" s="280">
        <v>0</v>
      </c>
      <c r="O429" s="280">
        <v>0</v>
      </c>
      <c r="P429" s="280">
        <v>0</v>
      </c>
      <c r="Q429" s="280">
        <v>0</v>
      </c>
      <c r="R429" s="280">
        <v>0</v>
      </c>
      <c r="S429" s="280">
        <v>0</v>
      </c>
      <c r="T429" s="280">
        <v>0</v>
      </c>
      <c r="U429" s="233">
        <f t="shared" si="29"/>
        <v>1</v>
      </c>
      <c r="W429" s="252">
        <f t="shared" si="30"/>
        <v>1</v>
      </c>
    </row>
    <row r="430" spans="1:23" s="251" customFormat="1" ht="15" x14ac:dyDescent="0.3">
      <c r="A430" s="250" t="str">
        <f t="shared" si="28"/>
        <v>PO281403</v>
      </c>
      <c r="B430" s="250">
        <f t="shared" si="31"/>
        <v>3</v>
      </c>
      <c r="C430" s="279" t="s">
        <v>319</v>
      </c>
      <c r="D430" s="280" t="s">
        <v>238</v>
      </c>
      <c r="E430" s="280">
        <v>1</v>
      </c>
      <c r="F430" s="280">
        <v>0</v>
      </c>
      <c r="G430" s="280">
        <v>0</v>
      </c>
      <c r="H430" s="280">
        <v>1</v>
      </c>
      <c r="I430" s="280">
        <v>0</v>
      </c>
      <c r="J430" s="280">
        <v>0</v>
      </c>
      <c r="K430" s="280">
        <v>0</v>
      </c>
      <c r="L430" s="280">
        <v>0</v>
      </c>
      <c r="M430" s="280">
        <v>0</v>
      </c>
      <c r="N430" s="280">
        <v>0</v>
      </c>
      <c r="O430" s="280">
        <v>0</v>
      </c>
      <c r="P430" s="280">
        <v>0</v>
      </c>
      <c r="Q430" s="280">
        <v>0</v>
      </c>
      <c r="R430" s="280">
        <v>0</v>
      </c>
      <c r="S430" s="280">
        <v>0</v>
      </c>
      <c r="T430" s="280">
        <v>0</v>
      </c>
      <c r="U430" s="233">
        <f t="shared" si="29"/>
        <v>1</v>
      </c>
      <c r="W430" s="252">
        <f t="shared" si="30"/>
        <v>1</v>
      </c>
    </row>
    <row r="431" spans="1:23" s="251" customFormat="1" ht="15" x14ac:dyDescent="0.3">
      <c r="A431" s="250" t="str">
        <f t="shared" si="28"/>
        <v>PO281404</v>
      </c>
      <c r="B431" s="250">
        <f t="shared" si="31"/>
        <v>4</v>
      </c>
      <c r="C431" s="279" t="s">
        <v>319</v>
      </c>
      <c r="D431" s="280" t="s">
        <v>321</v>
      </c>
      <c r="E431" s="280">
        <v>2</v>
      </c>
      <c r="F431" s="280">
        <v>0</v>
      </c>
      <c r="G431" s="280">
        <v>0</v>
      </c>
      <c r="H431" s="280">
        <v>2</v>
      </c>
      <c r="I431" s="280">
        <v>0</v>
      </c>
      <c r="J431" s="280">
        <v>0</v>
      </c>
      <c r="K431" s="280">
        <v>0</v>
      </c>
      <c r="L431" s="280">
        <v>0</v>
      </c>
      <c r="M431" s="280">
        <v>0</v>
      </c>
      <c r="N431" s="280">
        <v>0</v>
      </c>
      <c r="O431" s="280">
        <v>0</v>
      </c>
      <c r="P431" s="280">
        <v>0</v>
      </c>
      <c r="Q431" s="280">
        <v>0</v>
      </c>
      <c r="R431" s="280">
        <v>0</v>
      </c>
      <c r="S431" s="280">
        <v>0</v>
      </c>
      <c r="T431" s="280">
        <v>0</v>
      </c>
      <c r="U431" s="233">
        <f t="shared" si="29"/>
        <v>1</v>
      </c>
      <c r="W431" s="252">
        <f t="shared" si="30"/>
        <v>2</v>
      </c>
    </row>
    <row r="432" spans="1:23" s="251" customFormat="1" ht="15" x14ac:dyDescent="0.3">
      <c r="A432" s="250" t="str">
        <f t="shared" si="28"/>
        <v>PO281405</v>
      </c>
      <c r="B432" s="250">
        <f t="shared" si="31"/>
        <v>5</v>
      </c>
      <c r="C432" s="279" t="s">
        <v>319</v>
      </c>
      <c r="D432" s="280" t="s">
        <v>290</v>
      </c>
      <c r="E432" s="280">
        <v>0</v>
      </c>
      <c r="F432" s="280">
        <v>1</v>
      </c>
      <c r="G432" s="280">
        <v>0</v>
      </c>
      <c r="H432" s="280">
        <v>1</v>
      </c>
      <c r="I432" s="280">
        <v>0</v>
      </c>
      <c r="J432" s="280">
        <v>0</v>
      </c>
      <c r="K432" s="280">
        <v>0</v>
      </c>
      <c r="L432" s="280">
        <v>0</v>
      </c>
      <c r="M432" s="280">
        <v>0</v>
      </c>
      <c r="N432" s="280">
        <v>0</v>
      </c>
      <c r="O432" s="280">
        <v>0</v>
      </c>
      <c r="P432" s="280">
        <v>0</v>
      </c>
      <c r="Q432" s="280">
        <v>0</v>
      </c>
      <c r="R432" s="280">
        <v>0</v>
      </c>
      <c r="S432" s="280">
        <v>0</v>
      </c>
      <c r="T432" s="280">
        <v>0</v>
      </c>
      <c r="U432" s="233">
        <f t="shared" si="29"/>
        <v>1</v>
      </c>
      <c r="W432" s="252">
        <f t="shared" si="30"/>
        <v>1</v>
      </c>
    </row>
    <row r="433" spans="1:23" s="251" customFormat="1" ht="15" x14ac:dyDescent="0.3">
      <c r="A433" s="250" t="str">
        <f t="shared" si="28"/>
        <v>PO281406</v>
      </c>
      <c r="B433" s="250">
        <f t="shared" si="31"/>
        <v>6</v>
      </c>
      <c r="C433" s="279" t="s">
        <v>319</v>
      </c>
      <c r="D433" s="280" t="s">
        <v>291</v>
      </c>
      <c r="E433" s="280">
        <v>11</v>
      </c>
      <c r="F433" s="280">
        <v>0</v>
      </c>
      <c r="G433" s="280">
        <v>0</v>
      </c>
      <c r="H433" s="280">
        <v>11</v>
      </c>
      <c r="I433" s="280">
        <v>6</v>
      </c>
      <c r="J433" s="280">
        <v>0</v>
      </c>
      <c r="K433" s="280">
        <v>0</v>
      </c>
      <c r="L433" s="280">
        <v>6</v>
      </c>
      <c r="M433" s="280">
        <v>3</v>
      </c>
      <c r="N433" s="280">
        <v>0</v>
      </c>
      <c r="O433" s="280">
        <v>0</v>
      </c>
      <c r="P433" s="280">
        <v>3</v>
      </c>
      <c r="Q433" s="280">
        <v>1</v>
      </c>
      <c r="R433" s="280">
        <v>0</v>
      </c>
      <c r="S433" s="280">
        <v>0</v>
      </c>
      <c r="T433" s="280">
        <v>1</v>
      </c>
      <c r="U433" s="233">
        <f t="shared" si="29"/>
        <v>1</v>
      </c>
      <c r="W433" s="252">
        <f t="shared" si="30"/>
        <v>21</v>
      </c>
    </row>
    <row r="434" spans="1:23" s="251" customFormat="1" ht="15" x14ac:dyDescent="0.3">
      <c r="A434" s="250" t="str">
        <f t="shared" si="28"/>
        <v>PO281407</v>
      </c>
      <c r="B434" s="250">
        <f t="shared" si="31"/>
        <v>7</v>
      </c>
      <c r="C434" s="279" t="s">
        <v>319</v>
      </c>
      <c r="D434" s="280" t="s">
        <v>114</v>
      </c>
      <c r="E434" s="280">
        <v>0</v>
      </c>
      <c r="F434" s="280">
        <v>0</v>
      </c>
      <c r="G434" s="280">
        <v>0</v>
      </c>
      <c r="H434" s="280">
        <v>0</v>
      </c>
      <c r="I434" s="280">
        <v>0</v>
      </c>
      <c r="J434" s="280">
        <v>0</v>
      </c>
      <c r="K434" s="280">
        <v>0</v>
      </c>
      <c r="L434" s="280">
        <v>0</v>
      </c>
      <c r="M434" s="280">
        <v>0</v>
      </c>
      <c r="N434" s="280">
        <v>0</v>
      </c>
      <c r="O434" s="280">
        <v>0</v>
      </c>
      <c r="P434" s="280">
        <v>0</v>
      </c>
      <c r="Q434" s="280">
        <v>0</v>
      </c>
      <c r="R434" s="280">
        <v>0</v>
      </c>
      <c r="S434" s="280">
        <v>0</v>
      </c>
      <c r="T434" s="280">
        <v>0</v>
      </c>
      <c r="U434" s="233">
        <f t="shared" si="29"/>
        <v>0</v>
      </c>
      <c r="W434" s="252">
        <f t="shared" si="30"/>
        <v>0</v>
      </c>
    </row>
    <row r="435" spans="1:23" s="251" customFormat="1" ht="15" x14ac:dyDescent="0.3">
      <c r="A435" s="250" t="str">
        <f t="shared" ref="A435:A498" si="32">C435&amp;IF(B435&lt;10,"0","")&amp;B435</f>
        <v>PO281408</v>
      </c>
      <c r="B435" s="250">
        <f t="shared" si="31"/>
        <v>8</v>
      </c>
      <c r="C435" s="279" t="s">
        <v>319</v>
      </c>
      <c r="D435" s="280" t="s">
        <v>210</v>
      </c>
      <c r="E435" s="280">
        <v>0</v>
      </c>
      <c r="F435" s="280">
        <v>0</v>
      </c>
      <c r="G435" s="280">
        <v>0</v>
      </c>
      <c r="H435" s="280">
        <v>0</v>
      </c>
      <c r="I435" s="280">
        <v>0</v>
      </c>
      <c r="J435" s="280">
        <v>0</v>
      </c>
      <c r="K435" s="280">
        <v>0</v>
      </c>
      <c r="L435" s="280">
        <v>0</v>
      </c>
      <c r="M435" s="280">
        <v>0</v>
      </c>
      <c r="N435" s="280">
        <v>0</v>
      </c>
      <c r="O435" s="280">
        <v>0</v>
      </c>
      <c r="P435" s="280">
        <v>0</v>
      </c>
      <c r="Q435" s="280">
        <v>1</v>
      </c>
      <c r="R435" s="280">
        <v>0</v>
      </c>
      <c r="S435" s="280">
        <v>0</v>
      </c>
      <c r="T435" s="280">
        <v>1</v>
      </c>
      <c r="U435" s="233">
        <f t="shared" si="29"/>
        <v>0</v>
      </c>
      <c r="W435" s="252">
        <f t="shared" si="30"/>
        <v>1</v>
      </c>
    </row>
    <row r="436" spans="1:23" s="251" customFormat="1" ht="15" x14ac:dyDescent="0.3">
      <c r="A436" s="250" t="str">
        <f t="shared" si="32"/>
        <v>PO281409</v>
      </c>
      <c r="B436" s="250">
        <f t="shared" si="31"/>
        <v>9</v>
      </c>
      <c r="C436" s="279" t="s">
        <v>319</v>
      </c>
      <c r="D436" s="280" t="s">
        <v>106</v>
      </c>
      <c r="E436" s="280">
        <v>0</v>
      </c>
      <c r="F436" s="280">
        <v>0</v>
      </c>
      <c r="G436" s="280">
        <v>0</v>
      </c>
      <c r="H436" s="280">
        <v>0</v>
      </c>
      <c r="I436" s="280">
        <v>0</v>
      </c>
      <c r="J436" s="280">
        <v>0</v>
      </c>
      <c r="K436" s="280">
        <v>0</v>
      </c>
      <c r="L436" s="280">
        <v>0</v>
      </c>
      <c r="M436" s="280">
        <v>1</v>
      </c>
      <c r="N436" s="280">
        <v>0</v>
      </c>
      <c r="O436" s="280">
        <v>0</v>
      </c>
      <c r="P436" s="280">
        <v>1</v>
      </c>
      <c r="Q436" s="280">
        <v>0</v>
      </c>
      <c r="R436" s="280">
        <v>0</v>
      </c>
      <c r="S436" s="280">
        <v>0</v>
      </c>
      <c r="T436" s="280">
        <v>0</v>
      </c>
      <c r="U436" s="233">
        <f t="shared" si="29"/>
        <v>1</v>
      </c>
      <c r="W436" s="252">
        <f t="shared" si="30"/>
        <v>1</v>
      </c>
    </row>
    <row r="437" spans="1:23" s="251" customFormat="1" ht="15" x14ac:dyDescent="0.3">
      <c r="A437" s="250" t="str">
        <f t="shared" si="32"/>
        <v>PO281410</v>
      </c>
      <c r="B437" s="250">
        <f t="shared" si="31"/>
        <v>10</v>
      </c>
      <c r="C437" s="281" t="s">
        <v>319</v>
      </c>
      <c r="D437" s="282" t="s">
        <v>316</v>
      </c>
      <c r="E437" s="282">
        <v>0</v>
      </c>
      <c r="F437" s="282">
        <v>0</v>
      </c>
      <c r="G437" s="282">
        <v>0</v>
      </c>
      <c r="H437" s="282">
        <v>0</v>
      </c>
      <c r="I437" s="282">
        <v>0</v>
      </c>
      <c r="J437" s="282">
        <v>0</v>
      </c>
      <c r="K437" s="282">
        <v>0</v>
      </c>
      <c r="L437" s="282">
        <v>0</v>
      </c>
      <c r="M437" s="282">
        <v>0</v>
      </c>
      <c r="N437" s="282">
        <v>0</v>
      </c>
      <c r="O437" s="282">
        <v>0</v>
      </c>
      <c r="P437" s="282">
        <v>0</v>
      </c>
      <c r="Q437" s="282">
        <v>0</v>
      </c>
      <c r="R437" s="282">
        <v>0</v>
      </c>
      <c r="S437" s="282">
        <v>0</v>
      </c>
      <c r="T437" s="282">
        <v>0</v>
      </c>
      <c r="U437" s="233">
        <f t="shared" si="29"/>
        <v>0</v>
      </c>
      <c r="W437" s="252">
        <f t="shared" si="30"/>
        <v>0</v>
      </c>
    </row>
    <row r="438" spans="1:23" s="251" customFormat="1" ht="15" x14ac:dyDescent="0.3">
      <c r="A438" s="250" t="str">
        <f t="shared" si="32"/>
        <v>PO281501</v>
      </c>
      <c r="B438" s="250">
        <f t="shared" si="31"/>
        <v>1</v>
      </c>
      <c r="C438" s="279" t="s">
        <v>322</v>
      </c>
      <c r="D438" s="280" t="s">
        <v>323</v>
      </c>
      <c r="E438" s="280">
        <v>3</v>
      </c>
      <c r="F438" s="280">
        <v>0</v>
      </c>
      <c r="G438" s="280">
        <v>0</v>
      </c>
      <c r="H438" s="280">
        <v>3</v>
      </c>
      <c r="I438" s="280">
        <v>1</v>
      </c>
      <c r="J438" s="280">
        <v>0</v>
      </c>
      <c r="K438" s="280">
        <v>0</v>
      </c>
      <c r="L438" s="280">
        <v>1</v>
      </c>
      <c r="M438" s="280">
        <v>1</v>
      </c>
      <c r="N438" s="280">
        <v>0</v>
      </c>
      <c r="O438" s="280">
        <v>0</v>
      </c>
      <c r="P438" s="280">
        <v>1</v>
      </c>
      <c r="Q438" s="280">
        <v>1</v>
      </c>
      <c r="R438" s="280">
        <v>0</v>
      </c>
      <c r="S438" s="280">
        <v>0</v>
      </c>
      <c r="T438" s="280">
        <v>1</v>
      </c>
      <c r="U438" s="233">
        <f t="shared" si="29"/>
        <v>1</v>
      </c>
      <c r="W438" s="252">
        <f t="shared" si="30"/>
        <v>6</v>
      </c>
    </row>
    <row r="439" spans="1:23" s="251" customFormat="1" ht="15" x14ac:dyDescent="0.3">
      <c r="A439" s="250" t="str">
        <f t="shared" si="32"/>
        <v>PO281502</v>
      </c>
      <c r="B439" s="250">
        <f t="shared" si="31"/>
        <v>2</v>
      </c>
      <c r="C439" s="279" t="s">
        <v>322</v>
      </c>
      <c r="D439" s="280" t="s">
        <v>325</v>
      </c>
      <c r="E439" s="280">
        <v>0</v>
      </c>
      <c r="F439" s="280">
        <v>0</v>
      </c>
      <c r="G439" s="280">
        <v>0</v>
      </c>
      <c r="H439" s="280">
        <v>0</v>
      </c>
      <c r="I439" s="280">
        <v>0</v>
      </c>
      <c r="J439" s="280">
        <v>0</v>
      </c>
      <c r="K439" s="280">
        <v>0</v>
      </c>
      <c r="L439" s="280">
        <v>0</v>
      </c>
      <c r="M439" s="280">
        <v>0</v>
      </c>
      <c r="N439" s="280">
        <v>0</v>
      </c>
      <c r="O439" s="280">
        <v>0</v>
      </c>
      <c r="P439" s="280">
        <v>0</v>
      </c>
      <c r="Q439" s="280">
        <v>0</v>
      </c>
      <c r="R439" s="280">
        <v>0</v>
      </c>
      <c r="S439" s="280">
        <v>2</v>
      </c>
      <c r="T439" s="280">
        <v>2</v>
      </c>
      <c r="U439" s="233">
        <f t="shared" si="29"/>
        <v>0</v>
      </c>
      <c r="W439" s="252">
        <f t="shared" si="30"/>
        <v>2</v>
      </c>
    </row>
    <row r="440" spans="1:23" s="251" customFormat="1" ht="15" x14ac:dyDescent="0.3">
      <c r="A440" s="250" t="str">
        <f t="shared" si="32"/>
        <v>PO281503</v>
      </c>
      <c r="B440" s="250">
        <f t="shared" si="31"/>
        <v>3</v>
      </c>
      <c r="C440" s="279" t="s">
        <v>322</v>
      </c>
      <c r="D440" s="280" t="s">
        <v>287</v>
      </c>
      <c r="E440" s="280">
        <v>1</v>
      </c>
      <c r="F440" s="280">
        <v>0</v>
      </c>
      <c r="G440" s="280">
        <v>0</v>
      </c>
      <c r="H440" s="280">
        <v>1</v>
      </c>
      <c r="I440" s="280">
        <v>0</v>
      </c>
      <c r="J440" s="280">
        <v>0</v>
      </c>
      <c r="K440" s="280">
        <v>0</v>
      </c>
      <c r="L440" s="280">
        <v>0</v>
      </c>
      <c r="M440" s="280">
        <v>2</v>
      </c>
      <c r="N440" s="280">
        <v>0</v>
      </c>
      <c r="O440" s="280">
        <v>0</v>
      </c>
      <c r="P440" s="280">
        <v>2</v>
      </c>
      <c r="Q440" s="280">
        <v>1</v>
      </c>
      <c r="R440" s="280">
        <v>0</v>
      </c>
      <c r="S440" s="280">
        <v>0</v>
      </c>
      <c r="T440" s="280">
        <v>1</v>
      </c>
      <c r="U440" s="233">
        <f t="shared" si="29"/>
        <v>1</v>
      </c>
      <c r="W440" s="252">
        <f t="shared" si="30"/>
        <v>4</v>
      </c>
    </row>
    <row r="441" spans="1:23" s="251" customFormat="1" ht="15" x14ac:dyDescent="0.3">
      <c r="A441" s="250" t="str">
        <f t="shared" si="32"/>
        <v>PO281504</v>
      </c>
      <c r="B441" s="250">
        <f t="shared" si="31"/>
        <v>4</v>
      </c>
      <c r="C441" s="279" t="s">
        <v>322</v>
      </c>
      <c r="D441" s="280" t="s">
        <v>326</v>
      </c>
      <c r="E441" s="280">
        <v>1</v>
      </c>
      <c r="F441" s="280">
        <v>0</v>
      </c>
      <c r="G441" s="280">
        <v>0</v>
      </c>
      <c r="H441" s="280">
        <v>1</v>
      </c>
      <c r="I441" s="280">
        <v>0</v>
      </c>
      <c r="J441" s="280">
        <v>0</v>
      </c>
      <c r="K441" s="280">
        <v>0</v>
      </c>
      <c r="L441" s="280">
        <v>0</v>
      </c>
      <c r="M441" s="280">
        <v>0</v>
      </c>
      <c r="N441" s="280">
        <v>0</v>
      </c>
      <c r="O441" s="280">
        <v>0</v>
      </c>
      <c r="P441" s="280">
        <v>0</v>
      </c>
      <c r="Q441" s="280">
        <v>0</v>
      </c>
      <c r="R441" s="280">
        <v>0</v>
      </c>
      <c r="S441" s="280">
        <v>0</v>
      </c>
      <c r="T441" s="280">
        <v>0</v>
      </c>
      <c r="U441" s="233">
        <f t="shared" si="29"/>
        <v>1</v>
      </c>
      <c r="W441" s="252">
        <f t="shared" si="30"/>
        <v>1</v>
      </c>
    </row>
    <row r="442" spans="1:23" s="251" customFormat="1" ht="15" x14ac:dyDescent="0.3">
      <c r="A442" s="250" t="str">
        <f t="shared" si="32"/>
        <v>PO281505</v>
      </c>
      <c r="B442" s="250">
        <f t="shared" si="31"/>
        <v>5</v>
      </c>
      <c r="C442" s="279" t="s">
        <v>322</v>
      </c>
      <c r="D442" s="280" t="s">
        <v>327</v>
      </c>
      <c r="E442" s="280">
        <v>0</v>
      </c>
      <c r="F442" s="280">
        <v>1</v>
      </c>
      <c r="G442" s="280">
        <v>0</v>
      </c>
      <c r="H442" s="280">
        <v>1</v>
      </c>
      <c r="I442" s="280">
        <v>1</v>
      </c>
      <c r="J442" s="280">
        <v>0</v>
      </c>
      <c r="K442" s="280">
        <v>0</v>
      </c>
      <c r="L442" s="280">
        <v>1</v>
      </c>
      <c r="M442" s="280">
        <v>3</v>
      </c>
      <c r="N442" s="280">
        <v>1</v>
      </c>
      <c r="O442" s="280">
        <v>0</v>
      </c>
      <c r="P442" s="280">
        <v>4</v>
      </c>
      <c r="Q442" s="280">
        <v>0</v>
      </c>
      <c r="R442" s="280">
        <v>0</v>
      </c>
      <c r="S442" s="280">
        <v>0</v>
      </c>
      <c r="T442" s="280">
        <v>0</v>
      </c>
      <c r="U442" s="233">
        <f t="shared" si="29"/>
        <v>1</v>
      </c>
      <c r="W442" s="252">
        <f t="shared" si="30"/>
        <v>6</v>
      </c>
    </row>
    <row r="443" spans="1:23" s="251" customFormat="1" ht="15" x14ac:dyDescent="0.3">
      <c r="A443" s="250" t="str">
        <f t="shared" si="32"/>
        <v>PO281506</v>
      </c>
      <c r="B443" s="250">
        <f t="shared" si="31"/>
        <v>6</v>
      </c>
      <c r="C443" s="279" t="s">
        <v>322</v>
      </c>
      <c r="D443" s="280" t="s">
        <v>328</v>
      </c>
      <c r="E443" s="280">
        <v>0</v>
      </c>
      <c r="F443" s="280">
        <v>0</v>
      </c>
      <c r="G443" s="280">
        <v>1</v>
      </c>
      <c r="H443" s="280">
        <v>1</v>
      </c>
      <c r="I443" s="280">
        <v>0</v>
      </c>
      <c r="J443" s="280">
        <v>0</v>
      </c>
      <c r="K443" s="280">
        <v>0</v>
      </c>
      <c r="L443" s="280">
        <v>0</v>
      </c>
      <c r="M443" s="280">
        <v>0</v>
      </c>
      <c r="N443" s="280">
        <v>0</v>
      </c>
      <c r="O443" s="280">
        <v>0</v>
      </c>
      <c r="P443" s="280">
        <v>0</v>
      </c>
      <c r="Q443" s="280">
        <v>0</v>
      </c>
      <c r="R443" s="280">
        <v>0</v>
      </c>
      <c r="S443" s="280">
        <v>2</v>
      </c>
      <c r="T443" s="280">
        <v>2</v>
      </c>
      <c r="U443" s="233">
        <f t="shared" si="29"/>
        <v>0</v>
      </c>
      <c r="W443" s="252">
        <f t="shared" si="30"/>
        <v>3</v>
      </c>
    </row>
    <row r="444" spans="1:23" s="251" customFormat="1" ht="15" x14ac:dyDescent="0.3">
      <c r="A444" s="250" t="str">
        <f t="shared" si="32"/>
        <v>PO281507</v>
      </c>
      <c r="B444" s="250">
        <f t="shared" si="31"/>
        <v>7</v>
      </c>
      <c r="C444" s="279" t="s">
        <v>322</v>
      </c>
      <c r="D444" s="280" t="s">
        <v>329</v>
      </c>
      <c r="E444" s="280">
        <v>0</v>
      </c>
      <c r="F444" s="280">
        <v>2</v>
      </c>
      <c r="G444" s="280">
        <v>1</v>
      </c>
      <c r="H444" s="280">
        <v>3</v>
      </c>
      <c r="I444" s="280">
        <v>0</v>
      </c>
      <c r="J444" s="280">
        <v>0</v>
      </c>
      <c r="K444" s="280">
        <v>0</v>
      </c>
      <c r="L444" s="280">
        <v>0</v>
      </c>
      <c r="M444" s="280">
        <v>0</v>
      </c>
      <c r="N444" s="280">
        <v>0</v>
      </c>
      <c r="O444" s="280">
        <v>1</v>
      </c>
      <c r="P444" s="280">
        <v>1</v>
      </c>
      <c r="Q444" s="280">
        <v>0</v>
      </c>
      <c r="R444" s="280">
        <v>0</v>
      </c>
      <c r="S444" s="280">
        <v>0</v>
      </c>
      <c r="T444" s="280">
        <v>0</v>
      </c>
      <c r="U444" s="233">
        <f t="shared" si="29"/>
        <v>1</v>
      </c>
      <c r="W444" s="252">
        <f t="shared" si="30"/>
        <v>4</v>
      </c>
    </row>
    <row r="445" spans="1:23" s="251" customFormat="1" ht="15" x14ac:dyDescent="0.3">
      <c r="A445" s="250" t="str">
        <f t="shared" si="32"/>
        <v>PO281508</v>
      </c>
      <c r="B445" s="250">
        <f t="shared" si="31"/>
        <v>8</v>
      </c>
      <c r="C445" s="279" t="s">
        <v>322</v>
      </c>
      <c r="D445" s="280" t="s">
        <v>289</v>
      </c>
      <c r="E445" s="280">
        <v>7</v>
      </c>
      <c r="F445" s="280">
        <v>1</v>
      </c>
      <c r="G445" s="280">
        <v>0</v>
      </c>
      <c r="H445" s="280">
        <v>8</v>
      </c>
      <c r="I445" s="280">
        <v>3</v>
      </c>
      <c r="J445" s="280">
        <v>0</v>
      </c>
      <c r="K445" s="280">
        <v>0</v>
      </c>
      <c r="L445" s="280">
        <v>3</v>
      </c>
      <c r="M445" s="280">
        <v>5</v>
      </c>
      <c r="N445" s="280">
        <v>0</v>
      </c>
      <c r="O445" s="280">
        <v>0</v>
      </c>
      <c r="P445" s="280">
        <v>5</v>
      </c>
      <c r="Q445" s="280">
        <v>1</v>
      </c>
      <c r="R445" s="280">
        <v>0</v>
      </c>
      <c r="S445" s="280">
        <v>0</v>
      </c>
      <c r="T445" s="280">
        <v>1</v>
      </c>
      <c r="U445" s="233">
        <f t="shared" si="29"/>
        <v>1</v>
      </c>
      <c r="W445" s="252">
        <f t="shared" si="30"/>
        <v>17</v>
      </c>
    </row>
    <row r="446" spans="1:23" s="251" customFormat="1" ht="15" x14ac:dyDescent="0.3">
      <c r="A446" s="250" t="str">
        <f t="shared" si="32"/>
        <v>PO281509</v>
      </c>
      <c r="B446" s="250">
        <f t="shared" si="31"/>
        <v>9</v>
      </c>
      <c r="C446" s="279" t="s">
        <v>322</v>
      </c>
      <c r="D446" s="280" t="s">
        <v>320</v>
      </c>
      <c r="E446" s="280">
        <v>0</v>
      </c>
      <c r="F446" s="280">
        <v>0</v>
      </c>
      <c r="G446" s="280">
        <v>0</v>
      </c>
      <c r="H446" s="280">
        <v>0</v>
      </c>
      <c r="I446" s="280">
        <v>0</v>
      </c>
      <c r="J446" s="280">
        <v>0</v>
      </c>
      <c r="K446" s="280">
        <v>0</v>
      </c>
      <c r="L446" s="280">
        <v>0</v>
      </c>
      <c r="M446" s="280">
        <v>0</v>
      </c>
      <c r="N446" s="280">
        <v>0</v>
      </c>
      <c r="O446" s="280">
        <v>0</v>
      </c>
      <c r="P446" s="280">
        <v>0</v>
      </c>
      <c r="Q446" s="280">
        <v>0</v>
      </c>
      <c r="R446" s="280">
        <v>0</v>
      </c>
      <c r="S446" s="280">
        <v>1</v>
      </c>
      <c r="T446" s="280">
        <v>1</v>
      </c>
      <c r="U446" s="233">
        <f t="shared" si="29"/>
        <v>0</v>
      </c>
      <c r="W446" s="252">
        <f t="shared" si="30"/>
        <v>1</v>
      </c>
    </row>
    <row r="447" spans="1:23" s="251" customFormat="1" ht="15" x14ac:dyDescent="0.3">
      <c r="A447" s="250" t="str">
        <f t="shared" si="32"/>
        <v>PO281510</v>
      </c>
      <c r="B447" s="250">
        <f t="shared" si="31"/>
        <v>10</v>
      </c>
      <c r="C447" s="279" t="s">
        <v>322</v>
      </c>
      <c r="D447" s="280" t="s">
        <v>234</v>
      </c>
      <c r="E447" s="280">
        <v>0</v>
      </c>
      <c r="F447" s="280">
        <v>0</v>
      </c>
      <c r="G447" s="280">
        <v>0</v>
      </c>
      <c r="H447" s="280">
        <v>0</v>
      </c>
      <c r="I447" s="280">
        <v>0</v>
      </c>
      <c r="J447" s="280">
        <v>0</v>
      </c>
      <c r="K447" s="280">
        <v>0</v>
      </c>
      <c r="L447" s="280">
        <v>0</v>
      </c>
      <c r="M447" s="280">
        <v>1</v>
      </c>
      <c r="N447" s="280">
        <v>0</v>
      </c>
      <c r="O447" s="280">
        <v>0</v>
      </c>
      <c r="P447" s="280">
        <v>1</v>
      </c>
      <c r="Q447" s="280">
        <v>0</v>
      </c>
      <c r="R447" s="280">
        <v>0</v>
      </c>
      <c r="S447" s="280">
        <v>0</v>
      </c>
      <c r="T447" s="280">
        <v>0</v>
      </c>
      <c r="U447" s="233">
        <f t="shared" si="29"/>
        <v>1</v>
      </c>
      <c r="W447" s="252">
        <f t="shared" si="30"/>
        <v>1</v>
      </c>
    </row>
    <row r="448" spans="1:23" s="251" customFormat="1" ht="15" x14ac:dyDescent="0.3">
      <c r="A448" s="250" t="str">
        <f t="shared" si="32"/>
        <v>PO281511</v>
      </c>
      <c r="B448" s="250">
        <f t="shared" si="31"/>
        <v>11</v>
      </c>
      <c r="C448" s="279" t="s">
        <v>322</v>
      </c>
      <c r="D448" s="280" t="s">
        <v>284</v>
      </c>
      <c r="E448" s="280">
        <v>3</v>
      </c>
      <c r="F448" s="280">
        <v>1</v>
      </c>
      <c r="G448" s="280">
        <v>0</v>
      </c>
      <c r="H448" s="280">
        <v>4</v>
      </c>
      <c r="I448" s="280">
        <v>0</v>
      </c>
      <c r="J448" s="280">
        <v>0</v>
      </c>
      <c r="K448" s="280">
        <v>0</v>
      </c>
      <c r="L448" s="280">
        <v>0</v>
      </c>
      <c r="M448" s="280">
        <v>1</v>
      </c>
      <c r="N448" s="280">
        <v>0</v>
      </c>
      <c r="O448" s="280">
        <v>0</v>
      </c>
      <c r="P448" s="280">
        <v>1</v>
      </c>
      <c r="Q448" s="280">
        <v>0</v>
      </c>
      <c r="R448" s="280">
        <v>0</v>
      </c>
      <c r="S448" s="280">
        <v>0</v>
      </c>
      <c r="T448" s="280">
        <v>0</v>
      </c>
      <c r="U448" s="233">
        <f t="shared" si="29"/>
        <v>1</v>
      </c>
      <c r="W448" s="252">
        <f t="shared" si="30"/>
        <v>5</v>
      </c>
    </row>
    <row r="449" spans="1:23" s="251" customFormat="1" ht="15" x14ac:dyDescent="0.3">
      <c r="A449" s="250" t="str">
        <f t="shared" si="32"/>
        <v>PO281512</v>
      </c>
      <c r="B449" s="250">
        <f t="shared" si="31"/>
        <v>12</v>
      </c>
      <c r="C449" s="279" t="s">
        <v>322</v>
      </c>
      <c r="D449" s="280" t="s">
        <v>206</v>
      </c>
      <c r="E449" s="280">
        <v>0</v>
      </c>
      <c r="F449" s="280">
        <v>0</v>
      </c>
      <c r="G449" s="280">
        <v>0</v>
      </c>
      <c r="H449" s="280">
        <v>0</v>
      </c>
      <c r="I449" s="280">
        <v>0</v>
      </c>
      <c r="J449" s="280">
        <v>0</v>
      </c>
      <c r="K449" s="280">
        <v>0</v>
      </c>
      <c r="L449" s="280">
        <v>0</v>
      </c>
      <c r="M449" s="280">
        <v>0</v>
      </c>
      <c r="N449" s="280">
        <v>0</v>
      </c>
      <c r="O449" s="280">
        <v>0</v>
      </c>
      <c r="P449" s="280">
        <v>0</v>
      </c>
      <c r="Q449" s="280">
        <v>0</v>
      </c>
      <c r="R449" s="280">
        <v>0</v>
      </c>
      <c r="S449" s="280">
        <v>0</v>
      </c>
      <c r="T449" s="280">
        <v>0</v>
      </c>
      <c r="U449" s="233">
        <f t="shared" si="29"/>
        <v>0</v>
      </c>
      <c r="W449" s="252">
        <f t="shared" si="30"/>
        <v>0</v>
      </c>
    </row>
    <row r="450" spans="1:23" s="251" customFormat="1" ht="15" x14ac:dyDescent="0.3">
      <c r="A450" s="250" t="str">
        <f t="shared" si="32"/>
        <v>PO281513</v>
      </c>
      <c r="B450" s="250">
        <f t="shared" si="31"/>
        <v>13</v>
      </c>
      <c r="C450" s="281" t="s">
        <v>322</v>
      </c>
      <c r="D450" s="282" t="s">
        <v>286</v>
      </c>
      <c r="E450" s="282">
        <v>0</v>
      </c>
      <c r="F450" s="282">
        <v>0</v>
      </c>
      <c r="G450" s="282">
        <v>1</v>
      </c>
      <c r="H450" s="282">
        <v>1</v>
      </c>
      <c r="I450" s="282">
        <v>0</v>
      </c>
      <c r="J450" s="282">
        <v>0</v>
      </c>
      <c r="K450" s="282">
        <v>0</v>
      </c>
      <c r="L450" s="282">
        <v>0</v>
      </c>
      <c r="M450" s="282">
        <v>0</v>
      </c>
      <c r="N450" s="282">
        <v>0</v>
      </c>
      <c r="O450" s="282">
        <v>0</v>
      </c>
      <c r="P450" s="282">
        <v>0</v>
      </c>
      <c r="Q450" s="282">
        <v>0</v>
      </c>
      <c r="R450" s="282">
        <v>0</v>
      </c>
      <c r="S450" s="282">
        <v>0</v>
      </c>
      <c r="T450" s="282">
        <v>0</v>
      </c>
      <c r="U450" s="233">
        <f t="shared" si="29"/>
        <v>1</v>
      </c>
      <c r="W450" s="252">
        <f t="shared" si="30"/>
        <v>1</v>
      </c>
    </row>
    <row r="451" spans="1:23" s="251" customFormat="1" ht="15" x14ac:dyDescent="0.3">
      <c r="A451" s="250" t="str">
        <f t="shared" si="32"/>
        <v>PO281514</v>
      </c>
      <c r="B451" s="250">
        <f t="shared" si="31"/>
        <v>14</v>
      </c>
      <c r="C451" s="281" t="s">
        <v>322</v>
      </c>
      <c r="D451" s="282" t="s">
        <v>151</v>
      </c>
      <c r="E451" s="282">
        <v>0</v>
      </c>
      <c r="F451" s="282">
        <v>0</v>
      </c>
      <c r="G451" s="282">
        <v>0</v>
      </c>
      <c r="H451" s="282">
        <v>0</v>
      </c>
      <c r="I451" s="282">
        <v>0</v>
      </c>
      <c r="J451" s="282">
        <v>0</v>
      </c>
      <c r="K451" s="282">
        <v>0</v>
      </c>
      <c r="L451" s="282">
        <v>0</v>
      </c>
      <c r="M451" s="282">
        <v>1</v>
      </c>
      <c r="N451" s="282">
        <v>0</v>
      </c>
      <c r="O451" s="282">
        <v>0</v>
      </c>
      <c r="P451" s="282">
        <v>1</v>
      </c>
      <c r="Q451" s="282">
        <v>0</v>
      </c>
      <c r="R451" s="282">
        <v>0</v>
      </c>
      <c r="S451" s="282">
        <v>0</v>
      </c>
      <c r="T451" s="282">
        <v>0</v>
      </c>
      <c r="U451" s="233">
        <f t="shared" si="29"/>
        <v>1</v>
      </c>
      <c r="W451" s="252">
        <f t="shared" si="30"/>
        <v>1</v>
      </c>
    </row>
    <row r="452" spans="1:23" s="251" customFormat="1" ht="15" x14ac:dyDescent="0.3">
      <c r="A452" s="250" t="str">
        <f t="shared" si="32"/>
        <v>PO281601</v>
      </c>
      <c r="B452" s="250">
        <f t="shared" si="31"/>
        <v>1</v>
      </c>
      <c r="C452" s="279" t="s">
        <v>330</v>
      </c>
      <c r="D452" s="280" t="s">
        <v>106</v>
      </c>
      <c r="E452" s="280">
        <v>0</v>
      </c>
      <c r="F452" s="280">
        <v>0</v>
      </c>
      <c r="G452" s="280">
        <v>0</v>
      </c>
      <c r="H452" s="280">
        <v>0</v>
      </c>
      <c r="I452" s="280">
        <v>0</v>
      </c>
      <c r="J452" s="280">
        <v>0</v>
      </c>
      <c r="K452" s="280">
        <v>0</v>
      </c>
      <c r="L452" s="280">
        <v>0</v>
      </c>
      <c r="M452" s="280">
        <v>1</v>
      </c>
      <c r="N452" s="280">
        <v>0</v>
      </c>
      <c r="O452" s="280">
        <v>0</v>
      </c>
      <c r="P452" s="280">
        <v>1</v>
      </c>
      <c r="Q452" s="280">
        <v>0</v>
      </c>
      <c r="R452" s="280">
        <v>0</v>
      </c>
      <c r="S452" s="280">
        <v>0</v>
      </c>
      <c r="T452" s="280">
        <v>0</v>
      </c>
      <c r="U452" s="233">
        <f t="shared" si="29"/>
        <v>1</v>
      </c>
      <c r="W452" s="252">
        <f t="shared" si="30"/>
        <v>1</v>
      </c>
    </row>
    <row r="453" spans="1:23" s="251" customFormat="1" ht="15" x14ac:dyDescent="0.3">
      <c r="A453" s="250" t="str">
        <f t="shared" si="32"/>
        <v>PO281602</v>
      </c>
      <c r="B453" s="250">
        <f t="shared" si="31"/>
        <v>2</v>
      </c>
      <c r="C453" s="279" t="s">
        <v>330</v>
      </c>
      <c r="D453" s="280" t="s">
        <v>351</v>
      </c>
      <c r="E453" s="280">
        <v>0</v>
      </c>
      <c r="F453" s="280">
        <v>0</v>
      </c>
      <c r="G453" s="280">
        <v>0</v>
      </c>
      <c r="H453" s="280">
        <v>0</v>
      </c>
      <c r="I453" s="280">
        <v>0</v>
      </c>
      <c r="J453" s="280">
        <v>0</v>
      </c>
      <c r="K453" s="280">
        <v>0</v>
      </c>
      <c r="L453" s="280">
        <v>0</v>
      </c>
      <c r="M453" s="280">
        <v>1</v>
      </c>
      <c r="N453" s="280">
        <v>0</v>
      </c>
      <c r="O453" s="280">
        <v>0</v>
      </c>
      <c r="P453" s="280">
        <v>1</v>
      </c>
      <c r="Q453" s="280">
        <v>1</v>
      </c>
      <c r="R453" s="280">
        <v>0</v>
      </c>
      <c r="S453" s="280">
        <v>0</v>
      </c>
      <c r="T453" s="280">
        <v>1</v>
      </c>
      <c r="U453" s="233">
        <f t="shared" si="29"/>
        <v>0</v>
      </c>
      <c r="W453" s="252">
        <f t="shared" si="30"/>
        <v>2</v>
      </c>
    </row>
    <row r="454" spans="1:23" s="251" customFormat="1" ht="15" x14ac:dyDescent="0.3">
      <c r="A454" s="250" t="str">
        <f t="shared" si="32"/>
        <v>PO281603</v>
      </c>
      <c r="B454" s="250">
        <f t="shared" si="31"/>
        <v>3</v>
      </c>
      <c r="C454" s="281" t="s">
        <v>330</v>
      </c>
      <c r="D454" s="282" t="s">
        <v>332</v>
      </c>
      <c r="E454" s="282">
        <v>2</v>
      </c>
      <c r="F454" s="282">
        <v>0</v>
      </c>
      <c r="G454" s="282">
        <v>0</v>
      </c>
      <c r="H454" s="282">
        <v>2</v>
      </c>
      <c r="I454" s="282">
        <v>0</v>
      </c>
      <c r="J454" s="282">
        <v>0</v>
      </c>
      <c r="K454" s="282">
        <v>0</v>
      </c>
      <c r="L454" s="282">
        <v>0</v>
      </c>
      <c r="M454" s="282">
        <v>0</v>
      </c>
      <c r="N454" s="282">
        <v>0</v>
      </c>
      <c r="O454" s="282">
        <v>0</v>
      </c>
      <c r="P454" s="282">
        <v>0</v>
      </c>
      <c r="Q454" s="282">
        <v>0</v>
      </c>
      <c r="R454" s="282">
        <v>0</v>
      </c>
      <c r="S454" s="282">
        <v>0</v>
      </c>
      <c r="T454" s="282">
        <v>0</v>
      </c>
      <c r="U454" s="233">
        <f t="shared" si="29"/>
        <v>1</v>
      </c>
      <c r="W454" s="252">
        <f t="shared" si="30"/>
        <v>2</v>
      </c>
    </row>
    <row r="455" spans="1:23" s="251" customFormat="1" ht="15" x14ac:dyDescent="0.3">
      <c r="A455" s="250" t="str">
        <f t="shared" si="32"/>
        <v>PO281701</v>
      </c>
      <c r="B455" s="250">
        <f t="shared" si="31"/>
        <v>1</v>
      </c>
      <c r="C455" s="279" t="s">
        <v>333</v>
      </c>
      <c r="D455" s="280" t="s">
        <v>237</v>
      </c>
      <c r="E455" s="280">
        <v>0</v>
      </c>
      <c r="F455" s="280">
        <v>0</v>
      </c>
      <c r="G455" s="280">
        <v>0</v>
      </c>
      <c r="H455" s="280">
        <v>0</v>
      </c>
      <c r="I455" s="280">
        <v>0</v>
      </c>
      <c r="J455" s="280">
        <v>0</v>
      </c>
      <c r="K455" s="280">
        <v>0</v>
      </c>
      <c r="L455" s="280">
        <v>0</v>
      </c>
      <c r="M455" s="280">
        <v>2</v>
      </c>
      <c r="N455" s="280">
        <v>0</v>
      </c>
      <c r="O455" s="280">
        <v>0</v>
      </c>
      <c r="P455" s="280">
        <v>2</v>
      </c>
      <c r="Q455" s="280">
        <v>0</v>
      </c>
      <c r="R455" s="280">
        <v>0</v>
      </c>
      <c r="S455" s="280">
        <v>0</v>
      </c>
      <c r="T455" s="280">
        <v>0</v>
      </c>
      <c r="U455" s="233">
        <f t="shared" si="29"/>
        <v>1</v>
      </c>
      <c r="W455" s="252">
        <f t="shared" si="30"/>
        <v>2</v>
      </c>
    </row>
    <row r="456" spans="1:23" s="251" customFormat="1" ht="15" x14ac:dyDescent="0.3">
      <c r="A456" s="250" t="str">
        <f t="shared" si="32"/>
        <v>PO281702</v>
      </c>
      <c r="B456" s="250">
        <f t="shared" si="31"/>
        <v>2</v>
      </c>
      <c r="C456" s="279" t="s">
        <v>333</v>
      </c>
      <c r="D456" s="280" t="s">
        <v>320</v>
      </c>
      <c r="E456" s="280">
        <v>0</v>
      </c>
      <c r="F456" s="280">
        <v>0</v>
      </c>
      <c r="G456" s="280">
        <v>0</v>
      </c>
      <c r="H456" s="280">
        <v>0</v>
      </c>
      <c r="I456" s="280">
        <v>0</v>
      </c>
      <c r="J456" s="280">
        <v>0</v>
      </c>
      <c r="K456" s="280">
        <v>0</v>
      </c>
      <c r="L456" s="280">
        <v>0</v>
      </c>
      <c r="M456" s="280">
        <v>0</v>
      </c>
      <c r="N456" s="280">
        <v>0</v>
      </c>
      <c r="O456" s="280">
        <v>0</v>
      </c>
      <c r="P456" s="280">
        <v>0</v>
      </c>
      <c r="Q456" s="280">
        <v>0</v>
      </c>
      <c r="R456" s="280">
        <v>0</v>
      </c>
      <c r="S456" s="280">
        <v>0</v>
      </c>
      <c r="T456" s="280">
        <v>0</v>
      </c>
      <c r="U456" s="233">
        <f t="shared" si="29"/>
        <v>0</v>
      </c>
      <c r="W456" s="252">
        <f t="shared" si="30"/>
        <v>0</v>
      </c>
    </row>
    <row r="457" spans="1:23" s="251" customFormat="1" ht="15" x14ac:dyDescent="0.3">
      <c r="A457" s="250" t="str">
        <f t="shared" si="32"/>
        <v>PO281703</v>
      </c>
      <c r="B457" s="250">
        <f t="shared" si="31"/>
        <v>3</v>
      </c>
      <c r="C457" s="279" t="s">
        <v>333</v>
      </c>
      <c r="D457" s="280" t="s">
        <v>327</v>
      </c>
      <c r="E457" s="280">
        <v>0</v>
      </c>
      <c r="F457" s="280">
        <v>0</v>
      </c>
      <c r="G457" s="280">
        <v>0</v>
      </c>
      <c r="H457" s="280">
        <v>0</v>
      </c>
      <c r="I457" s="280">
        <v>0</v>
      </c>
      <c r="J457" s="280">
        <v>0</v>
      </c>
      <c r="K457" s="280">
        <v>0</v>
      </c>
      <c r="L457" s="280">
        <v>0</v>
      </c>
      <c r="M457" s="280">
        <v>1</v>
      </c>
      <c r="N457" s="280">
        <v>0</v>
      </c>
      <c r="O457" s="280">
        <v>0</v>
      </c>
      <c r="P457" s="280">
        <v>1</v>
      </c>
      <c r="Q457" s="280">
        <v>0</v>
      </c>
      <c r="R457" s="280">
        <v>0</v>
      </c>
      <c r="S457" s="280">
        <v>0</v>
      </c>
      <c r="T457" s="280">
        <v>0</v>
      </c>
      <c r="U457" s="233">
        <f t="shared" si="29"/>
        <v>1</v>
      </c>
      <c r="W457" s="252">
        <f t="shared" si="30"/>
        <v>1</v>
      </c>
    </row>
    <row r="458" spans="1:23" s="251" customFormat="1" ht="15" x14ac:dyDescent="0.3">
      <c r="A458" s="250" t="str">
        <f t="shared" si="32"/>
        <v>PO281704</v>
      </c>
      <c r="B458" s="250">
        <f t="shared" si="31"/>
        <v>4</v>
      </c>
      <c r="C458" s="279" t="s">
        <v>333</v>
      </c>
      <c r="D458" s="280" t="s">
        <v>289</v>
      </c>
      <c r="E458" s="280">
        <v>1</v>
      </c>
      <c r="F458" s="280">
        <v>1</v>
      </c>
      <c r="G458" s="280">
        <v>0</v>
      </c>
      <c r="H458" s="280">
        <v>2</v>
      </c>
      <c r="I458" s="280">
        <v>0</v>
      </c>
      <c r="J458" s="280">
        <v>0</v>
      </c>
      <c r="K458" s="280">
        <v>0</v>
      </c>
      <c r="L458" s="280">
        <v>0</v>
      </c>
      <c r="M458" s="280">
        <v>1</v>
      </c>
      <c r="N458" s="280">
        <v>0</v>
      </c>
      <c r="O458" s="280">
        <v>0</v>
      </c>
      <c r="P458" s="280">
        <v>1</v>
      </c>
      <c r="Q458" s="280">
        <v>0</v>
      </c>
      <c r="R458" s="280">
        <v>0</v>
      </c>
      <c r="S458" s="280">
        <v>0</v>
      </c>
      <c r="T458" s="280">
        <v>0</v>
      </c>
      <c r="U458" s="233">
        <f t="shared" si="29"/>
        <v>1</v>
      </c>
      <c r="W458" s="252">
        <f t="shared" si="30"/>
        <v>3</v>
      </c>
    </row>
    <row r="459" spans="1:23" s="251" customFormat="1" ht="15" x14ac:dyDescent="0.3">
      <c r="A459" s="250" t="str">
        <f t="shared" si="32"/>
        <v>PO281705</v>
      </c>
      <c r="B459" s="250">
        <f t="shared" si="31"/>
        <v>5</v>
      </c>
      <c r="C459" s="279" t="s">
        <v>333</v>
      </c>
      <c r="D459" s="280" t="s">
        <v>291</v>
      </c>
      <c r="E459" s="280">
        <v>0</v>
      </c>
      <c r="F459" s="280">
        <v>0</v>
      </c>
      <c r="G459" s="280">
        <v>0</v>
      </c>
      <c r="H459" s="280">
        <v>0</v>
      </c>
      <c r="I459" s="280">
        <v>0</v>
      </c>
      <c r="J459" s="280">
        <v>0</v>
      </c>
      <c r="K459" s="280">
        <v>0</v>
      </c>
      <c r="L459" s="280">
        <v>0</v>
      </c>
      <c r="M459" s="280">
        <v>0</v>
      </c>
      <c r="N459" s="280">
        <v>0</v>
      </c>
      <c r="O459" s="280">
        <v>0</v>
      </c>
      <c r="P459" s="280">
        <v>0</v>
      </c>
      <c r="Q459" s="280">
        <v>0</v>
      </c>
      <c r="R459" s="280">
        <v>0</v>
      </c>
      <c r="S459" s="280">
        <v>0</v>
      </c>
      <c r="T459" s="280">
        <v>0</v>
      </c>
      <c r="U459" s="233">
        <f t="shared" ref="U459:U522" si="33">IF((H459+P459)&gt;(L459+T459),1,0)</f>
        <v>0</v>
      </c>
      <c r="W459" s="252">
        <f t="shared" si="30"/>
        <v>0</v>
      </c>
    </row>
    <row r="460" spans="1:23" s="251" customFormat="1" ht="15" x14ac:dyDescent="0.3">
      <c r="A460" s="250" t="str">
        <f t="shared" si="32"/>
        <v>PO281706</v>
      </c>
      <c r="B460" s="250">
        <f t="shared" si="31"/>
        <v>6</v>
      </c>
      <c r="C460" s="279" t="s">
        <v>333</v>
      </c>
      <c r="D460" s="280" t="s">
        <v>328</v>
      </c>
      <c r="E460" s="280">
        <v>0</v>
      </c>
      <c r="F460" s="280">
        <v>0</v>
      </c>
      <c r="G460" s="280">
        <v>0</v>
      </c>
      <c r="H460" s="280">
        <v>0</v>
      </c>
      <c r="I460" s="280">
        <v>0</v>
      </c>
      <c r="J460" s="280">
        <v>0</v>
      </c>
      <c r="K460" s="280">
        <v>0</v>
      </c>
      <c r="L460" s="280">
        <v>0</v>
      </c>
      <c r="M460" s="280">
        <v>0</v>
      </c>
      <c r="N460" s="280">
        <v>0</v>
      </c>
      <c r="O460" s="280">
        <v>0</v>
      </c>
      <c r="P460" s="280">
        <v>0</v>
      </c>
      <c r="Q460" s="280">
        <v>1</v>
      </c>
      <c r="R460" s="280">
        <v>0</v>
      </c>
      <c r="S460" s="280">
        <v>0</v>
      </c>
      <c r="T460" s="280">
        <v>1</v>
      </c>
      <c r="U460" s="233">
        <f t="shared" si="33"/>
        <v>0</v>
      </c>
      <c r="W460" s="252">
        <f t="shared" ref="W460:W523" si="34">H460+L460+P460+T460</f>
        <v>1</v>
      </c>
    </row>
    <row r="461" spans="1:23" s="251" customFormat="1" ht="15" x14ac:dyDescent="0.3">
      <c r="A461" s="250" t="str">
        <f t="shared" si="32"/>
        <v>PO281707</v>
      </c>
      <c r="B461" s="250">
        <f t="shared" si="31"/>
        <v>7</v>
      </c>
      <c r="C461" s="279" t="s">
        <v>333</v>
      </c>
      <c r="D461" s="280" t="s">
        <v>287</v>
      </c>
      <c r="E461" s="280">
        <v>0</v>
      </c>
      <c r="F461" s="280">
        <v>0</v>
      </c>
      <c r="G461" s="280">
        <v>0</v>
      </c>
      <c r="H461" s="280">
        <v>0</v>
      </c>
      <c r="I461" s="280">
        <v>0</v>
      </c>
      <c r="J461" s="280">
        <v>0</v>
      </c>
      <c r="K461" s="280">
        <v>0</v>
      </c>
      <c r="L461" s="280">
        <v>0</v>
      </c>
      <c r="M461" s="280">
        <v>0</v>
      </c>
      <c r="N461" s="280">
        <v>0</v>
      </c>
      <c r="O461" s="280">
        <v>0</v>
      </c>
      <c r="P461" s="280">
        <v>0</v>
      </c>
      <c r="Q461" s="280">
        <v>0</v>
      </c>
      <c r="R461" s="280">
        <v>0</v>
      </c>
      <c r="S461" s="280">
        <v>0</v>
      </c>
      <c r="T461" s="280">
        <v>0</v>
      </c>
      <c r="U461" s="233">
        <f t="shared" si="33"/>
        <v>0</v>
      </c>
      <c r="W461" s="252">
        <f t="shared" si="34"/>
        <v>0</v>
      </c>
    </row>
    <row r="462" spans="1:23" s="251" customFormat="1" ht="15" x14ac:dyDescent="0.3">
      <c r="A462" s="250" t="str">
        <f t="shared" si="32"/>
        <v>PO281708</v>
      </c>
      <c r="B462" s="250">
        <f t="shared" si="31"/>
        <v>8</v>
      </c>
      <c r="C462" s="279" t="s">
        <v>333</v>
      </c>
      <c r="D462" s="280" t="s">
        <v>251</v>
      </c>
      <c r="E462" s="280">
        <v>0</v>
      </c>
      <c r="F462" s="280">
        <v>0</v>
      </c>
      <c r="G462" s="280">
        <v>0</v>
      </c>
      <c r="H462" s="280">
        <v>0</v>
      </c>
      <c r="I462" s="280">
        <v>0</v>
      </c>
      <c r="J462" s="280">
        <v>0</v>
      </c>
      <c r="K462" s="280">
        <v>0</v>
      </c>
      <c r="L462" s="280">
        <v>0</v>
      </c>
      <c r="M462" s="280">
        <v>1</v>
      </c>
      <c r="N462" s="280">
        <v>0</v>
      </c>
      <c r="O462" s="280">
        <v>0</v>
      </c>
      <c r="P462" s="280">
        <v>1</v>
      </c>
      <c r="Q462" s="280">
        <v>0</v>
      </c>
      <c r="R462" s="280">
        <v>0</v>
      </c>
      <c r="S462" s="280">
        <v>0</v>
      </c>
      <c r="T462" s="280">
        <v>0</v>
      </c>
      <c r="U462" s="233">
        <f t="shared" si="33"/>
        <v>1</v>
      </c>
      <c r="W462" s="252">
        <f t="shared" si="34"/>
        <v>1</v>
      </c>
    </row>
    <row r="463" spans="1:23" s="251" customFormat="1" ht="15" x14ac:dyDescent="0.3">
      <c r="A463" s="250" t="str">
        <f t="shared" si="32"/>
        <v>PO281709</v>
      </c>
      <c r="B463" s="250">
        <f t="shared" si="31"/>
        <v>9</v>
      </c>
      <c r="C463" s="279" t="s">
        <v>333</v>
      </c>
      <c r="D463" s="280" t="s">
        <v>282</v>
      </c>
      <c r="E463" s="280">
        <v>0</v>
      </c>
      <c r="F463" s="280">
        <v>0</v>
      </c>
      <c r="G463" s="280">
        <v>0</v>
      </c>
      <c r="H463" s="280">
        <v>0</v>
      </c>
      <c r="I463" s="280">
        <v>0</v>
      </c>
      <c r="J463" s="280">
        <v>0</v>
      </c>
      <c r="K463" s="280">
        <v>0</v>
      </c>
      <c r="L463" s="280">
        <v>0</v>
      </c>
      <c r="M463" s="280">
        <v>0</v>
      </c>
      <c r="N463" s="280">
        <v>0</v>
      </c>
      <c r="O463" s="280">
        <v>0</v>
      </c>
      <c r="P463" s="280">
        <v>0</v>
      </c>
      <c r="Q463" s="280">
        <v>0</v>
      </c>
      <c r="R463" s="280">
        <v>0</v>
      </c>
      <c r="S463" s="280">
        <v>0</v>
      </c>
      <c r="T463" s="280">
        <v>0</v>
      </c>
      <c r="U463" s="233">
        <f t="shared" si="33"/>
        <v>0</v>
      </c>
      <c r="W463" s="252">
        <f t="shared" si="34"/>
        <v>0</v>
      </c>
    </row>
    <row r="464" spans="1:23" s="251" customFormat="1" ht="15" x14ac:dyDescent="0.3">
      <c r="A464" s="250" t="str">
        <f t="shared" si="32"/>
        <v>PO281801</v>
      </c>
      <c r="B464" s="250">
        <f t="shared" si="31"/>
        <v>1</v>
      </c>
      <c r="C464" s="279" t="s">
        <v>334</v>
      </c>
      <c r="D464" s="280" t="s">
        <v>106</v>
      </c>
      <c r="E464" s="280">
        <v>2</v>
      </c>
      <c r="F464" s="280">
        <v>0</v>
      </c>
      <c r="G464" s="280">
        <v>0</v>
      </c>
      <c r="H464" s="280">
        <v>2</v>
      </c>
      <c r="I464" s="280">
        <v>0</v>
      </c>
      <c r="J464" s="280">
        <v>0</v>
      </c>
      <c r="K464" s="280">
        <v>0</v>
      </c>
      <c r="L464" s="280">
        <v>0</v>
      </c>
      <c r="M464" s="280">
        <v>1</v>
      </c>
      <c r="N464" s="280">
        <v>0</v>
      </c>
      <c r="O464" s="280">
        <v>0</v>
      </c>
      <c r="P464" s="280">
        <v>1</v>
      </c>
      <c r="Q464" s="280">
        <v>0</v>
      </c>
      <c r="R464" s="280">
        <v>0</v>
      </c>
      <c r="S464" s="280">
        <v>0</v>
      </c>
      <c r="T464" s="280">
        <v>0</v>
      </c>
      <c r="U464" s="233">
        <f t="shared" si="33"/>
        <v>1</v>
      </c>
      <c r="W464" s="252">
        <f t="shared" si="34"/>
        <v>3</v>
      </c>
    </row>
    <row r="465" spans="1:23" s="251" customFormat="1" ht="15" x14ac:dyDescent="0.3">
      <c r="A465" s="250" t="str">
        <f t="shared" si="32"/>
        <v>PO281802</v>
      </c>
      <c r="B465" s="250">
        <f t="shared" si="31"/>
        <v>2</v>
      </c>
      <c r="C465" s="279" t="s">
        <v>334</v>
      </c>
      <c r="D465" s="280" t="s">
        <v>304</v>
      </c>
      <c r="E465" s="280">
        <v>0</v>
      </c>
      <c r="F465" s="280">
        <v>0</v>
      </c>
      <c r="G465" s="280">
        <v>0</v>
      </c>
      <c r="H465" s="280">
        <v>0</v>
      </c>
      <c r="I465" s="280">
        <v>0</v>
      </c>
      <c r="J465" s="280">
        <v>0</v>
      </c>
      <c r="K465" s="280">
        <v>0</v>
      </c>
      <c r="L465" s="280">
        <v>0</v>
      </c>
      <c r="M465" s="280">
        <v>1</v>
      </c>
      <c r="N465" s="280">
        <v>0</v>
      </c>
      <c r="O465" s="280">
        <v>0</v>
      </c>
      <c r="P465" s="280">
        <v>1</v>
      </c>
      <c r="Q465" s="280">
        <v>0</v>
      </c>
      <c r="R465" s="280">
        <v>0</v>
      </c>
      <c r="S465" s="280">
        <v>0</v>
      </c>
      <c r="T465" s="280">
        <v>0</v>
      </c>
      <c r="U465" s="233">
        <f t="shared" si="33"/>
        <v>1</v>
      </c>
      <c r="W465" s="252">
        <f t="shared" si="34"/>
        <v>1</v>
      </c>
    </row>
    <row r="466" spans="1:23" s="251" customFormat="1" ht="15" x14ac:dyDescent="0.3">
      <c r="A466" s="250" t="str">
        <f t="shared" si="32"/>
        <v>PO281803</v>
      </c>
      <c r="B466" s="250">
        <f t="shared" si="31"/>
        <v>3</v>
      </c>
      <c r="C466" s="279" t="s">
        <v>334</v>
      </c>
      <c r="D466" s="280" t="s">
        <v>290</v>
      </c>
      <c r="E466" s="280">
        <v>0</v>
      </c>
      <c r="F466" s="280">
        <v>1</v>
      </c>
      <c r="G466" s="280">
        <v>0</v>
      </c>
      <c r="H466" s="280">
        <v>1</v>
      </c>
      <c r="I466" s="280">
        <v>0</v>
      </c>
      <c r="J466" s="280">
        <v>0</v>
      </c>
      <c r="K466" s="280">
        <v>0</v>
      </c>
      <c r="L466" s="280">
        <v>0</v>
      </c>
      <c r="M466" s="280">
        <v>0</v>
      </c>
      <c r="N466" s="280">
        <v>0</v>
      </c>
      <c r="O466" s="280">
        <v>0</v>
      </c>
      <c r="P466" s="280">
        <v>0</v>
      </c>
      <c r="Q466" s="280">
        <v>0</v>
      </c>
      <c r="R466" s="280">
        <v>0</v>
      </c>
      <c r="S466" s="280">
        <v>0</v>
      </c>
      <c r="T466" s="280">
        <v>0</v>
      </c>
      <c r="U466" s="233">
        <f t="shared" si="33"/>
        <v>1</v>
      </c>
      <c r="W466" s="252">
        <f t="shared" si="34"/>
        <v>1</v>
      </c>
    </row>
    <row r="467" spans="1:23" s="251" customFormat="1" ht="15" x14ac:dyDescent="0.3">
      <c r="A467" s="250" t="str">
        <f t="shared" si="32"/>
        <v>PO281804</v>
      </c>
      <c r="B467" s="250">
        <f t="shared" si="31"/>
        <v>4</v>
      </c>
      <c r="C467" s="279" t="s">
        <v>334</v>
      </c>
      <c r="D467" s="280" t="s">
        <v>291</v>
      </c>
      <c r="E467" s="280">
        <v>8</v>
      </c>
      <c r="F467" s="280">
        <v>0</v>
      </c>
      <c r="G467" s="280">
        <v>0</v>
      </c>
      <c r="H467" s="280">
        <v>8</v>
      </c>
      <c r="I467" s="280">
        <v>0</v>
      </c>
      <c r="J467" s="280">
        <v>0</v>
      </c>
      <c r="K467" s="280">
        <v>0</v>
      </c>
      <c r="L467" s="280">
        <v>0</v>
      </c>
      <c r="M467" s="280">
        <v>2</v>
      </c>
      <c r="N467" s="280">
        <v>0</v>
      </c>
      <c r="O467" s="280">
        <v>0</v>
      </c>
      <c r="P467" s="280">
        <v>2</v>
      </c>
      <c r="Q467" s="280">
        <v>1</v>
      </c>
      <c r="R467" s="280">
        <v>0</v>
      </c>
      <c r="S467" s="280">
        <v>0</v>
      </c>
      <c r="T467" s="280">
        <v>1</v>
      </c>
      <c r="U467" s="233">
        <f t="shared" si="33"/>
        <v>1</v>
      </c>
      <c r="W467" s="252">
        <f t="shared" si="34"/>
        <v>11</v>
      </c>
    </row>
    <row r="468" spans="1:23" s="251" customFormat="1" ht="15" x14ac:dyDescent="0.3">
      <c r="A468" s="250" t="str">
        <f t="shared" si="32"/>
        <v>PO281805</v>
      </c>
      <c r="B468" s="250">
        <f t="shared" si="31"/>
        <v>5</v>
      </c>
      <c r="C468" s="279" t="s">
        <v>334</v>
      </c>
      <c r="D468" s="280" t="s">
        <v>300</v>
      </c>
      <c r="E468" s="280">
        <v>1</v>
      </c>
      <c r="F468" s="280">
        <v>0</v>
      </c>
      <c r="G468" s="280">
        <v>0</v>
      </c>
      <c r="H468" s="280">
        <v>1</v>
      </c>
      <c r="I468" s="280">
        <v>0</v>
      </c>
      <c r="J468" s="280">
        <v>0</v>
      </c>
      <c r="K468" s="280">
        <v>0</v>
      </c>
      <c r="L468" s="280">
        <v>0</v>
      </c>
      <c r="M468" s="280">
        <v>0</v>
      </c>
      <c r="N468" s="280">
        <v>0</v>
      </c>
      <c r="O468" s="280">
        <v>0</v>
      </c>
      <c r="P468" s="280">
        <v>0</v>
      </c>
      <c r="Q468" s="280">
        <v>0</v>
      </c>
      <c r="R468" s="280">
        <v>0</v>
      </c>
      <c r="S468" s="280">
        <v>0</v>
      </c>
      <c r="T468" s="280">
        <v>0</v>
      </c>
      <c r="U468" s="233">
        <f t="shared" si="33"/>
        <v>1</v>
      </c>
      <c r="W468" s="252">
        <f t="shared" si="34"/>
        <v>1</v>
      </c>
    </row>
    <row r="469" spans="1:23" s="251" customFormat="1" ht="15" x14ac:dyDescent="0.3">
      <c r="A469" s="250" t="str">
        <f t="shared" si="32"/>
        <v>PO281806</v>
      </c>
      <c r="B469" s="250">
        <f t="shared" si="31"/>
        <v>6</v>
      </c>
      <c r="C469" s="279" t="s">
        <v>334</v>
      </c>
      <c r="D469" s="280" t="s">
        <v>204</v>
      </c>
      <c r="E469" s="280">
        <v>0</v>
      </c>
      <c r="F469" s="280">
        <v>0</v>
      </c>
      <c r="G469" s="280">
        <v>0</v>
      </c>
      <c r="H469" s="280">
        <v>0</v>
      </c>
      <c r="I469" s="280">
        <v>0</v>
      </c>
      <c r="J469" s="280">
        <v>0</v>
      </c>
      <c r="K469" s="280">
        <v>0</v>
      </c>
      <c r="L469" s="280">
        <v>0</v>
      </c>
      <c r="M469" s="280">
        <v>1</v>
      </c>
      <c r="N469" s="280">
        <v>0</v>
      </c>
      <c r="O469" s="280">
        <v>0</v>
      </c>
      <c r="P469" s="280">
        <v>1</v>
      </c>
      <c r="Q469" s="280">
        <v>0</v>
      </c>
      <c r="R469" s="280">
        <v>0</v>
      </c>
      <c r="S469" s="280">
        <v>0</v>
      </c>
      <c r="T469" s="280">
        <v>0</v>
      </c>
      <c r="U469" s="233">
        <f t="shared" si="33"/>
        <v>1</v>
      </c>
      <c r="W469" s="252">
        <f t="shared" si="34"/>
        <v>1</v>
      </c>
    </row>
    <row r="470" spans="1:23" s="251" customFormat="1" ht="15" x14ac:dyDescent="0.3">
      <c r="A470" s="250" t="str">
        <f t="shared" si="32"/>
        <v>PO281807</v>
      </c>
      <c r="B470" s="250">
        <f t="shared" si="31"/>
        <v>7</v>
      </c>
      <c r="C470" s="279" t="s">
        <v>334</v>
      </c>
      <c r="D470" s="280" t="s">
        <v>341</v>
      </c>
      <c r="E470" s="280">
        <v>0</v>
      </c>
      <c r="F470" s="280">
        <v>0</v>
      </c>
      <c r="G470" s="280">
        <v>0</v>
      </c>
      <c r="H470" s="280">
        <v>0</v>
      </c>
      <c r="I470" s="280">
        <v>0</v>
      </c>
      <c r="J470" s="280">
        <v>0</v>
      </c>
      <c r="K470" s="280">
        <v>0</v>
      </c>
      <c r="L470" s="280">
        <v>0</v>
      </c>
      <c r="M470" s="280">
        <v>0</v>
      </c>
      <c r="N470" s="280">
        <v>0</v>
      </c>
      <c r="O470" s="280">
        <v>0</v>
      </c>
      <c r="P470" s="280">
        <v>0</v>
      </c>
      <c r="Q470" s="280">
        <v>0</v>
      </c>
      <c r="R470" s="280">
        <v>0</v>
      </c>
      <c r="S470" s="280">
        <v>0</v>
      </c>
      <c r="T470" s="280">
        <v>0</v>
      </c>
      <c r="U470" s="233">
        <f t="shared" si="33"/>
        <v>0</v>
      </c>
      <c r="W470" s="252">
        <f t="shared" si="34"/>
        <v>0</v>
      </c>
    </row>
    <row r="471" spans="1:23" s="251" customFormat="1" ht="15" x14ac:dyDescent="0.3">
      <c r="A471" s="250" t="str">
        <f t="shared" si="32"/>
        <v>PO281808</v>
      </c>
      <c r="B471" s="250">
        <f t="shared" si="31"/>
        <v>8</v>
      </c>
      <c r="C471" s="279" t="s">
        <v>334</v>
      </c>
      <c r="D471" s="280" t="s">
        <v>386</v>
      </c>
      <c r="E471" s="280">
        <v>0</v>
      </c>
      <c r="F471" s="280">
        <v>0</v>
      </c>
      <c r="G471" s="280">
        <v>0</v>
      </c>
      <c r="H471" s="280">
        <v>0</v>
      </c>
      <c r="I471" s="280">
        <v>0</v>
      </c>
      <c r="J471" s="280">
        <v>0</v>
      </c>
      <c r="K471" s="280">
        <v>0</v>
      </c>
      <c r="L471" s="280">
        <v>0</v>
      </c>
      <c r="M471" s="280">
        <v>0</v>
      </c>
      <c r="N471" s="280">
        <v>0</v>
      </c>
      <c r="O471" s="280">
        <v>0</v>
      </c>
      <c r="P471" s="280">
        <v>0</v>
      </c>
      <c r="Q471" s="280">
        <v>0</v>
      </c>
      <c r="R471" s="280">
        <v>0</v>
      </c>
      <c r="S471" s="280">
        <v>0</v>
      </c>
      <c r="T471" s="280">
        <v>0</v>
      </c>
      <c r="U471" s="233">
        <f t="shared" si="33"/>
        <v>0</v>
      </c>
      <c r="W471" s="252">
        <f t="shared" si="34"/>
        <v>0</v>
      </c>
    </row>
    <row r="472" spans="1:23" s="251" customFormat="1" ht="15" x14ac:dyDescent="0.3">
      <c r="A472" s="250" t="str">
        <f t="shared" si="32"/>
        <v>PO281809</v>
      </c>
      <c r="B472" s="250">
        <f t="shared" si="31"/>
        <v>9</v>
      </c>
      <c r="C472" s="279" t="s">
        <v>334</v>
      </c>
      <c r="D472" s="280" t="s">
        <v>104</v>
      </c>
      <c r="E472" s="280">
        <v>1</v>
      </c>
      <c r="F472" s="280">
        <v>0</v>
      </c>
      <c r="G472" s="280">
        <v>0</v>
      </c>
      <c r="H472" s="280">
        <v>1</v>
      </c>
      <c r="I472" s="280">
        <v>0</v>
      </c>
      <c r="J472" s="280">
        <v>0</v>
      </c>
      <c r="K472" s="280">
        <v>0</v>
      </c>
      <c r="L472" s="280">
        <v>0</v>
      </c>
      <c r="M472" s="280">
        <v>0</v>
      </c>
      <c r="N472" s="280">
        <v>0</v>
      </c>
      <c r="O472" s="280">
        <v>0</v>
      </c>
      <c r="P472" s="280">
        <v>0</v>
      </c>
      <c r="Q472" s="280">
        <v>0</v>
      </c>
      <c r="R472" s="280">
        <v>0</v>
      </c>
      <c r="S472" s="280">
        <v>0</v>
      </c>
      <c r="T472" s="280">
        <v>0</v>
      </c>
      <c r="U472" s="233">
        <f t="shared" si="33"/>
        <v>1</v>
      </c>
      <c r="W472" s="252">
        <f t="shared" si="34"/>
        <v>1</v>
      </c>
    </row>
    <row r="473" spans="1:23" s="251" customFormat="1" ht="15" x14ac:dyDescent="0.3">
      <c r="A473" s="250" t="str">
        <f t="shared" si="32"/>
        <v>PO281810</v>
      </c>
      <c r="B473" s="250">
        <f t="shared" si="31"/>
        <v>10</v>
      </c>
      <c r="C473" s="281" t="s">
        <v>334</v>
      </c>
      <c r="D473" s="282" t="s">
        <v>302</v>
      </c>
      <c r="E473" s="282">
        <v>2</v>
      </c>
      <c r="F473" s="282">
        <v>0</v>
      </c>
      <c r="G473" s="282">
        <v>0</v>
      </c>
      <c r="H473" s="282">
        <v>2</v>
      </c>
      <c r="I473" s="282">
        <v>0</v>
      </c>
      <c r="J473" s="282">
        <v>0</v>
      </c>
      <c r="K473" s="282">
        <v>0</v>
      </c>
      <c r="L473" s="282">
        <v>0</v>
      </c>
      <c r="M473" s="282">
        <v>1</v>
      </c>
      <c r="N473" s="282">
        <v>0</v>
      </c>
      <c r="O473" s="282">
        <v>0</v>
      </c>
      <c r="P473" s="282">
        <v>1</v>
      </c>
      <c r="Q473" s="282">
        <v>0</v>
      </c>
      <c r="R473" s="282">
        <v>0</v>
      </c>
      <c r="S473" s="282">
        <v>0</v>
      </c>
      <c r="T473" s="282">
        <v>0</v>
      </c>
      <c r="U473" s="233">
        <f t="shared" si="33"/>
        <v>1</v>
      </c>
      <c r="W473" s="252">
        <f t="shared" si="34"/>
        <v>3</v>
      </c>
    </row>
    <row r="474" spans="1:23" s="251" customFormat="1" ht="15" x14ac:dyDescent="0.3">
      <c r="A474" s="250" t="str">
        <f t="shared" si="32"/>
        <v>PO290201</v>
      </c>
      <c r="B474" s="250">
        <f t="shared" si="31"/>
        <v>1</v>
      </c>
      <c r="C474" s="279" t="s">
        <v>339</v>
      </c>
      <c r="D474" s="280" t="s">
        <v>337</v>
      </c>
      <c r="E474" s="280">
        <v>1</v>
      </c>
      <c r="F474" s="280">
        <v>0</v>
      </c>
      <c r="G474" s="280">
        <v>0</v>
      </c>
      <c r="H474" s="280">
        <v>1</v>
      </c>
      <c r="I474" s="280">
        <v>0</v>
      </c>
      <c r="J474" s="280">
        <v>0</v>
      </c>
      <c r="K474" s="280">
        <v>0</v>
      </c>
      <c r="L474" s="280">
        <v>0</v>
      </c>
      <c r="M474" s="280">
        <v>0</v>
      </c>
      <c r="N474" s="280">
        <v>0</v>
      </c>
      <c r="O474" s="280">
        <v>0</v>
      </c>
      <c r="P474" s="280">
        <v>0</v>
      </c>
      <c r="Q474" s="280">
        <v>0</v>
      </c>
      <c r="R474" s="280">
        <v>0</v>
      </c>
      <c r="S474" s="280">
        <v>0</v>
      </c>
      <c r="T474" s="280">
        <v>0</v>
      </c>
      <c r="U474" s="233">
        <f t="shared" si="33"/>
        <v>1</v>
      </c>
      <c r="W474" s="252">
        <f t="shared" si="34"/>
        <v>1</v>
      </c>
    </row>
    <row r="475" spans="1:23" s="251" customFormat="1" ht="15" x14ac:dyDescent="0.3">
      <c r="A475" s="250" t="str">
        <f t="shared" si="32"/>
        <v>PO290202</v>
      </c>
      <c r="B475" s="250">
        <f t="shared" ref="B475:B503" si="35">IF(C475=C474,B474+1,1)</f>
        <v>2</v>
      </c>
      <c r="C475" s="279" t="s">
        <v>339</v>
      </c>
      <c r="D475" s="280" t="s">
        <v>106</v>
      </c>
      <c r="E475" s="280">
        <v>0</v>
      </c>
      <c r="F475" s="280">
        <v>0</v>
      </c>
      <c r="G475" s="280">
        <v>0</v>
      </c>
      <c r="H475" s="280">
        <v>0</v>
      </c>
      <c r="I475" s="280">
        <v>0</v>
      </c>
      <c r="J475" s="280">
        <v>0</v>
      </c>
      <c r="K475" s="280">
        <v>0</v>
      </c>
      <c r="L475" s="280">
        <v>0</v>
      </c>
      <c r="M475" s="280">
        <v>0</v>
      </c>
      <c r="N475" s="280">
        <v>0</v>
      </c>
      <c r="O475" s="280">
        <v>0</v>
      </c>
      <c r="P475" s="280">
        <v>0</v>
      </c>
      <c r="Q475" s="280">
        <v>0</v>
      </c>
      <c r="R475" s="280">
        <v>0</v>
      </c>
      <c r="S475" s="280">
        <v>0</v>
      </c>
      <c r="T475" s="280">
        <v>0</v>
      </c>
      <c r="U475" s="233">
        <f t="shared" si="33"/>
        <v>0</v>
      </c>
      <c r="W475" s="252">
        <f t="shared" si="34"/>
        <v>0</v>
      </c>
    </row>
    <row r="476" spans="1:23" s="251" customFormat="1" ht="15" x14ac:dyDescent="0.3">
      <c r="A476" s="250" t="str">
        <f t="shared" si="32"/>
        <v>PO290203</v>
      </c>
      <c r="B476" s="250">
        <f t="shared" si="35"/>
        <v>3</v>
      </c>
      <c r="C476" s="279" t="s">
        <v>339</v>
      </c>
      <c r="D476" s="280" t="s">
        <v>338</v>
      </c>
      <c r="E476" s="280">
        <v>0</v>
      </c>
      <c r="F476" s="280">
        <v>0</v>
      </c>
      <c r="G476" s="280">
        <v>1</v>
      </c>
      <c r="H476" s="280">
        <v>1</v>
      </c>
      <c r="I476" s="280">
        <v>0</v>
      </c>
      <c r="J476" s="280">
        <v>0</v>
      </c>
      <c r="K476" s="280">
        <v>0</v>
      </c>
      <c r="L476" s="280">
        <v>0</v>
      </c>
      <c r="M476" s="280">
        <v>0</v>
      </c>
      <c r="N476" s="280">
        <v>0</v>
      </c>
      <c r="O476" s="280">
        <v>0</v>
      </c>
      <c r="P476" s="280">
        <v>0</v>
      </c>
      <c r="Q476" s="280">
        <v>0</v>
      </c>
      <c r="R476" s="280">
        <v>0</v>
      </c>
      <c r="S476" s="280">
        <v>0</v>
      </c>
      <c r="T476" s="280">
        <v>0</v>
      </c>
      <c r="U476" s="233">
        <f t="shared" si="33"/>
        <v>1</v>
      </c>
      <c r="W476" s="252">
        <f t="shared" si="34"/>
        <v>1</v>
      </c>
    </row>
    <row r="477" spans="1:23" s="251" customFormat="1" ht="15" x14ac:dyDescent="0.3">
      <c r="A477" s="250" t="str">
        <f t="shared" si="32"/>
        <v>PO290204</v>
      </c>
      <c r="B477" s="250">
        <f t="shared" si="35"/>
        <v>4</v>
      </c>
      <c r="C477" s="279" t="s">
        <v>339</v>
      </c>
      <c r="D477" s="280" t="s">
        <v>108</v>
      </c>
      <c r="E477" s="280">
        <v>3</v>
      </c>
      <c r="F477" s="280">
        <v>0</v>
      </c>
      <c r="G477" s="280">
        <v>0</v>
      </c>
      <c r="H477" s="280">
        <v>3</v>
      </c>
      <c r="I477" s="280">
        <v>0</v>
      </c>
      <c r="J477" s="280">
        <v>0</v>
      </c>
      <c r="K477" s="280">
        <v>0</v>
      </c>
      <c r="L477" s="280">
        <v>0</v>
      </c>
      <c r="M477" s="280">
        <v>8</v>
      </c>
      <c r="N477" s="280">
        <v>1</v>
      </c>
      <c r="O477" s="280">
        <v>0</v>
      </c>
      <c r="P477" s="280">
        <v>9</v>
      </c>
      <c r="Q477" s="280">
        <v>2</v>
      </c>
      <c r="R477" s="280">
        <v>0</v>
      </c>
      <c r="S477" s="280">
        <v>0</v>
      </c>
      <c r="T477" s="280">
        <v>2</v>
      </c>
      <c r="U477" s="233">
        <f t="shared" si="33"/>
        <v>1</v>
      </c>
      <c r="W477" s="252">
        <f t="shared" si="34"/>
        <v>14</v>
      </c>
    </row>
    <row r="478" spans="1:23" s="251" customFormat="1" ht="15" x14ac:dyDescent="0.3">
      <c r="A478" s="250" t="str">
        <f t="shared" si="32"/>
        <v>PO290205</v>
      </c>
      <c r="B478" s="250">
        <f t="shared" si="35"/>
        <v>5</v>
      </c>
      <c r="C478" s="279" t="s">
        <v>339</v>
      </c>
      <c r="D478" s="280" t="s">
        <v>341</v>
      </c>
      <c r="E478" s="280">
        <v>1</v>
      </c>
      <c r="F478" s="280">
        <v>0</v>
      </c>
      <c r="G478" s="280">
        <v>0</v>
      </c>
      <c r="H478" s="280">
        <v>1</v>
      </c>
      <c r="I478" s="280">
        <v>0</v>
      </c>
      <c r="J478" s="280">
        <v>0</v>
      </c>
      <c r="K478" s="280">
        <v>0</v>
      </c>
      <c r="L478" s="280">
        <v>0</v>
      </c>
      <c r="M478" s="280">
        <v>0</v>
      </c>
      <c r="N478" s="280">
        <v>0</v>
      </c>
      <c r="O478" s="280">
        <v>0</v>
      </c>
      <c r="P478" s="280">
        <v>0</v>
      </c>
      <c r="Q478" s="280">
        <v>0</v>
      </c>
      <c r="R478" s="280">
        <v>0</v>
      </c>
      <c r="S478" s="280">
        <v>0</v>
      </c>
      <c r="T478" s="280">
        <v>0</v>
      </c>
      <c r="U478" s="233">
        <f t="shared" si="33"/>
        <v>1</v>
      </c>
      <c r="W478" s="252">
        <f t="shared" si="34"/>
        <v>1</v>
      </c>
    </row>
    <row r="479" spans="1:23" s="251" customFormat="1" ht="15" x14ac:dyDescent="0.3">
      <c r="A479" s="250" t="str">
        <f t="shared" si="32"/>
        <v>PO290206</v>
      </c>
      <c r="B479" s="250">
        <f t="shared" si="35"/>
        <v>6</v>
      </c>
      <c r="C479" s="279" t="s">
        <v>339</v>
      </c>
      <c r="D479" s="280" t="s">
        <v>335</v>
      </c>
      <c r="E479" s="280">
        <v>0</v>
      </c>
      <c r="F479" s="280">
        <v>0</v>
      </c>
      <c r="G479" s="280">
        <v>0</v>
      </c>
      <c r="H479" s="280">
        <v>0</v>
      </c>
      <c r="I479" s="280">
        <v>0</v>
      </c>
      <c r="J479" s="280">
        <v>0</v>
      </c>
      <c r="K479" s="280">
        <v>0</v>
      </c>
      <c r="L479" s="280">
        <v>0</v>
      </c>
      <c r="M479" s="280">
        <v>0</v>
      </c>
      <c r="N479" s="280">
        <v>0</v>
      </c>
      <c r="O479" s="280">
        <v>0</v>
      </c>
      <c r="P479" s="280">
        <v>0</v>
      </c>
      <c r="Q479" s="280">
        <v>1</v>
      </c>
      <c r="R479" s="280">
        <v>0</v>
      </c>
      <c r="S479" s="280">
        <v>0</v>
      </c>
      <c r="T479" s="280">
        <v>1</v>
      </c>
      <c r="U479" s="233">
        <f t="shared" si="33"/>
        <v>0</v>
      </c>
      <c r="W479" s="252">
        <f t="shared" si="34"/>
        <v>1</v>
      </c>
    </row>
    <row r="480" spans="1:23" s="251" customFormat="1" ht="15" x14ac:dyDescent="0.3">
      <c r="A480" s="250" t="str">
        <f t="shared" si="32"/>
        <v>PO290207</v>
      </c>
      <c r="B480" s="250">
        <f t="shared" si="35"/>
        <v>7</v>
      </c>
      <c r="C480" s="279" t="s">
        <v>339</v>
      </c>
      <c r="D480" s="280" t="s">
        <v>342</v>
      </c>
      <c r="E480" s="280">
        <v>0</v>
      </c>
      <c r="F480" s="280">
        <v>0</v>
      </c>
      <c r="G480" s="280">
        <v>0</v>
      </c>
      <c r="H480" s="280">
        <v>0</v>
      </c>
      <c r="I480" s="280">
        <v>0</v>
      </c>
      <c r="J480" s="280">
        <v>0</v>
      </c>
      <c r="K480" s="280">
        <v>0</v>
      </c>
      <c r="L480" s="280">
        <v>0</v>
      </c>
      <c r="M480" s="280">
        <v>1</v>
      </c>
      <c r="N480" s="280">
        <v>0</v>
      </c>
      <c r="O480" s="280">
        <v>0</v>
      </c>
      <c r="P480" s="280">
        <v>1</v>
      </c>
      <c r="Q480" s="280">
        <v>0</v>
      </c>
      <c r="R480" s="280">
        <v>0</v>
      </c>
      <c r="S480" s="280">
        <v>0</v>
      </c>
      <c r="T480" s="280">
        <v>0</v>
      </c>
      <c r="U480" s="233">
        <f t="shared" si="33"/>
        <v>1</v>
      </c>
      <c r="W480" s="252">
        <f t="shared" si="34"/>
        <v>1</v>
      </c>
    </row>
    <row r="481" spans="1:23" s="251" customFormat="1" ht="15" x14ac:dyDescent="0.3">
      <c r="A481" s="250" t="str">
        <f t="shared" si="32"/>
        <v>PO290208</v>
      </c>
      <c r="B481" s="250">
        <f t="shared" si="35"/>
        <v>8</v>
      </c>
      <c r="C481" s="279" t="s">
        <v>339</v>
      </c>
      <c r="D481" s="280" t="s">
        <v>320</v>
      </c>
      <c r="E481" s="280">
        <v>0</v>
      </c>
      <c r="F481" s="280">
        <v>0</v>
      </c>
      <c r="G481" s="280">
        <v>0</v>
      </c>
      <c r="H481" s="280">
        <v>0</v>
      </c>
      <c r="I481" s="280">
        <v>0</v>
      </c>
      <c r="J481" s="280">
        <v>0</v>
      </c>
      <c r="K481" s="280">
        <v>0</v>
      </c>
      <c r="L481" s="280">
        <v>0</v>
      </c>
      <c r="M481" s="280">
        <v>0</v>
      </c>
      <c r="N481" s="280">
        <v>0</v>
      </c>
      <c r="O481" s="280">
        <v>0</v>
      </c>
      <c r="P481" s="280">
        <v>0</v>
      </c>
      <c r="Q481" s="280">
        <v>0</v>
      </c>
      <c r="R481" s="280">
        <v>0</v>
      </c>
      <c r="S481" s="280">
        <v>0</v>
      </c>
      <c r="T481" s="280">
        <v>0</v>
      </c>
      <c r="U481" s="233">
        <f t="shared" si="33"/>
        <v>0</v>
      </c>
      <c r="W481" s="252">
        <f t="shared" si="34"/>
        <v>0</v>
      </c>
    </row>
    <row r="482" spans="1:23" s="251" customFormat="1" ht="15" x14ac:dyDescent="0.3">
      <c r="A482" s="250" t="str">
        <f t="shared" si="32"/>
        <v>PO290209</v>
      </c>
      <c r="B482" s="250">
        <f t="shared" si="35"/>
        <v>9</v>
      </c>
      <c r="C482" s="279" t="s">
        <v>339</v>
      </c>
      <c r="D482" s="280" t="s">
        <v>232</v>
      </c>
      <c r="E482" s="280">
        <v>0</v>
      </c>
      <c r="F482" s="280">
        <v>0</v>
      </c>
      <c r="G482" s="280">
        <v>0</v>
      </c>
      <c r="H482" s="280">
        <v>0</v>
      </c>
      <c r="I482" s="280">
        <v>0</v>
      </c>
      <c r="J482" s="280">
        <v>0</v>
      </c>
      <c r="K482" s="280">
        <v>0</v>
      </c>
      <c r="L482" s="280">
        <v>0</v>
      </c>
      <c r="M482" s="280">
        <v>0</v>
      </c>
      <c r="N482" s="280">
        <v>0</v>
      </c>
      <c r="O482" s="280">
        <v>0</v>
      </c>
      <c r="P482" s="280">
        <v>0</v>
      </c>
      <c r="Q482" s="280">
        <v>0</v>
      </c>
      <c r="R482" s="280">
        <v>0</v>
      </c>
      <c r="S482" s="280">
        <v>0</v>
      </c>
      <c r="T482" s="280">
        <v>0</v>
      </c>
      <c r="U482" s="233">
        <f t="shared" si="33"/>
        <v>0</v>
      </c>
      <c r="W482" s="252">
        <f t="shared" si="34"/>
        <v>0</v>
      </c>
    </row>
    <row r="483" spans="1:23" s="251" customFormat="1" ht="15" x14ac:dyDescent="0.3">
      <c r="A483" s="250" t="str">
        <f t="shared" si="32"/>
        <v>PO290210</v>
      </c>
      <c r="B483" s="250">
        <f t="shared" si="35"/>
        <v>10</v>
      </c>
      <c r="C483" s="281" t="s">
        <v>339</v>
      </c>
      <c r="D483" s="282" t="s">
        <v>348</v>
      </c>
      <c r="E483" s="282">
        <v>0</v>
      </c>
      <c r="F483" s="282">
        <v>1</v>
      </c>
      <c r="G483" s="282">
        <v>0</v>
      </c>
      <c r="H483" s="282">
        <v>1</v>
      </c>
      <c r="I483" s="282">
        <v>0</v>
      </c>
      <c r="J483" s="282">
        <v>0</v>
      </c>
      <c r="K483" s="282">
        <v>0</v>
      </c>
      <c r="L483" s="282">
        <v>0</v>
      </c>
      <c r="M483" s="282">
        <v>0</v>
      </c>
      <c r="N483" s="282">
        <v>0</v>
      </c>
      <c r="O483" s="282">
        <v>0</v>
      </c>
      <c r="P483" s="282">
        <v>0</v>
      </c>
      <c r="Q483" s="282">
        <v>0</v>
      </c>
      <c r="R483" s="282">
        <v>0</v>
      </c>
      <c r="S483" s="282">
        <v>0</v>
      </c>
      <c r="T483" s="282">
        <v>0</v>
      </c>
      <c r="U483" s="233">
        <f t="shared" si="33"/>
        <v>1</v>
      </c>
      <c r="W483" s="252">
        <f t="shared" si="34"/>
        <v>1</v>
      </c>
    </row>
    <row r="484" spans="1:23" s="251" customFormat="1" ht="15" x14ac:dyDescent="0.3">
      <c r="A484" s="250" t="str">
        <f t="shared" si="32"/>
        <v>PO290211</v>
      </c>
      <c r="B484" s="250">
        <f t="shared" si="35"/>
        <v>11</v>
      </c>
      <c r="C484" s="281" t="s">
        <v>339</v>
      </c>
      <c r="D484" s="282" t="s">
        <v>1203</v>
      </c>
      <c r="E484" s="282">
        <v>1</v>
      </c>
      <c r="F484" s="282">
        <v>0</v>
      </c>
      <c r="G484" s="282">
        <v>0</v>
      </c>
      <c r="H484" s="282">
        <v>1</v>
      </c>
      <c r="I484" s="282">
        <v>0</v>
      </c>
      <c r="J484" s="282">
        <v>0</v>
      </c>
      <c r="K484" s="282">
        <v>0</v>
      </c>
      <c r="L484" s="282">
        <v>0</v>
      </c>
      <c r="M484" s="282">
        <v>0</v>
      </c>
      <c r="N484" s="282">
        <v>0</v>
      </c>
      <c r="O484" s="282">
        <v>0</v>
      </c>
      <c r="P484" s="282">
        <v>0</v>
      </c>
      <c r="Q484" s="282">
        <v>0</v>
      </c>
      <c r="R484" s="282">
        <v>0</v>
      </c>
      <c r="S484" s="282">
        <v>0</v>
      </c>
      <c r="T484" s="282">
        <v>0</v>
      </c>
      <c r="U484" s="233">
        <f t="shared" si="33"/>
        <v>1</v>
      </c>
      <c r="W484" s="252">
        <f t="shared" si="34"/>
        <v>1</v>
      </c>
    </row>
    <row r="485" spans="1:23" s="251" customFormat="1" ht="15" x14ac:dyDescent="0.3">
      <c r="A485" s="250" t="str">
        <f t="shared" si="32"/>
        <v>PO290301</v>
      </c>
      <c r="B485" s="250">
        <f t="shared" si="35"/>
        <v>1</v>
      </c>
      <c r="C485" s="279" t="s">
        <v>344</v>
      </c>
      <c r="D485" s="280" t="s">
        <v>345</v>
      </c>
      <c r="E485" s="280">
        <v>0</v>
      </c>
      <c r="F485" s="280">
        <v>0</v>
      </c>
      <c r="G485" s="280">
        <v>0</v>
      </c>
      <c r="H485" s="280">
        <v>0</v>
      </c>
      <c r="I485" s="280">
        <v>0</v>
      </c>
      <c r="J485" s="280">
        <v>0</v>
      </c>
      <c r="K485" s="280">
        <v>0</v>
      </c>
      <c r="L485" s="280">
        <v>0</v>
      </c>
      <c r="M485" s="280">
        <v>0</v>
      </c>
      <c r="N485" s="280">
        <v>0</v>
      </c>
      <c r="O485" s="280">
        <v>0</v>
      </c>
      <c r="P485" s="280">
        <v>0</v>
      </c>
      <c r="Q485" s="280">
        <v>0</v>
      </c>
      <c r="R485" s="280">
        <v>0</v>
      </c>
      <c r="S485" s="280">
        <v>0</v>
      </c>
      <c r="T485" s="280">
        <v>0</v>
      </c>
      <c r="U485" s="233">
        <f t="shared" si="33"/>
        <v>0</v>
      </c>
      <c r="W485" s="252">
        <f t="shared" si="34"/>
        <v>0</v>
      </c>
    </row>
    <row r="486" spans="1:23" s="251" customFormat="1" ht="15" x14ac:dyDescent="0.3">
      <c r="A486" s="250" t="str">
        <f t="shared" si="32"/>
        <v>PO290302</v>
      </c>
      <c r="B486" s="250">
        <f t="shared" si="35"/>
        <v>2</v>
      </c>
      <c r="C486" s="279" t="s">
        <v>344</v>
      </c>
      <c r="D486" s="280" t="s">
        <v>108</v>
      </c>
      <c r="E486" s="280">
        <v>2</v>
      </c>
      <c r="F486" s="280">
        <v>0</v>
      </c>
      <c r="G486" s="280">
        <v>0</v>
      </c>
      <c r="H486" s="280">
        <v>2</v>
      </c>
      <c r="I486" s="280">
        <v>0</v>
      </c>
      <c r="J486" s="280">
        <v>0</v>
      </c>
      <c r="K486" s="280">
        <v>0</v>
      </c>
      <c r="L486" s="280">
        <v>0</v>
      </c>
      <c r="M486" s="280">
        <v>0</v>
      </c>
      <c r="N486" s="280">
        <v>0</v>
      </c>
      <c r="O486" s="280">
        <v>0</v>
      </c>
      <c r="P486" s="280">
        <v>0</v>
      </c>
      <c r="Q486" s="280">
        <v>0</v>
      </c>
      <c r="R486" s="280">
        <v>0</v>
      </c>
      <c r="S486" s="280">
        <v>0</v>
      </c>
      <c r="T486" s="280">
        <v>0</v>
      </c>
      <c r="U486" s="233">
        <f t="shared" si="33"/>
        <v>1</v>
      </c>
      <c r="W486" s="252">
        <f t="shared" si="34"/>
        <v>2</v>
      </c>
    </row>
    <row r="487" spans="1:23" s="251" customFormat="1" ht="15" x14ac:dyDescent="0.3">
      <c r="A487" s="250" t="str">
        <f t="shared" si="32"/>
        <v>PO290303</v>
      </c>
      <c r="B487" s="250">
        <f t="shared" si="35"/>
        <v>3</v>
      </c>
      <c r="C487" s="279" t="s">
        <v>344</v>
      </c>
      <c r="D487" s="280" t="s">
        <v>146</v>
      </c>
      <c r="E487" s="280">
        <v>0</v>
      </c>
      <c r="F487" s="280">
        <v>0</v>
      </c>
      <c r="G487" s="280">
        <v>0</v>
      </c>
      <c r="H487" s="280">
        <v>0</v>
      </c>
      <c r="I487" s="280">
        <v>0</v>
      </c>
      <c r="J487" s="280">
        <v>0</v>
      </c>
      <c r="K487" s="280">
        <v>0</v>
      </c>
      <c r="L487" s="280">
        <v>0</v>
      </c>
      <c r="M487" s="280">
        <v>0</v>
      </c>
      <c r="N487" s="280">
        <v>0</v>
      </c>
      <c r="O487" s="280">
        <v>0</v>
      </c>
      <c r="P487" s="280">
        <v>0</v>
      </c>
      <c r="Q487" s="280">
        <v>0</v>
      </c>
      <c r="R487" s="280">
        <v>0</v>
      </c>
      <c r="S487" s="280">
        <v>0</v>
      </c>
      <c r="T487" s="280">
        <v>0</v>
      </c>
      <c r="U487" s="233">
        <f t="shared" si="33"/>
        <v>0</v>
      </c>
      <c r="W487" s="252">
        <f t="shared" si="34"/>
        <v>0</v>
      </c>
    </row>
    <row r="488" spans="1:23" s="251" customFormat="1" ht="15" x14ac:dyDescent="0.3">
      <c r="A488" s="250" t="str">
        <f t="shared" si="32"/>
        <v>PO300101</v>
      </c>
      <c r="B488" s="250">
        <f t="shared" si="35"/>
        <v>1</v>
      </c>
      <c r="C488" s="279" t="s">
        <v>346</v>
      </c>
      <c r="D488" s="280" t="s">
        <v>340</v>
      </c>
      <c r="E488" s="280">
        <v>1</v>
      </c>
      <c r="F488" s="280">
        <v>0</v>
      </c>
      <c r="G488" s="280">
        <v>0</v>
      </c>
      <c r="H488" s="280">
        <v>1</v>
      </c>
      <c r="I488" s="280">
        <v>0</v>
      </c>
      <c r="J488" s="280">
        <v>0</v>
      </c>
      <c r="K488" s="280">
        <v>0</v>
      </c>
      <c r="L488" s="280">
        <v>0</v>
      </c>
      <c r="M488" s="280">
        <v>0</v>
      </c>
      <c r="N488" s="280">
        <v>0</v>
      </c>
      <c r="O488" s="280">
        <v>0</v>
      </c>
      <c r="P488" s="280">
        <v>0</v>
      </c>
      <c r="Q488" s="280">
        <v>0</v>
      </c>
      <c r="R488" s="280">
        <v>0</v>
      </c>
      <c r="S488" s="280">
        <v>0</v>
      </c>
      <c r="T488" s="280">
        <v>0</v>
      </c>
      <c r="U488" s="233">
        <f t="shared" si="33"/>
        <v>1</v>
      </c>
      <c r="W488" s="252">
        <f t="shared" si="34"/>
        <v>1</v>
      </c>
    </row>
    <row r="489" spans="1:23" s="251" customFormat="1" ht="15" x14ac:dyDescent="0.3">
      <c r="A489" s="250" t="str">
        <f t="shared" si="32"/>
        <v>PO300102</v>
      </c>
      <c r="B489" s="250">
        <f t="shared" si="35"/>
        <v>2</v>
      </c>
      <c r="C489" s="279" t="s">
        <v>346</v>
      </c>
      <c r="D489" s="280" t="s">
        <v>348</v>
      </c>
      <c r="E489" s="280">
        <v>0</v>
      </c>
      <c r="F489" s="280">
        <v>1</v>
      </c>
      <c r="G489" s="280">
        <v>0</v>
      </c>
      <c r="H489" s="280">
        <v>1</v>
      </c>
      <c r="I489" s="280">
        <v>0</v>
      </c>
      <c r="J489" s="280">
        <v>0</v>
      </c>
      <c r="K489" s="280">
        <v>0</v>
      </c>
      <c r="L489" s="280">
        <v>0</v>
      </c>
      <c r="M489" s="280">
        <v>0</v>
      </c>
      <c r="N489" s="280">
        <v>0</v>
      </c>
      <c r="O489" s="280">
        <v>0</v>
      </c>
      <c r="P489" s="280">
        <v>0</v>
      </c>
      <c r="Q489" s="280">
        <v>0</v>
      </c>
      <c r="R489" s="280">
        <v>0</v>
      </c>
      <c r="S489" s="280">
        <v>0</v>
      </c>
      <c r="T489" s="280">
        <v>0</v>
      </c>
      <c r="U489" s="233">
        <f t="shared" si="33"/>
        <v>1</v>
      </c>
      <c r="W489" s="252">
        <f t="shared" si="34"/>
        <v>1</v>
      </c>
    </row>
    <row r="490" spans="1:23" s="251" customFormat="1" ht="15" x14ac:dyDescent="0.3">
      <c r="A490" s="250" t="str">
        <f t="shared" si="32"/>
        <v>PO300103</v>
      </c>
      <c r="B490" s="250">
        <f t="shared" si="35"/>
        <v>3</v>
      </c>
      <c r="C490" s="279" t="s">
        <v>346</v>
      </c>
      <c r="D490" s="280" t="s">
        <v>341</v>
      </c>
      <c r="E490" s="280">
        <v>2</v>
      </c>
      <c r="F490" s="280">
        <v>0</v>
      </c>
      <c r="G490" s="280">
        <v>0</v>
      </c>
      <c r="H490" s="280">
        <v>2</v>
      </c>
      <c r="I490" s="280">
        <v>1</v>
      </c>
      <c r="J490" s="280">
        <v>0</v>
      </c>
      <c r="K490" s="280">
        <v>0</v>
      </c>
      <c r="L490" s="280">
        <v>1</v>
      </c>
      <c r="M490" s="280">
        <v>2</v>
      </c>
      <c r="N490" s="280">
        <v>0</v>
      </c>
      <c r="O490" s="280">
        <v>0</v>
      </c>
      <c r="P490" s="280">
        <v>2</v>
      </c>
      <c r="Q490" s="280">
        <v>0</v>
      </c>
      <c r="R490" s="280">
        <v>0</v>
      </c>
      <c r="S490" s="280">
        <v>0</v>
      </c>
      <c r="T490" s="280">
        <v>0</v>
      </c>
      <c r="U490" s="233">
        <f t="shared" si="33"/>
        <v>1</v>
      </c>
      <c r="W490" s="252">
        <f>H490+L490+P490+T490</f>
        <v>5</v>
      </c>
    </row>
    <row r="491" spans="1:23" s="251" customFormat="1" ht="15" x14ac:dyDescent="0.3">
      <c r="A491" s="250" t="str">
        <f t="shared" si="32"/>
        <v>PO300104</v>
      </c>
      <c r="B491" s="250">
        <f t="shared" si="35"/>
        <v>4</v>
      </c>
      <c r="C491" s="279" t="s">
        <v>346</v>
      </c>
      <c r="D491" s="280" t="s">
        <v>335</v>
      </c>
      <c r="E491" s="280">
        <v>2</v>
      </c>
      <c r="F491" s="280">
        <v>0</v>
      </c>
      <c r="G491" s="280">
        <v>0</v>
      </c>
      <c r="H491" s="280">
        <v>2</v>
      </c>
      <c r="I491" s="280">
        <v>0</v>
      </c>
      <c r="J491" s="280">
        <v>0</v>
      </c>
      <c r="K491" s="280">
        <v>0</v>
      </c>
      <c r="L491" s="280">
        <v>0</v>
      </c>
      <c r="M491" s="280">
        <v>2</v>
      </c>
      <c r="N491" s="280">
        <v>0</v>
      </c>
      <c r="O491" s="280">
        <v>0</v>
      </c>
      <c r="P491" s="280">
        <v>2</v>
      </c>
      <c r="Q491" s="280">
        <v>0</v>
      </c>
      <c r="R491" s="280">
        <v>0</v>
      </c>
      <c r="S491" s="280">
        <v>0</v>
      </c>
      <c r="T491" s="280">
        <v>0</v>
      </c>
      <c r="U491" s="233">
        <f t="shared" si="33"/>
        <v>1</v>
      </c>
      <c r="W491" s="252">
        <f t="shared" si="34"/>
        <v>4</v>
      </c>
    </row>
    <row r="492" spans="1:23" s="251" customFormat="1" ht="15" x14ac:dyDescent="0.3">
      <c r="A492" s="250" t="str">
        <f t="shared" si="32"/>
        <v>PO300201</v>
      </c>
      <c r="B492" s="250">
        <f t="shared" si="35"/>
        <v>1</v>
      </c>
      <c r="C492" s="279" t="s">
        <v>347</v>
      </c>
      <c r="D492" s="280" t="s">
        <v>340</v>
      </c>
      <c r="E492" s="280">
        <v>5</v>
      </c>
      <c r="F492" s="280">
        <v>0</v>
      </c>
      <c r="G492" s="280">
        <v>0</v>
      </c>
      <c r="H492" s="280">
        <v>5</v>
      </c>
      <c r="I492" s="280">
        <v>1</v>
      </c>
      <c r="J492" s="280">
        <v>0</v>
      </c>
      <c r="K492" s="280">
        <v>0</v>
      </c>
      <c r="L492" s="280">
        <v>1</v>
      </c>
      <c r="M492" s="280">
        <v>8</v>
      </c>
      <c r="N492" s="280">
        <v>0</v>
      </c>
      <c r="O492" s="280">
        <v>0</v>
      </c>
      <c r="P492" s="280">
        <v>8</v>
      </c>
      <c r="Q492" s="280">
        <v>0</v>
      </c>
      <c r="R492" s="280">
        <v>0</v>
      </c>
      <c r="S492" s="280">
        <v>0</v>
      </c>
      <c r="T492" s="280">
        <v>0</v>
      </c>
      <c r="U492" s="233">
        <f t="shared" si="33"/>
        <v>1</v>
      </c>
      <c r="W492" s="252">
        <f t="shared" si="34"/>
        <v>14</v>
      </c>
    </row>
    <row r="493" spans="1:23" s="251" customFormat="1" ht="15" x14ac:dyDescent="0.3">
      <c r="A493" s="250" t="str">
        <f t="shared" si="32"/>
        <v>PO300202</v>
      </c>
      <c r="B493" s="250">
        <f t="shared" si="35"/>
        <v>2</v>
      </c>
      <c r="C493" s="279" t="s">
        <v>347</v>
      </c>
      <c r="D493" s="280" t="s">
        <v>351</v>
      </c>
      <c r="E493" s="280">
        <v>2</v>
      </c>
      <c r="F493" s="280">
        <v>0</v>
      </c>
      <c r="G493" s="280">
        <v>0</v>
      </c>
      <c r="H493" s="280">
        <v>2</v>
      </c>
      <c r="I493" s="280">
        <v>0</v>
      </c>
      <c r="J493" s="280">
        <v>0</v>
      </c>
      <c r="K493" s="280">
        <v>0</v>
      </c>
      <c r="L493" s="280">
        <v>0</v>
      </c>
      <c r="M493" s="280">
        <v>0</v>
      </c>
      <c r="N493" s="280">
        <v>0</v>
      </c>
      <c r="O493" s="280">
        <v>0</v>
      </c>
      <c r="P493" s="280">
        <v>0</v>
      </c>
      <c r="Q493" s="280">
        <v>0</v>
      </c>
      <c r="R493" s="280">
        <v>0</v>
      </c>
      <c r="S493" s="280">
        <v>0</v>
      </c>
      <c r="T493" s="280">
        <v>0</v>
      </c>
      <c r="U493" s="233">
        <f t="shared" si="33"/>
        <v>1</v>
      </c>
      <c r="W493" s="252">
        <f t="shared" si="34"/>
        <v>2</v>
      </c>
    </row>
    <row r="494" spans="1:23" s="251" customFormat="1" ht="15" x14ac:dyDescent="0.3">
      <c r="A494" s="250" t="str">
        <f t="shared" si="32"/>
        <v>PO300203</v>
      </c>
      <c r="B494" s="250">
        <f t="shared" si="35"/>
        <v>3</v>
      </c>
      <c r="C494" s="279" t="s">
        <v>347</v>
      </c>
      <c r="D494" s="280" t="s">
        <v>348</v>
      </c>
      <c r="E494" s="280">
        <v>0</v>
      </c>
      <c r="F494" s="280">
        <v>0</v>
      </c>
      <c r="G494" s="280">
        <v>2</v>
      </c>
      <c r="H494" s="280">
        <v>2</v>
      </c>
      <c r="I494" s="280">
        <v>0</v>
      </c>
      <c r="J494" s="280">
        <v>0</v>
      </c>
      <c r="K494" s="280">
        <v>0</v>
      </c>
      <c r="L494" s="280">
        <v>0</v>
      </c>
      <c r="M494" s="280">
        <v>0</v>
      </c>
      <c r="N494" s="280">
        <v>0</v>
      </c>
      <c r="O494" s="280">
        <v>0</v>
      </c>
      <c r="P494" s="280">
        <v>0</v>
      </c>
      <c r="Q494" s="280">
        <v>0</v>
      </c>
      <c r="R494" s="280">
        <v>0</v>
      </c>
      <c r="S494" s="280">
        <v>0</v>
      </c>
      <c r="T494" s="280">
        <v>0</v>
      </c>
      <c r="U494" s="233">
        <f t="shared" si="33"/>
        <v>1</v>
      </c>
      <c r="W494" s="252">
        <f t="shared" si="34"/>
        <v>2</v>
      </c>
    </row>
    <row r="495" spans="1:23" s="251" customFormat="1" ht="15" x14ac:dyDescent="0.3">
      <c r="A495" s="250" t="str">
        <f t="shared" si="32"/>
        <v>PO300204</v>
      </c>
      <c r="B495" s="250">
        <f t="shared" si="35"/>
        <v>4</v>
      </c>
      <c r="C495" s="279" t="s">
        <v>347</v>
      </c>
      <c r="D495" s="280" t="s">
        <v>341</v>
      </c>
      <c r="E495" s="280">
        <v>0</v>
      </c>
      <c r="F495" s="280">
        <v>0</v>
      </c>
      <c r="G495" s="280">
        <v>0</v>
      </c>
      <c r="H495" s="280">
        <v>0</v>
      </c>
      <c r="I495" s="280">
        <v>0</v>
      </c>
      <c r="J495" s="280">
        <v>0</v>
      </c>
      <c r="K495" s="280">
        <v>0</v>
      </c>
      <c r="L495" s="280">
        <v>0</v>
      </c>
      <c r="M495" s="280">
        <v>1</v>
      </c>
      <c r="N495" s="280">
        <v>0</v>
      </c>
      <c r="O495" s="280">
        <v>0</v>
      </c>
      <c r="P495" s="280">
        <v>1</v>
      </c>
      <c r="Q495" s="280">
        <v>0</v>
      </c>
      <c r="R495" s="280">
        <v>0</v>
      </c>
      <c r="S495" s="280">
        <v>0</v>
      </c>
      <c r="T495" s="280">
        <v>0</v>
      </c>
      <c r="U495" s="233">
        <f t="shared" si="33"/>
        <v>1</v>
      </c>
      <c r="W495" s="252">
        <f t="shared" si="34"/>
        <v>1</v>
      </c>
    </row>
    <row r="496" spans="1:23" s="251" customFormat="1" ht="15" x14ac:dyDescent="0.3">
      <c r="A496" s="250" t="str">
        <f t="shared" si="32"/>
        <v>PO300205</v>
      </c>
      <c r="B496" s="250">
        <f t="shared" si="35"/>
        <v>5</v>
      </c>
      <c r="C496" s="279" t="s">
        <v>347</v>
      </c>
      <c r="D496" s="280" t="s">
        <v>335</v>
      </c>
      <c r="E496" s="280">
        <v>4</v>
      </c>
      <c r="F496" s="280">
        <v>0</v>
      </c>
      <c r="G496" s="280">
        <v>0</v>
      </c>
      <c r="H496" s="280">
        <v>4</v>
      </c>
      <c r="I496" s="280">
        <v>0</v>
      </c>
      <c r="J496" s="280">
        <v>0</v>
      </c>
      <c r="K496" s="280">
        <v>1</v>
      </c>
      <c r="L496" s="280">
        <v>1</v>
      </c>
      <c r="M496" s="280">
        <v>3</v>
      </c>
      <c r="N496" s="280">
        <v>0</v>
      </c>
      <c r="O496" s="280">
        <v>0</v>
      </c>
      <c r="P496" s="280">
        <v>3</v>
      </c>
      <c r="Q496" s="280">
        <v>1</v>
      </c>
      <c r="R496" s="280">
        <v>0</v>
      </c>
      <c r="S496" s="280">
        <v>0</v>
      </c>
      <c r="T496" s="280">
        <v>1</v>
      </c>
      <c r="U496" s="233">
        <f t="shared" si="33"/>
        <v>1</v>
      </c>
      <c r="W496" s="252">
        <f t="shared" si="34"/>
        <v>9</v>
      </c>
    </row>
    <row r="497" spans="1:23" s="251" customFormat="1" ht="15" x14ac:dyDescent="0.3">
      <c r="A497" s="250" t="str">
        <f t="shared" si="32"/>
        <v>PO300301</v>
      </c>
      <c r="B497" s="250">
        <f t="shared" si="35"/>
        <v>1</v>
      </c>
      <c r="C497" s="279" t="s">
        <v>350</v>
      </c>
      <c r="D497" s="280" t="s">
        <v>146</v>
      </c>
      <c r="E497" s="280">
        <v>0</v>
      </c>
      <c r="F497" s="280">
        <v>0</v>
      </c>
      <c r="G497" s="280">
        <v>0</v>
      </c>
      <c r="H497" s="280">
        <v>0</v>
      </c>
      <c r="I497" s="280">
        <v>0</v>
      </c>
      <c r="J497" s="280">
        <v>0</v>
      </c>
      <c r="K497" s="280">
        <v>0</v>
      </c>
      <c r="L497" s="280">
        <v>0</v>
      </c>
      <c r="M497" s="280">
        <v>0</v>
      </c>
      <c r="N497" s="280">
        <v>0</v>
      </c>
      <c r="O497" s="280">
        <v>0</v>
      </c>
      <c r="P497" s="280">
        <v>0</v>
      </c>
      <c r="Q497" s="280">
        <v>0</v>
      </c>
      <c r="R497" s="280">
        <v>0</v>
      </c>
      <c r="S497" s="280">
        <v>0</v>
      </c>
      <c r="T497" s="280">
        <v>0</v>
      </c>
      <c r="U497" s="233">
        <f t="shared" si="33"/>
        <v>0</v>
      </c>
      <c r="W497" s="252">
        <f t="shared" si="34"/>
        <v>0</v>
      </c>
    </row>
    <row r="498" spans="1:23" s="251" customFormat="1" ht="15" x14ac:dyDescent="0.3">
      <c r="A498" s="250" t="str">
        <f t="shared" si="32"/>
        <v>PO300302</v>
      </c>
      <c r="B498" s="250">
        <f t="shared" si="35"/>
        <v>2</v>
      </c>
      <c r="C498" s="279" t="s">
        <v>350</v>
      </c>
      <c r="D498" s="280" t="s">
        <v>235</v>
      </c>
      <c r="E498" s="280">
        <v>0</v>
      </c>
      <c r="F498" s="280">
        <v>0</v>
      </c>
      <c r="G498" s="280">
        <v>0</v>
      </c>
      <c r="H498" s="280">
        <v>0</v>
      </c>
      <c r="I498" s="280">
        <v>0</v>
      </c>
      <c r="J498" s="280">
        <v>0</v>
      </c>
      <c r="K498" s="280">
        <v>0</v>
      </c>
      <c r="L498" s="280">
        <v>0</v>
      </c>
      <c r="M498" s="280">
        <v>2</v>
      </c>
      <c r="N498" s="280">
        <v>0</v>
      </c>
      <c r="O498" s="280">
        <v>0</v>
      </c>
      <c r="P498" s="280">
        <v>2</v>
      </c>
      <c r="Q498" s="280">
        <v>0</v>
      </c>
      <c r="R498" s="280">
        <v>0</v>
      </c>
      <c r="S498" s="280">
        <v>0</v>
      </c>
      <c r="T498" s="280">
        <v>0</v>
      </c>
      <c r="U498" s="233">
        <f t="shared" si="33"/>
        <v>1</v>
      </c>
      <c r="W498" s="252">
        <f t="shared" si="34"/>
        <v>2</v>
      </c>
    </row>
    <row r="499" spans="1:23" s="251" customFormat="1" ht="15" x14ac:dyDescent="0.3">
      <c r="A499" s="250" t="str">
        <f t="shared" ref="A499:A562" si="36">C499&amp;IF(B499&lt;10,"0","")&amp;B499</f>
        <v>PO300303</v>
      </c>
      <c r="B499" s="250">
        <f t="shared" si="35"/>
        <v>3</v>
      </c>
      <c r="C499" s="279" t="s">
        <v>350</v>
      </c>
      <c r="D499" s="280" t="s">
        <v>340</v>
      </c>
      <c r="E499" s="280">
        <v>3</v>
      </c>
      <c r="F499" s="280">
        <v>0</v>
      </c>
      <c r="G499" s="280">
        <v>0</v>
      </c>
      <c r="H499" s="280">
        <v>3</v>
      </c>
      <c r="I499" s="280">
        <v>0</v>
      </c>
      <c r="J499" s="280">
        <v>0</v>
      </c>
      <c r="K499" s="280">
        <v>0</v>
      </c>
      <c r="L499" s="280">
        <v>0</v>
      </c>
      <c r="M499" s="280">
        <v>4</v>
      </c>
      <c r="N499" s="280">
        <v>0</v>
      </c>
      <c r="O499" s="280">
        <v>0</v>
      </c>
      <c r="P499" s="280">
        <v>4</v>
      </c>
      <c r="Q499" s="280">
        <v>0</v>
      </c>
      <c r="R499" s="280">
        <v>0</v>
      </c>
      <c r="S499" s="280">
        <v>0</v>
      </c>
      <c r="T499" s="280">
        <v>0</v>
      </c>
      <c r="U499" s="233">
        <f t="shared" si="33"/>
        <v>1</v>
      </c>
      <c r="W499" s="252">
        <f t="shared" si="34"/>
        <v>7</v>
      </c>
    </row>
    <row r="500" spans="1:23" s="251" customFormat="1" ht="15" x14ac:dyDescent="0.3">
      <c r="A500" s="250" t="str">
        <f t="shared" si="36"/>
        <v>PO300304</v>
      </c>
      <c r="B500" s="250">
        <f t="shared" si="35"/>
        <v>4</v>
      </c>
      <c r="C500" s="279" t="s">
        <v>350</v>
      </c>
      <c r="D500" s="280" t="s">
        <v>351</v>
      </c>
      <c r="E500" s="280">
        <v>0</v>
      </c>
      <c r="F500" s="280">
        <v>10</v>
      </c>
      <c r="G500" s="280">
        <v>2</v>
      </c>
      <c r="H500" s="280">
        <v>12</v>
      </c>
      <c r="I500" s="280">
        <v>0</v>
      </c>
      <c r="J500" s="280">
        <v>0</v>
      </c>
      <c r="K500" s="280">
        <v>0</v>
      </c>
      <c r="L500" s="280">
        <v>0</v>
      </c>
      <c r="M500" s="280">
        <v>2</v>
      </c>
      <c r="N500" s="280">
        <v>2</v>
      </c>
      <c r="O500" s="280">
        <v>0</v>
      </c>
      <c r="P500" s="280">
        <v>4</v>
      </c>
      <c r="Q500" s="280">
        <v>0</v>
      </c>
      <c r="R500" s="280">
        <v>0</v>
      </c>
      <c r="S500" s="280">
        <v>0</v>
      </c>
      <c r="T500" s="280">
        <v>0</v>
      </c>
      <c r="U500" s="233">
        <f t="shared" si="33"/>
        <v>1</v>
      </c>
      <c r="W500" s="252">
        <f t="shared" si="34"/>
        <v>16</v>
      </c>
    </row>
    <row r="501" spans="1:23" s="251" customFormat="1" ht="15" x14ac:dyDescent="0.3">
      <c r="A501" s="250" t="str">
        <f t="shared" si="36"/>
        <v>PO300305</v>
      </c>
      <c r="B501" s="250">
        <f t="shared" si="35"/>
        <v>5</v>
      </c>
      <c r="C501" s="279" t="s">
        <v>350</v>
      </c>
      <c r="D501" s="280" t="s">
        <v>363</v>
      </c>
      <c r="E501" s="280">
        <v>0</v>
      </c>
      <c r="F501" s="280">
        <v>0</v>
      </c>
      <c r="G501" s="280">
        <v>0</v>
      </c>
      <c r="H501" s="280">
        <v>0</v>
      </c>
      <c r="I501" s="280">
        <v>0</v>
      </c>
      <c r="J501" s="280">
        <v>0</v>
      </c>
      <c r="K501" s="280">
        <v>0</v>
      </c>
      <c r="L501" s="280">
        <v>0</v>
      </c>
      <c r="M501" s="280">
        <v>0</v>
      </c>
      <c r="N501" s="280">
        <v>0</v>
      </c>
      <c r="O501" s="280">
        <v>0</v>
      </c>
      <c r="P501" s="280">
        <v>0</v>
      </c>
      <c r="Q501" s="280">
        <v>0</v>
      </c>
      <c r="R501" s="280">
        <v>0</v>
      </c>
      <c r="S501" s="280">
        <v>0</v>
      </c>
      <c r="T501" s="280">
        <v>0</v>
      </c>
      <c r="U501" s="233">
        <f t="shared" si="33"/>
        <v>0</v>
      </c>
      <c r="W501" s="252">
        <f t="shared" si="34"/>
        <v>0</v>
      </c>
    </row>
    <row r="502" spans="1:23" s="251" customFormat="1" ht="15" x14ac:dyDescent="0.3">
      <c r="A502" s="250" t="str">
        <f t="shared" si="36"/>
        <v>PO300306</v>
      </c>
      <c r="B502" s="250">
        <f t="shared" si="35"/>
        <v>6</v>
      </c>
      <c r="C502" s="279" t="s">
        <v>350</v>
      </c>
      <c r="D502" s="280" t="s">
        <v>341</v>
      </c>
      <c r="E502" s="280">
        <v>0</v>
      </c>
      <c r="F502" s="280">
        <v>0</v>
      </c>
      <c r="G502" s="280">
        <v>0</v>
      </c>
      <c r="H502" s="280">
        <v>0</v>
      </c>
      <c r="I502" s="280">
        <v>0</v>
      </c>
      <c r="J502" s="280">
        <v>0</v>
      </c>
      <c r="K502" s="280">
        <v>0</v>
      </c>
      <c r="L502" s="280">
        <v>0</v>
      </c>
      <c r="M502" s="280">
        <v>6</v>
      </c>
      <c r="N502" s="280">
        <v>0</v>
      </c>
      <c r="O502" s="280">
        <v>0</v>
      </c>
      <c r="P502" s="280">
        <v>6</v>
      </c>
      <c r="Q502" s="280">
        <v>0</v>
      </c>
      <c r="R502" s="280">
        <v>0</v>
      </c>
      <c r="S502" s="280">
        <v>0</v>
      </c>
      <c r="T502" s="280">
        <v>0</v>
      </c>
      <c r="U502" s="233">
        <f t="shared" si="33"/>
        <v>1</v>
      </c>
      <c r="W502" s="252">
        <f t="shared" si="34"/>
        <v>6</v>
      </c>
    </row>
    <row r="503" spans="1:23" s="251" customFormat="1" ht="15" x14ac:dyDescent="0.3">
      <c r="A503" s="250" t="str">
        <f t="shared" si="36"/>
        <v>PO300307</v>
      </c>
      <c r="B503" s="250">
        <f t="shared" si="35"/>
        <v>7</v>
      </c>
      <c r="C503" s="279" t="s">
        <v>350</v>
      </c>
      <c r="D503" s="280" t="s">
        <v>331</v>
      </c>
      <c r="E503" s="280">
        <v>9</v>
      </c>
      <c r="F503" s="280">
        <v>0</v>
      </c>
      <c r="G503" s="280">
        <v>0</v>
      </c>
      <c r="H503" s="280">
        <v>9</v>
      </c>
      <c r="I503" s="280">
        <v>1</v>
      </c>
      <c r="J503" s="280">
        <v>0</v>
      </c>
      <c r="K503" s="280">
        <v>0</v>
      </c>
      <c r="L503" s="280">
        <v>1</v>
      </c>
      <c r="M503" s="280">
        <v>0</v>
      </c>
      <c r="N503" s="280">
        <v>0</v>
      </c>
      <c r="O503" s="280">
        <v>0</v>
      </c>
      <c r="P503" s="280">
        <v>0</v>
      </c>
      <c r="Q503" s="280">
        <v>0</v>
      </c>
      <c r="R503" s="280">
        <v>0</v>
      </c>
      <c r="S503" s="280">
        <v>0</v>
      </c>
      <c r="T503" s="280">
        <v>0</v>
      </c>
      <c r="U503" s="233">
        <f t="shared" si="33"/>
        <v>1</v>
      </c>
      <c r="W503" s="252">
        <f t="shared" si="34"/>
        <v>10</v>
      </c>
    </row>
    <row r="504" spans="1:23" s="251" customFormat="1" ht="15" x14ac:dyDescent="0.3">
      <c r="A504" s="250" t="str">
        <f t="shared" si="36"/>
        <v>PO300308</v>
      </c>
      <c r="B504" s="250">
        <f t="shared" ref="B504:B513" si="37">IF(C504=C503,B503+1,1)</f>
        <v>8</v>
      </c>
      <c r="C504" s="279" t="s">
        <v>350</v>
      </c>
      <c r="D504" s="280" t="s">
        <v>271</v>
      </c>
      <c r="E504" s="280">
        <v>1</v>
      </c>
      <c r="F504" s="280">
        <v>0</v>
      </c>
      <c r="G504" s="280">
        <v>0</v>
      </c>
      <c r="H504" s="280">
        <v>1</v>
      </c>
      <c r="I504" s="280">
        <v>0</v>
      </c>
      <c r="J504" s="280">
        <v>0</v>
      </c>
      <c r="K504" s="280">
        <v>0</v>
      </c>
      <c r="L504" s="280">
        <v>0</v>
      </c>
      <c r="M504" s="280">
        <v>2</v>
      </c>
      <c r="N504" s="280">
        <v>0</v>
      </c>
      <c r="O504" s="280">
        <v>0</v>
      </c>
      <c r="P504" s="280">
        <v>2</v>
      </c>
      <c r="Q504" s="280">
        <v>0</v>
      </c>
      <c r="R504" s="280">
        <v>0</v>
      </c>
      <c r="S504" s="280">
        <v>0</v>
      </c>
      <c r="T504" s="280">
        <v>0</v>
      </c>
      <c r="U504" s="233">
        <f t="shared" si="33"/>
        <v>1</v>
      </c>
      <c r="W504" s="252">
        <f t="shared" si="34"/>
        <v>3</v>
      </c>
    </row>
    <row r="505" spans="1:23" s="251" customFormat="1" ht="15" x14ac:dyDescent="0.3">
      <c r="A505" s="250" t="str">
        <f t="shared" si="36"/>
        <v>PO300309</v>
      </c>
      <c r="B505" s="250">
        <f t="shared" si="37"/>
        <v>9</v>
      </c>
      <c r="C505" s="279" t="s">
        <v>350</v>
      </c>
      <c r="D505" s="280" t="s">
        <v>204</v>
      </c>
      <c r="E505" s="280">
        <v>0</v>
      </c>
      <c r="F505" s="280">
        <v>0</v>
      </c>
      <c r="G505" s="280">
        <v>0</v>
      </c>
      <c r="H505" s="280">
        <v>0</v>
      </c>
      <c r="I505" s="280">
        <v>0</v>
      </c>
      <c r="J505" s="280">
        <v>0</v>
      </c>
      <c r="K505" s="280">
        <v>0</v>
      </c>
      <c r="L505" s="280">
        <v>0</v>
      </c>
      <c r="M505" s="280">
        <v>1</v>
      </c>
      <c r="N505" s="280">
        <v>0</v>
      </c>
      <c r="O505" s="280">
        <v>0</v>
      </c>
      <c r="P505" s="280">
        <v>1</v>
      </c>
      <c r="Q505" s="280">
        <v>0</v>
      </c>
      <c r="R505" s="280">
        <v>0</v>
      </c>
      <c r="S505" s="280">
        <v>0</v>
      </c>
      <c r="T505" s="280">
        <v>0</v>
      </c>
      <c r="U505" s="233">
        <f t="shared" si="33"/>
        <v>1</v>
      </c>
      <c r="W505" s="252">
        <f t="shared" si="34"/>
        <v>1</v>
      </c>
    </row>
    <row r="506" spans="1:23" s="251" customFormat="1" ht="15" x14ac:dyDescent="0.3">
      <c r="A506" s="250" t="str">
        <f t="shared" si="36"/>
        <v>PO300310</v>
      </c>
      <c r="B506" s="250">
        <f t="shared" si="37"/>
        <v>10</v>
      </c>
      <c r="C506" s="279" t="s">
        <v>350</v>
      </c>
      <c r="D506" s="280" t="s">
        <v>188</v>
      </c>
      <c r="E506" s="280">
        <v>0</v>
      </c>
      <c r="F506" s="280">
        <v>0</v>
      </c>
      <c r="G506" s="280">
        <v>0</v>
      </c>
      <c r="H506" s="280">
        <v>0</v>
      </c>
      <c r="I506" s="280">
        <v>0</v>
      </c>
      <c r="J506" s="280">
        <v>0</v>
      </c>
      <c r="K506" s="280">
        <v>0</v>
      </c>
      <c r="L506" s="280">
        <v>0</v>
      </c>
      <c r="M506" s="280">
        <v>0</v>
      </c>
      <c r="N506" s="280">
        <v>0</v>
      </c>
      <c r="O506" s="280">
        <v>0</v>
      </c>
      <c r="P506" s="280">
        <v>0</v>
      </c>
      <c r="Q506" s="280">
        <v>0</v>
      </c>
      <c r="R506" s="280">
        <v>0</v>
      </c>
      <c r="S506" s="280">
        <v>0</v>
      </c>
      <c r="T506" s="280">
        <v>0</v>
      </c>
      <c r="U506" s="233">
        <f t="shared" si="33"/>
        <v>0</v>
      </c>
      <c r="W506" s="252">
        <f t="shared" si="34"/>
        <v>0</v>
      </c>
    </row>
    <row r="507" spans="1:23" s="251" customFormat="1" ht="15" x14ac:dyDescent="0.3">
      <c r="A507" s="250" t="str">
        <f t="shared" si="36"/>
        <v>PO300311</v>
      </c>
      <c r="B507" s="250">
        <f t="shared" si="37"/>
        <v>11</v>
      </c>
      <c r="C507" s="279" t="s">
        <v>350</v>
      </c>
      <c r="D507" s="280" t="s">
        <v>1203</v>
      </c>
      <c r="E507" s="280">
        <v>0</v>
      </c>
      <c r="F507" s="280">
        <v>0</v>
      </c>
      <c r="G507" s="280">
        <v>0</v>
      </c>
      <c r="H507" s="280">
        <v>0</v>
      </c>
      <c r="I507" s="280">
        <v>0</v>
      </c>
      <c r="J507" s="280">
        <v>0</v>
      </c>
      <c r="K507" s="280">
        <v>0</v>
      </c>
      <c r="L507" s="280">
        <v>0</v>
      </c>
      <c r="M507" s="280">
        <v>0</v>
      </c>
      <c r="N507" s="280">
        <v>0</v>
      </c>
      <c r="O507" s="280">
        <v>0</v>
      </c>
      <c r="P507" s="280">
        <v>0</v>
      </c>
      <c r="Q507" s="280">
        <v>1</v>
      </c>
      <c r="R507" s="280">
        <v>0</v>
      </c>
      <c r="S507" s="280">
        <v>0</v>
      </c>
      <c r="T507" s="280">
        <v>1</v>
      </c>
      <c r="U507" s="233">
        <f t="shared" si="33"/>
        <v>0</v>
      </c>
      <c r="W507" s="252">
        <f t="shared" si="34"/>
        <v>1</v>
      </c>
    </row>
    <row r="508" spans="1:23" s="251" customFormat="1" ht="15" x14ac:dyDescent="0.3">
      <c r="A508" s="250" t="str">
        <f t="shared" si="36"/>
        <v>PO300312</v>
      </c>
      <c r="B508" s="250">
        <f t="shared" si="37"/>
        <v>12</v>
      </c>
      <c r="C508" s="279" t="s">
        <v>350</v>
      </c>
      <c r="D508" s="280" t="s">
        <v>377</v>
      </c>
      <c r="E508" s="280">
        <v>0</v>
      </c>
      <c r="F508" s="280">
        <v>0</v>
      </c>
      <c r="G508" s="280">
        <v>0</v>
      </c>
      <c r="H508" s="280">
        <v>0</v>
      </c>
      <c r="I508" s="280">
        <v>0</v>
      </c>
      <c r="J508" s="280">
        <v>0</v>
      </c>
      <c r="K508" s="280">
        <v>0</v>
      </c>
      <c r="L508" s="280">
        <v>0</v>
      </c>
      <c r="M508" s="280">
        <v>0</v>
      </c>
      <c r="N508" s="280">
        <v>0</v>
      </c>
      <c r="O508" s="280">
        <v>0</v>
      </c>
      <c r="P508" s="280">
        <v>0</v>
      </c>
      <c r="Q508" s="280">
        <v>0</v>
      </c>
      <c r="R508" s="280">
        <v>0</v>
      </c>
      <c r="S508" s="280">
        <v>0</v>
      </c>
      <c r="T508" s="280">
        <v>0</v>
      </c>
      <c r="U508" s="233">
        <f t="shared" si="33"/>
        <v>0</v>
      </c>
      <c r="W508" s="252">
        <f t="shared" si="34"/>
        <v>0</v>
      </c>
    </row>
    <row r="509" spans="1:23" s="251" customFormat="1" ht="15" x14ac:dyDescent="0.3">
      <c r="A509" s="250" t="str">
        <f t="shared" si="36"/>
        <v>PO300313</v>
      </c>
      <c r="B509" s="250">
        <f t="shared" si="37"/>
        <v>13</v>
      </c>
      <c r="C509" s="279" t="s">
        <v>350</v>
      </c>
      <c r="D509" s="280" t="s">
        <v>291</v>
      </c>
      <c r="E509" s="280">
        <v>0</v>
      </c>
      <c r="F509" s="280">
        <v>0</v>
      </c>
      <c r="G509" s="280">
        <v>0</v>
      </c>
      <c r="H509" s="280">
        <v>0</v>
      </c>
      <c r="I509" s="280">
        <v>0</v>
      </c>
      <c r="J509" s="280">
        <v>0</v>
      </c>
      <c r="K509" s="280">
        <v>0</v>
      </c>
      <c r="L509" s="280">
        <v>0</v>
      </c>
      <c r="M509" s="280">
        <v>0</v>
      </c>
      <c r="N509" s="280">
        <v>0</v>
      </c>
      <c r="O509" s="280">
        <v>0</v>
      </c>
      <c r="P509" s="280">
        <v>0</v>
      </c>
      <c r="Q509" s="280">
        <v>0</v>
      </c>
      <c r="R509" s="280">
        <v>0</v>
      </c>
      <c r="S509" s="280">
        <v>0</v>
      </c>
      <c r="T509" s="280">
        <v>0</v>
      </c>
      <c r="U509" s="233">
        <f t="shared" si="33"/>
        <v>0</v>
      </c>
      <c r="W509" s="252">
        <f t="shared" si="34"/>
        <v>0</v>
      </c>
    </row>
    <row r="510" spans="1:23" s="251" customFormat="1" ht="15" x14ac:dyDescent="0.3">
      <c r="A510" s="250" t="str">
        <f t="shared" si="36"/>
        <v>PO300314</v>
      </c>
      <c r="B510" s="250">
        <f t="shared" si="37"/>
        <v>14</v>
      </c>
      <c r="C510" s="279" t="s">
        <v>350</v>
      </c>
      <c r="D510" s="280" t="s">
        <v>251</v>
      </c>
      <c r="E510" s="280">
        <v>0</v>
      </c>
      <c r="F510" s="280">
        <v>0</v>
      </c>
      <c r="G510" s="280">
        <v>0</v>
      </c>
      <c r="H510" s="280">
        <v>0</v>
      </c>
      <c r="I510" s="280">
        <v>0</v>
      </c>
      <c r="J510" s="280">
        <v>0</v>
      </c>
      <c r="K510" s="280">
        <v>0</v>
      </c>
      <c r="L510" s="280">
        <v>0</v>
      </c>
      <c r="M510" s="280">
        <v>0</v>
      </c>
      <c r="N510" s="280">
        <v>0</v>
      </c>
      <c r="O510" s="280">
        <v>0</v>
      </c>
      <c r="P510" s="280">
        <v>0</v>
      </c>
      <c r="Q510" s="280">
        <v>0</v>
      </c>
      <c r="R510" s="280">
        <v>0</v>
      </c>
      <c r="S510" s="280">
        <v>0</v>
      </c>
      <c r="T510" s="280">
        <v>0</v>
      </c>
      <c r="U510" s="233">
        <f t="shared" si="33"/>
        <v>0</v>
      </c>
      <c r="W510" s="252">
        <f t="shared" si="34"/>
        <v>0</v>
      </c>
    </row>
    <row r="511" spans="1:23" s="251" customFormat="1" ht="15" x14ac:dyDescent="0.3">
      <c r="A511" s="250" t="str">
        <f t="shared" si="36"/>
        <v>PO300315</v>
      </c>
      <c r="B511" s="250">
        <f t="shared" si="37"/>
        <v>15</v>
      </c>
      <c r="C511" s="279" t="s">
        <v>350</v>
      </c>
      <c r="D511" s="280" t="s">
        <v>335</v>
      </c>
      <c r="E511" s="280">
        <v>0</v>
      </c>
      <c r="F511" s="280">
        <v>0</v>
      </c>
      <c r="G511" s="280">
        <v>0</v>
      </c>
      <c r="H511" s="280">
        <v>0</v>
      </c>
      <c r="I511" s="280">
        <v>0</v>
      </c>
      <c r="J511" s="280">
        <v>0</v>
      </c>
      <c r="K511" s="280">
        <v>0</v>
      </c>
      <c r="L511" s="280">
        <v>0</v>
      </c>
      <c r="M511" s="280">
        <v>0</v>
      </c>
      <c r="N511" s="280">
        <v>0</v>
      </c>
      <c r="O511" s="280">
        <v>0</v>
      </c>
      <c r="P511" s="280">
        <v>0</v>
      </c>
      <c r="Q511" s="280">
        <v>0</v>
      </c>
      <c r="R511" s="280">
        <v>0</v>
      </c>
      <c r="S511" s="280">
        <v>0</v>
      </c>
      <c r="T511" s="280">
        <v>0</v>
      </c>
      <c r="U511" s="233">
        <f t="shared" si="33"/>
        <v>0</v>
      </c>
      <c r="W511" s="252">
        <f t="shared" si="34"/>
        <v>0</v>
      </c>
    </row>
    <row r="512" spans="1:23" s="251" customFormat="1" ht="15" x14ac:dyDescent="0.3">
      <c r="A512" s="250" t="str">
        <f t="shared" si="36"/>
        <v>PO300316</v>
      </c>
      <c r="B512" s="250">
        <f t="shared" si="37"/>
        <v>16</v>
      </c>
      <c r="C512" s="281" t="s">
        <v>350</v>
      </c>
      <c r="D512" s="282" t="s">
        <v>372</v>
      </c>
      <c r="E512" s="282">
        <v>0</v>
      </c>
      <c r="F512" s="282">
        <v>0</v>
      </c>
      <c r="G512" s="282">
        <v>0</v>
      </c>
      <c r="H512" s="282">
        <v>0</v>
      </c>
      <c r="I512" s="282">
        <v>0</v>
      </c>
      <c r="J512" s="282">
        <v>0</v>
      </c>
      <c r="K512" s="282">
        <v>0</v>
      </c>
      <c r="L512" s="282">
        <v>0</v>
      </c>
      <c r="M512" s="282">
        <v>0</v>
      </c>
      <c r="N512" s="282">
        <v>0</v>
      </c>
      <c r="O512" s="282">
        <v>0</v>
      </c>
      <c r="P512" s="282">
        <v>0</v>
      </c>
      <c r="Q512" s="282">
        <v>0</v>
      </c>
      <c r="R512" s="282">
        <v>0</v>
      </c>
      <c r="S512" s="282">
        <v>0</v>
      </c>
      <c r="T512" s="282">
        <v>0</v>
      </c>
      <c r="U512" s="233">
        <f t="shared" si="33"/>
        <v>0</v>
      </c>
      <c r="W512" s="252">
        <f t="shared" si="34"/>
        <v>0</v>
      </c>
    </row>
    <row r="513" spans="1:23" s="251" customFormat="1" ht="15" x14ac:dyDescent="0.3">
      <c r="A513" s="250" t="str">
        <f t="shared" si="36"/>
        <v>PO300317</v>
      </c>
      <c r="B513" s="250">
        <f t="shared" si="37"/>
        <v>17</v>
      </c>
      <c r="C513" s="281" t="s">
        <v>350</v>
      </c>
      <c r="D513" s="282" t="s">
        <v>311</v>
      </c>
      <c r="E513" s="282">
        <v>0</v>
      </c>
      <c r="F513" s="282">
        <v>0</v>
      </c>
      <c r="G513" s="282">
        <v>0</v>
      </c>
      <c r="H513" s="282">
        <v>0</v>
      </c>
      <c r="I513" s="282">
        <v>0</v>
      </c>
      <c r="J513" s="282">
        <v>0</v>
      </c>
      <c r="K513" s="282">
        <v>0</v>
      </c>
      <c r="L513" s="282">
        <v>0</v>
      </c>
      <c r="M513" s="282">
        <v>0</v>
      </c>
      <c r="N513" s="282">
        <v>0</v>
      </c>
      <c r="O513" s="282">
        <v>0</v>
      </c>
      <c r="P513" s="282">
        <v>0</v>
      </c>
      <c r="Q513" s="282">
        <v>0</v>
      </c>
      <c r="R513" s="282">
        <v>0</v>
      </c>
      <c r="S513" s="282">
        <v>0</v>
      </c>
      <c r="T513" s="282">
        <v>0</v>
      </c>
      <c r="U513" s="233">
        <f t="shared" si="33"/>
        <v>0</v>
      </c>
      <c r="W513" s="252">
        <f t="shared" si="34"/>
        <v>0</v>
      </c>
    </row>
    <row r="514" spans="1:23" s="251" customFormat="1" ht="15" x14ac:dyDescent="0.3">
      <c r="A514" s="250" t="str">
        <f t="shared" si="36"/>
        <v>PO300401</v>
      </c>
      <c r="B514" s="250">
        <f t="shared" ref="B514:B545" si="38">IF(C514=C513,B513+1,1)</f>
        <v>1</v>
      </c>
      <c r="C514" s="279" t="s">
        <v>355</v>
      </c>
      <c r="D514" s="280" t="s">
        <v>146</v>
      </c>
      <c r="E514" s="280">
        <v>2</v>
      </c>
      <c r="F514" s="280">
        <v>4</v>
      </c>
      <c r="G514" s="280">
        <v>0</v>
      </c>
      <c r="H514" s="280">
        <v>6</v>
      </c>
      <c r="I514" s="280">
        <v>1</v>
      </c>
      <c r="J514" s="280">
        <v>0</v>
      </c>
      <c r="K514" s="280">
        <v>0</v>
      </c>
      <c r="L514" s="280">
        <v>1</v>
      </c>
      <c r="M514" s="280">
        <v>1</v>
      </c>
      <c r="N514" s="280">
        <v>0</v>
      </c>
      <c r="O514" s="280">
        <v>0</v>
      </c>
      <c r="P514" s="280">
        <v>1</v>
      </c>
      <c r="Q514" s="280">
        <v>0</v>
      </c>
      <c r="R514" s="280">
        <v>0</v>
      </c>
      <c r="S514" s="280">
        <v>0</v>
      </c>
      <c r="T514" s="280">
        <v>0</v>
      </c>
      <c r="U514" s="233">
        <f t="shared" si="33"/>
        <v>1</v>
      </c>
      <c r="W514" s="252">
        <f t="shared" si="34"/>
        <v>8</v>
      </c>
    </row>
    <row r="515" spans="1:23" s="251" customFormat="1" ht="15" x14ac:dyDescent="0.3">
      <c r="A515" s="250" t="str">
        <f t="shared" si="36"/>
        <v>PO300402</v>
      </c>
      <c r="B515" s="250">
        <f t="shared" si="38"/>
        <v>2</v>
      </c>
      <c r="C515" s="279" t="s">
        <v>355</v>
      </c>
      <c r="D515" s="280" t="s">
        <v>235</v>
      </c>
      <c r="E515" s="280">
        <v>0</v>
      </c>
      <c r="F515" s="280">
        <v>0</v>
      </c>
      <c r="G515" s="280">
        <v>0</v>
      </c>
      <c r="H515" s="280">
        <v>0</v>
      </c>
      <c r="I515" s="280">
        <v>0</v>
      </c>
      <c r="J515" s="280">
        <v>0</v>
      </c>
      <c r="K515" s="280">
        <v>0</v>
      </c>
      <c r="L515" s="280">
        <v>0</v>
      </c>
      <c r="M515" s="280">
        <v>1</v>
      </c>
      <c r="N515" s="280">
        <v>1</v>
      </c>
      <c r="O515" s="280">
        <v>0</v>
      </c>
      <c r="P515" s="280">
        <v>2</v>
      </c>
      <c r="Q515" s="280">
        <v>0</v>
      </c>
      <c r="R515" s="280">
        <v>1</v>
      </c>
      <c r="S515" s="280">
        <v>0</v>
      </c>
      <c r="T515" s="280">
        <v>1</v>
      </c>
      <c r="U515" s="233">
        <f t="shared" si="33"/>
        <v>1</v>
      </c>
      <c r="W515" s="252">
        <f t="shared" si="34"/>
        <v>3</v>
      </c>
    </row>
    <row r="516" spans="1:23" s="251" customFormat="1" ht="15" x14ac:dyDescent="0.3">
      <c r="A516" s="250" t="str">
        <f t="shared" si="36"/>
        <v>PO300403</v>
      </c>
      <c r="B516" s="250">
        <f t="shared" si="38"/>
        <v>3</v>
      </c>
      <c r="C516" s="279" t="s">
        <v>355</v>
      </c>
      <c r="D516" s="280" t="s">
        <v>352</v>
      </c>
      <c r="E516" s="280">
        <v>6</v>
      </c>
      <c r="F516" s="280">
        <v>3</v>
      </c>
      <c r="G516" s="280">
        <v>1</v>
      </c>
      <c r="H516" s="280">
        <v>10</v>
      </c>
      <c r="I516" s="280">
        <v>0</v>
      </c>
      <c r="J516" s="280">
        <v>0</v>
      </c>
      <c r="K516" s="280">
        <v>0</v>
      </c>
      <c r="L516" s="280">
        <v>0</v>
      </c>
      <c r="M516" s="280">
        <v>2</v>
      </c>
      <c r="N516" s="280">
        <v>0</v>
      </c>
      <c r="O516" s="280">
        <v>0</v>
      </c>
      <c r="P516" s="280">
        <v>2</v>
      </c>
      <c r="Q516" s="280">
        <v>0</v>
      </c>
      <c r="R516" s="280">
        <v>0</v>
      </c>
      <c r="S516" s="280">
        <v>0</v>
      </c>
      <c r="T516" s="280">
        <v>0</v>
      </c>
      <c r="U516" s="233">
        <f t="shared" si="33"/>
        <v>1</v>
      </c>
      <c r="W516" s="252">
        <f t="shared" si="34"/>
        <v>12</v>
      </c>
    </row>
    <row r="517" spans="1:23" s="251" customFormat="1" ht="15" x14ac:dyDescent="0.3">
      <c r="A517" s="250" t="str">
        <f t="shared" si="36"/>
        <v>PO300404</v>
      </c>
      <c r="B517" s="250">
        <f t="shared" si="38"/>
        <v>4</v>
      </c>
      <c r="C517" s="279" t="s">
        <v>355</v>
      </c>
      <c r="D517" s="280" t="s">
        <v>271</v>
      </c>
      <c r="E517" s="280">
        <v>2</v>
      </c>
      <c r="F517" s="280">
        <v>0</v>
      </c>
      <c r="G517" s="280">
        <v>0</v>
      </c>
      <c r="H517" s="280">
        <v>2</v>
      </c>
      <c r="I517" s="280">
        <v>1</v>
      </c>
      <c r="J517" s="280">
        <v>0</v>
      </c>
      <c r="K517" s="280">
        <v>0</v>
      </c>
      <c r="L517" s="280">
        <v>1</v>
      </c>
      <c r="M517" s="280">
        <v>9</v>
      </c>
      <c r="N517" s="280">
        <v>0</v>
      </c>
      <c r="O517" s="280">
        <v>0</v>
      </c>
      <c r="P517" s="280">
        <v>9</v>
      </c>
      <c r="Q517" s="280">
        <v>0</v>
      </c>
      <c r="R517" s="280">
        <v>0</v>
      </c>
      <c r="S517" s="280">
        <v>0</v>
      </c>
      <c r="T517" s="280">
        <v>0</v>
      </c>
      <c r="U517" s="233">
        <f t="shared" si="33"/>
        <v>1</v>
      </c>
      <c r="W517" s="252">
        <f t="shared" si="34"/>
        <v>12</v>
      </c>
    </row>
    <row r="518" spans="1:23" s="251" customFormat="1" ht="15" x14ac:dyDescent="0.3">
      <c r="A518" s="250" t="str">
        <f t="shared" si="36"/>
        <v>PO300405</v>
      </c>
      <c r="B518" s="250">
        <f t="shared" si="38"/>
        <v>5</v>
      </c>
      <c r="C518" s="279" t="s">
        <v>355</v>
      </c>
      <c r="D518" s="280" t="s">
        <v>488</v>
      </c>
      <c r="E518" s="280">
        <v>0</v>
      </c>
      <c r="F518" s="280">
        <v>0</v>
      </c>
      <c r="G518" s="280">
        <v>0</v>
      </c>
      <c r="H518" s="280">
        <v>0</v>
      </c>
      <c r="I518" s="280">
        <v>0</v>
      </c>
      <c r="J518" s="280">
        <v>0</v>
      </c>
      <c r="K518" s="280">
        <v>0</v>
      </c>
      <c r="L518" s="280">
        <v>0</v>
      </c>
      <c r="M518" s="280">
        <v>0</v>
      </c>
      <c r="N518" s="280">
        <v>0</v>
      </c>
      <c r="O518" s="280">
        <v>0</v>
      </c>
      <c r="P518" s="280">
        <v>0</v>
      </c>
      <c r="Q518" s="280">
        <v>0</v>
      </c>
      <c r="R518" s="280">
        <v>0</v>
      </c>
      <c r="S518" s="280">
        <v>0</v>
      </c>
      <c r="T518" s="280">
        <v>0</v>
      </c>
      <c r="U518" s="233">
        <f t="shared" si="33"/>
        <v>0</v>
      </c>
      <c r="W518" s="252">
        <f t="shared" si="34"/>
        <v>0</v>
      </c>
    </row>
    <row r="519" spans="1:23" s="251" customFormat="1" ht="15" x14ac:dyDescent="0.3">
      <c r="A519" s="250" t="str">
        <f t="shared" si="36"/>
        <v>PO300406</v>
      </c>
      <c r="B519" s="250">
        <f t="shared" si="38"/>
        <v>6</v>
      </c>
      <c r="C519" s="279" t="s">
        <v>355</v>
      </c>
      <c r="D519" s="280" t="s">
        <v>105</v>
      </c>
      <c r="E519" s="280">
        <v>0</v>
      </c>
      <c r="F519" s="280">
        <v>0</v>
      </c>
      <c r="G519" s="280">
        <v>0</v>
      </c>
      <c r="H519" s="280">
        <v>0</v>
      </c>
      <c r="I519" s="280">
        <v>0</v>
      </c>
      <c r="J519" s="280">
        <v>0</v>
      </c>
      <c r="K519" s="280">
        <v>0</v>
      </c>
      <c r="L519" s="280">
        <v>0</v>
      </c>
      <c r="M519" s="280">
        <v>0</v>
      </c>
      <c r="N519" s="280">
        <v>0</v>
      </c>
      <c r="O519" s="280">
        <v>0</v>
      </c>
      <c r="P519" s="280">
        <v>0</v>
      </c>
      <c r="Q519" s="280">
        <v>0</v>
      </c>
      <c r="R519" s="280">
        <v>0</v>
      </c>
      <c r="S519" s="280">
        <v>0</v>
      </c>
      <c r="T519" s="280">
        <v>0</v>
      </c>
      <c r="U519" s="233">
        <f t="shared" si="33"/>
        <v>0</v>
      </c>
      <c r="W519" s="252">
        <f t="shared" si="34"/>
        <v>0</v>
      </c>
    </row>
    <row r="520" spans="1:23" s="251" customFormat="1" ht="15" x14ac:dyDescent="0.3">
      <c r="A520" s="250" t="str">
        <f t="shared" si="36"/>
        <v>PO300407</v>
      </c>
      <c r="B520" s="250">
        <f t="shared" si="38"/>
        <v>7</v>
      </c>
      <c r="C520" s="281" t="s">
        <v>355</v>
      </c>
      <c r="D520" s="282" t="s">
        <v>325</v>
      </c>
      <c r="E520" s="282">
        <v>0</v>
      </c>
      <c r="F520" s="282">
        <v>0</v>
      </c>
      <c r="G520" s="282">
        <v>0</v>
      </c>
      <c r="H520" s="282">
        <v>0</v>
      </c>
      <c r="I520" s="282">
        <v>0</v>
      </c>
      <c r="J520" s="282">
        <v>0</v>
      </c>
      <c r="K520" s="282">
        <v>0</v>
      </c>
      <c r="L520" s="282">
        <v>0</v>
      </c>
      <c r="M520" s="282">
        <v>0</v>
      </c>
      <c r="N520" s="282">
        <v>0</v>
      </c>
      <c r="O520" s="282">
        <v>0</v>
      </c>
      <c r="P520" s="282">
        <v>0</v>
      </c>
      <c r="Q520" s="282">
        <v>0</v>
      </c>
      <c r="R520" s="282">
        <v>0</v>
      </c>
      <c r="S520" s="282">
        <v>0</v>
      </c>
      <c r="T520" s="282">
        <v>0</v>
      </c>
      <c r="U520" s="233">
        <f t="shared" si="33"/>
        <v>0</v>
      </c>
      <c r="W520" s="252">
        <f t="shared" si="34"/>
        <v>0</v>
      </c>
    </row>
    <row r="521" spans="1:23" s="251" customFormat="1" ht="15" x14ac:dyDescent="0.3">
      <c r="A521" s="250" t="str">
        <f t="shared" si="36"/>
        <v>PO300501</v>
      </c>
      <c r="B521" s="250">
        <f t="shared" si="38"/>
        <v>1</v>
      </c>
      <c r="C521" s="279" t="s">
        <v>357</v>
      </c>
      <c r="D521" s="280" t="s">
        <v>235</v>
      </c>
      <c r="E521" s="280">
        <v>0</v>
      </c>
      <c r="F521" s="280">
        <v>0</v>
      </c>
      <c r="G521" s="280">
        <v>0</v>
      </c>
      <c r="H521" s="280">
        <v>0</v>
      </c>
      <c r="I521" s="280">
        <v>0</v>
      </c>
      <c r="J521" s="280">
        <v>0</v>
      </c>
      <c r="K521" s="280">
        <v>0</v>
      </c>
      <c r="L521" s="280">
        <v>0</v>
      </c>
      <c r="M521" s="280">
        <v>0</v>
      </c>
      <c r="N521" s="280">
        <v>0</v>
      </c>
      <c r="O521" s="280">
        <v>0</v>
      </c>
      <c r="P521" s="280">
        <v>0</v>
      </c>
      <c r="Q521" s="280">
        <v>1</v>
      </c>
      <c r="R521" s="280">
        <v>0</v>
      </c>
      <c r="S521" s="280">
        <v>0</v>
      </c>
      <c r="T521" s="280">
        <v>1</v>
      </c>
      <c r="U521" s="233">
        <f t="shared" si="33"/>
        <v>0</v>
      </c>
      <c r="W521" s="252">
        <f t="shared" si="34"/>
        <v>1</v>
      </c>
    </row>
    <row r="522" spans="1:23" s="251" customFormat="1" ht="15" x14ac:dyDescent="0.3">
      <c r="A522" s="250" t="str">
        <f t="shared" si="36"/>
        <v>PO300502</v>
      </c>
      <c r="B522" s="250">
        <f t="shared" si="38"/>
        <v>2</v>
      </c>
      <c r="C522" s="279" t="s">
        <v>357</v>
      </c>
      <c r="D522" s="280" t="s">
        <v>358</v>
      </c>
      <c r="E522" s="280">
        <v>13</v>
      </c>
      <c r="F522" s="280">
        <v>2</v>
      </c>
      <c r="G522" s="280">
        <v>0</v>
      </c>
      <c r="H522" s="280">
        <v>15</v>
      </c>
      <c r="I522" s="280">
        <v>0</v>
      </c>
      <c r="J522" s="280">
        <v>0</v>
      </c>
      <c r="K522" s="280">
        <v>0</v>
      </c>
      <c r="L522" s="280">
        <v>0</v>
      </c>
      <c r="M522" s="280">
        <v>6</v>
      </c>
      <c r="N522" s="280">
        <v>0</v>
      </c>
      <c r="O522" s="280">
        <v>0</v>
      </c>
      <c r="P522" s="280">
        <v>6</v>
      </c>
      <c r="Q522" s="280">
        <v>1</v>
      </c>
      <c r="R522" s="280">
        <v>0</v>
      </c>
      <c r="S522" s="280">
        <v>2</v>
      </c>
      <c r="T522" s="280">
        <v>3</v>
      </c>
      <c r="U522" s="233">
        <f t="shared" si="33"/>
        <v>1</v>
      </c>
      <c r="W522" s="252">
        <f t="shared" si="34"/>
        <v>24</v>
      </c>
    </row>
    <row r="523" spans="1:23" s="251" customFormat="1" ht="15" x14ac:dyDescent="0.3">
      <c r="A523" s="250" t="str">
        <f t="shared" si="36"/>
        <v>PO300503</v>
      </c>
      <c r="B523" s="250">
        <f t="shared" si="38"/>
        <v>3</v>
      </c>
      <c r="C523" s="279" t="s">
        <v>357</v>
      </c>
      <c r="D523" s="280" t="s">
        <v>213</v>
      </c>
      <c r="E523" s="280">
        <v>4</v>
      </c>
      <c r="F523" s="280">
        <v>0</v>
      </c>
      <c r="G523" s="280">
        <v>2</v>
      </c>
      <c r="H523" s="280">
        <v>6</v>
      </c>
      <c r="I523" s="280">
        <v>0</v>
      </c>
      <c r="J523" s="280">
        <v>0</v>
      </c>
      <c r="K523" s="280">
        <v>0</v>
      </c>
      <c r="L523" s="280">
        <v>0</v>
      </c>
      <c r="M523" s="280">
        <v>0</v>
      </c>
      <c r="N523" s="280">
        <v>0</v>
      </c>
      <c r="O523" s="280">
        <v>0</v>
      </c>
      <c r="P523" s="280">
        <v>0</v>
      </c>
      <c r="Q523" s="280">
        <v>0</v>
      </c>
      <c r="R523" s="280">
        <v>0</v>
      </c>
      <c r="S523" s="280">
        <v>1</v>
      </c>
      <c r="T523" s="280">
        <v>1</v>
      </c>
      <c r="U523" s="233">
        <f t="shared" ref="U523:U586" si="39">IF((H523+P523)&gt;(L523+T523),1,0)</f>
        <v>1</v>
      </c>
      <c r="W523" s="252">
        <f t="shared" si="34"/>
        <v>7</v>
      </c>
    </row>
    <row r="524" spans="1:23" s="251" customFormat="1" ht="15" x14ac:dyDescent="0.3">
      <c r="A524" s="250" t="str">
        <f t="shared" si="36"/>
        <v>PO300504</v>
      </c>
      <c r="B524" s="250">
        <f t="shared" si="38"/>
        <v>4</v>
      </c>
      <c r="C524" s="279" t="s">
        <v>357</v>
      </c>
      <c r="D524" s="280" t="s">
        <v>359</v>
      </c>
      <c r="E524" s="280">
        <v>5</v>
      </c>
      <c r="F524" s="280">
        <v>0</v>
      </c>
      <c r="G524" s="280">
        <v>0</v>
      </c>
      <c r="H524" s="280">
        <v>5</v>
      </c>
      <c r="I524" s="280">
        <v>0</v>
      </c>
      <c r="J524" s="280">
        <v>0</v>
      </c>
      <c r="K524" s="280">
        <v>0</v>
      </c>
      <c r="L524" s="280">
        <v>0</v>
      </c>
      <c r="M524" s="280">
        <v>1</v>
      </c>
      <c r="N524" s="280">
        <v>0</v>
      </c>
      <c r="O524" s="280">
        <v>0</v>
      </c>
      <c r="P524" s="280">
        <v>1</v>
      </c>
      <c r="Q524" s="280">
        <v>1</v>
      </c>
      <c r="R524" s="280">
        <v>0</v>
      </c>
      <c r="S524" s="280">
        <v>0</v>
      </c>
      <c r="T524" s="280">
        <v>1</v>
      </c>
      <c r="U524" s="233">
        <f t="shared" si="39"/>
        <v>1</v>
      </c>
      <c r="W524" s="252">
        <f t="shared" ref="W524:W587" si="40">H524+L524+P524+T524</f>
        <v>7</v>
      </c>
    </row>
    <row r="525" spans="1:23" s="251" customFormat="1" ht="15" x14ac:dyDescent="0.3">
      <c r="A525" s="250" t="str">
        <f t="shared" si="36"/>
        <v>PO300505</v>
      </c>
      <c r="B525" s="250">
        <f t="shared" si="38"/>
        <v>5</v>
      </c>
      <c r="C525" s="279" t="s">
        <v>357</v>
      </c>
      <c r="D525" s="280" t="s">
        <v>110</v>
      </c>
      <c r="E525" s="280">
        <v>2</v>
      </c>
      <c r="F525" s="280">
        <v>0</v>
      </c>
      <c r="G525" s="280">
        <v>0</v>
      </c>
      <c r="H525" s="280">
        <v>2</v>
      </c>
      <c r="I525" s="280">
        <v>0</v>
      </c>
      <c r="J525" s="280">
        <v>0</v>
      </c>
      <c r="K525" s="280">
        <v>0</v>
      </c>
      <c r="L525" s="280">
        <v>0</v>
      </c>
      <c r="M525" s="280">
        <v>9</v>
      </c>
      <c r="N525" s="280">
        <v>0</v>
      </c>
      <c r="O525" s="280">
        <v>0</v>
      </c>
      <c r="P525" s="280">
        <v>9</v>
      </c>
      <c r="Q525" s="280">
        <v>1</v>
      </c>
      <c r="R525" s="280">
        <v>0</v>
      </c>
      <c r="S525" s="280">
        <v>0</v>
      </c>
      <c r="T525" s="280">
        <v>1</v>
      </c>
      <c r="U525" s="233">
        <f t="shared" si="39"/>
        <v>1</v>
      </c>
      <c r="W525" s="252">
        <f t="shared" si="40"/>
        <v>12</v>
      </c>
    </row>
    <row r="526" spans="1:23" s="251" customFormat="1" ht="15" x14ac:dyDescent="0.3">
      <c r="A526" s="250" t="str">
        <f t="shared" si="36"/>
        <v>PO300506</v>
      </c>
      <c r="B526" s="250">
        <f t="shared" si="38"/>
        <v>6</v>
      </c>
      <c r="C526" s="281" t="s">
        <v>357</v>
      </c>
      <c r="D526" s="282" t="s">
        <v>372</v>
      </c>
      <c r="E526" s="282">
        <v>0</v>
      </c>
      <c r="F526" s="282">
        <v>0</v>
      </c>
      <c r="G526" s="282">
        <v>0</v>
      </c>
      <c r="H526" s="282">
        <v>0</v>
      </c>
      <c r="I526" s="282">
        <v>0</v>
      </c>
      <c r="J526" s="282">
        <v>0</v>
      </c>
      <c r="K526" s="282">
        <v>0</v>
      </c>
      <c r="L526" s="282">
        <v>0</v>
      </c>
      <c r="M526" s="282">
        <v>0</v>
      </c>
      <c r="N526" s="282">
        <v>0</v>
      </c>
      <c r="O526" s="282">
        <v>0</v>
      </c>
      <c r="P526" s="282">
        <v>0</v>
      </c>
      <c r="Q526" s="282">
        <v>0</v>
      </c>
      <c r="R526" s="282">
        <v>0</v>
      </c>
      <c r="S526" s="282">
        <v>0</v>
      </c>
      <c r="T526" s="282">
        <v>0</v>
      </c>
      <c r="U526" s="233">
        <f t="shared" si="39"/>
        <v>0</v>
      </c>
      <c r="W526" s="252">
        <f t="shared" si="40"/>
        <v>0</v>
      </c>
    </row>
    <row r="527" spans="1:23" s="251" customFormat="1" ht="15" x14ac:dyDescent="0.3">
      <c r="A527" s="250" t="str">
        <f t="shared" si="36"/>
        <v>PO300601</v>
      </c>
      <c r="B527" s="250">
        <f t="shared" si="38"/>
        <v>1</v>
      </c>
      <c r="C527" s="279" t="s">
        <v>360</v>
      </c>
      <c r="D527" s="280" t="s">
        <v>361</v>
      </c>
      <c r="E527" s="280">
        <v>2</v>
      </c>
      <c r="F527" s="280">
        <v>0</v>
      </c>
      <c r="G527" s="280">
        <v>0</v>
      </c>
      <c r="H527" s="280">
        <v>2</v>
      </c>
      <c r="I527" s="280">
        <v>1</v>
      </c>
      <c r="J527" s="280">
        <v>0</v>
      </c>
      <c r="K527" s="280">
        <v>0</v>
      </c>
      <c r="L527" s="280">
        <v>1</v>
      </c>
      <c r="M527" s="280">
        <v>4</v>
      </c>
      <c r="N527" s="280">
        <v>0</v>
      </c>
      <c r="O527" s="280">
        <v>0</v>
      </c>
      <c r="P527" s="280">
        <v>4</v>
      </c>
      <c r="Q527" s="280">
        <v>0</v>
      </c>
      <c r="R527" s="280">
        <v>0</v>
      </c>
      <c r="S527" s="280">
        <v>0</v>
      </c>
      <c r="T527" s="280">
        <v>0</v>
      </c>
      <c r="U527" s="233">
        <f t="shared" si="39"/>
        <v>1</v>
      </c>
      <c r="W527" s="252">
        <f t="shared" si="40"/>
        <v>7</v>
      </c>
    </row>
    <row r="528" spans="1:23" s="251" customFormat="1" ht="15" x14ac:dyDescent="0.3">
      <c r="A528" s="250" t="str">
        <f t="shared" si="36"/>
        <v>PO300602</v>
      </c>
      <c r="B528" s="250">
        <f t="shared" si="38"/>
        <v>2</v>
      </c>
      <c r="C528" s="279" t="s">
        <v>360</v>
      </c>
      <c r="D528" s="280" t="s">
        <v>235</v>
      </c>
      <c r="E528" s="280">
        <v>1</v>
      </c>
      <c r="F528" s="280">
        <v>0</v>
      </c>
      <c r="G528" s="280">
        <v>0</v>
      </c>
      <c r="H528" s="280">
        <v>1</v>
      </c>
      <c r="I528" s="280">
        <v>0</v>
      </c>
      <c r="J528" s="280">
        <v>0</v>
      </c>
      <c r="K528" s="280">
        <v>0</v>
      </c>
      <c r="L528" s="280">
        <v>0</v>
      </c>
      <c r="M528" s="280">
        <v>0</v>
      </c>
      <c r="N528" s="280">
        <v>0</v>
      </c>
      <c r="O528" s="280">
        <v>0</v>
      </c>
      <c r="P528" s="280">
        <v>0</v>
      </c>
      <c r="Q528" s="280">
        <v>1</v>
      </c>
      <c r="R528" s="280">
        <v>0</v>
      </c>
      <c r="S528" s="280">
        <v>0</v>
      </c>
      <c r="T528" s="280">
        <v>1</v>
      </c>
      <c r="U528" s="233">
        <f t="shared" si="39"/>
        <v>0</v>
      </c>
      <c r="W528" s="252">
        <f t="shared" si="40"/>
        <v>2</v>
      </c>
    </row>
    <row r="529" spans="1:23" s="251" customFormat="1" ht="15" x14ac:dyDescent="0.3">
      <c r="A529" s="250" t="str">
        <f t="shared" si="36"/>
        <v>PO300603</v>
      </c>
      <c r="B529" s="250">
        <f t="shared" si="38"/>
        <v>3</v>
      </c>
      <c r="C529" s="279" t="s">
        <v>360</v>
      </c>
      <c r="D529" s="280" t="s">
        <v>362</v>
      </c>
      <c r="E529" s="280">
        <v>0</v>
      </c>
      <c r="F529" s="280">
        <v>0</v>
      </c>
      <c r="G529" s="280">
        <v>2</v>
      </c>
      <c r="H529" s="280">
        <v>2</v>
      </c>
      <c r="I529" s="280">
        <v>0</v>
      </c>
      <c r="J529" s="280">
        <v>0</v>
      </c>
      <c r="K529" s="280">
        <v>0</v>
      </c>
      <c r="L529" s="280">
        <v>0</v>
      </c>
      <c r="M529" s="280">
        <v>0</v>
      </c>
      <c r="N529" s="280">
        <v>0</v>
      </c>
      <c r="O529" s="280">
        <v>0</v>
      </c>
      <c r="P529" s="280">
        <v>0</v>
      </c>
      <c r="Q529" s="280">
        <v>0</v>
      </c>
      <c r="R529" s="280">
        <v>0</v>
      </c>
      <c r="S529" s="280">
        <v>0</v>
      </c>
      <c r="T529" s="280">
        <v>0</v>
      </c>
      <c r="U529" s="233">
        <f t="shared" si="39"/>
        <v>1</v>
      </c>
      <c r="W529" s="252">
        <f t="shared" si="40"/>
        <v>2</v>
      </c>
    </row>
    <row r="530" spans="1:23" s="251" customFormat="1" ht="15" x14ac:dyDescent="0.3">
      <c r="A530" s="250" t="str">
        <f t="shared" si="36"/>
        <v>PO300604</v>
      </c>
      <c r="B530" s="250">
        <f t="shared" si="38"/>
        <v>4</v>
      </c>
      <c r="C530" s="279" t="s">
        <v>360</v>
      </c>
      <c r="D530" s="280" t="s">
        <v>358</v>
      </c>
      <c r="E530" s="280">
        <v>1</v>
      </c>
      <c r="F530" s="280">
        <v>0</v>
      </c>
      <c r="G530" s="280">
        <v>0</v>
      </c>
      <c r="H530" s="280">
        <v>1</v>
      </c>
      <c r="I530" s="280">
        <v>1</v>
      </c>
      <c r="J530" s="280">
        <v>0</v>
      </c>
      <c r="K530" s="280">
        <v>0</v>
      </c>
      <c r="L530" s="280">
        <v>1</v>
      </c>
      <c r="M530" s="280">
        <v>0</v>
      </c>
      <c r="N530" s="280">
        <v>0</v>
      </c>
      <c r="O530" s="280">
        <v>0</v>
      </c>
      <c r="P530" s="280">
        <v>0</v>
      </c>
      <c r="Q530" s="280">
        <v>0</v>
      </c>
      <c r="R530" s="280">
        <v>0</v>
      </c>
      <c r="S530" s="280">
        <v>0</v>
      </c>
      <c r="T530" s="280">
        <v>0</v>
      </c>
      <c r="U530" s="233">
        <f t="shared" si="39"/>
        <v>0</v>
      </c>
      <c r="W530" s="252">
        <f t="shared" si="40"/>
        <v>2</v>
      </c>
    </row>
    <row r="531" spans="1:23" s="251" customFormat="1" ht="15" x14ac:dyDescent="0.3">
      <c r="A531" s="250" t="str">
        <f t="shared" si="36"/>
        <v>PO300605</v>
      </c>
      <c r="B531" s="250">
        <f t="shared" si="38"/>
        <v>5</v>
      </c>
      <c r="C531" s="279" t="s">
        <v>360</v>
      </c>
      <c r="D531" s="280" t="s">
        <v>363</v>
      </c>
      <c r="E531" s="280">
        <v>2</v>
      </c>
      <c r="F531" s="280">
        <v>0</v>
      </c>
      <c r="G531" s="280">
        <v>0</v>
      </c>
      <c r="H531" s="280">
        <v>2</v>
      </c>
      <c r="I531" s="280">
        <v>0</v>
      </c>
      <c r="J531" s="280">
        <v>0</v>
      </c>
      <c r="K531" s="280">
        <v>0</v>
      </c>
      <c r="L531" s="280">
        <v>0</v>
      </c>
      <c r="M531" s="280">
        <v>0</v>
      </c>
      <c r="N531" s="280">
        <v>0</v>
      </c>
      <c r="O531" s="280">
        <v>0</v>
      </c>
      <c r="P531" s="280">
        <v>0</v>
      </c>
      <c r="Q531" s="280">
        <v>0</v>
      </c>
      <c r="R531" s="280">
        <v>0</v>
      </c>
      <c r="S531" s="280">
        <v>0</v>
      </c>
      <c r="T531" s="280">
        <v>0</v>
      </c>
      <c r="U531" s="233">
        <f t="shared" si="39"/>
        <v>1</v>
      </c>
      <c r="W531" s="252">
        <f t="shared" si="40"/>
        <v>2</v>
      </c>
    </row>
    <row r="532" spans="1:23" s="251" customFormat="1" ht="15" x14ac:dyDescent="0.3">
      <c r="A532" s="250" t="str">
        <f t="shared" si="36"/>
        <v>PO300606</v>
      </c>
      <c r="B532" s="250">
        <f t="shared" si="38"/>
        <v>6</v>
      </c>
      <c r="C532" s="279" t="s">
        <v>360</v>
      </c>
      <c r="D532" s="280" t="s">
        <v>365</v>
      </c>
      <c r="E532" s="280">
        <v>1</v>
      </c>
      <c r="F532" s="280">
        <v>0</v>
      </c>
      <c r="G532" s="280">
        <v>0</v>
      </c>
      <c r="H532" s="280">
        <v>1</v>
      </c>
      <c r="I532" s="280">
        <v>0</v>
      </c>
      <c r="J532" s="280">
        <v>0</v>
      </c>
      <c r="K532" s="280">
        <v>0</v>
      </c>
      <c r="L532" s="280">
        <v>0</v>
      </c>
      <c r="M532" s="280">
        <v>0</v>
      </c>
      <c r="N532" s="280">
        <v>0</v>
      </c>
      <c r="O532" s="280">
        <v>0</v>
      </c>
      <c r="P532" s="280">
        <v>0</v>
      </c>
      <c r="Q532" s="280">
        <v>0</v>
      </c>
      <c r="R532" s="280">
        <v>0</v>
      </c>
      <c r="S532" s="280">
        <v>0</v>
      </c>
      <c r="T532" s="280">
        <v>0</v>
      </c>
      <c r="U532" s="233">
        <f t="shared" si="39"/>
        <v>1</v>
      </c>
      <c r="W532" s="252">
        <f t="shared" si="40"/>
        <v>1</v>
      </c>
    </row>
    <row r="533" spans="1:23" s="251" customFormat="1" ht="15" x14ac:dyDescent="0.3">
      <c r="A533" s="250" t="str">
        <f t="shared" si="36"/>
        <v>PO300607</v>
      </c>
      <c r="B533" s="250">
        <f t="shared" si="38"/>
        <v>7</v>
      </c>
      <c r="C533" s="279" t="s">
        <v>360</v>
      </c>
      <c r="D533" s="280" t="s">
        <v>359</v>
      </c>
      <c r="E533" s="280">
        <v>0</v>
      </c>
      <c r="F533" s="280">
        <v>0</v>
      </c>
      <c r="G533" s="280">
        <v>0</v>
      </c>
      <c r="H533" s="280">
        <v>0</v>
      </c>
      <c r="I533" s="280">
        <v>0</v>
      </c>
      <c r="J533" s="280">
        <v>0</v>
      </c>
      <c r="K533" s="280">
        <v>0</v>
      </c>
      <c r="L533" s="280">
        <v>0</v>
      </c>
      <c r="M533" s="280">
        <v>1</v>
      </c>
      <c r="N533" s="280">
        <v>0</v>
      </c>
      <c r="O533" s="280">
        <v>0</v>
      </c>
      <c r="P533" s="280">
        <v>1</v>
      </c>
      <c r="Q533" s="280">
        <v>0</v>
      </c>
      <c r="R533" s="280">
        <v>0</v>
      </c>
      <c r="S533" s="280">
        <v>0</v>
      </c>
      <c r="T533" s="280">
        <v>0</v>
      </c>
      <c r="U533" s="233">
        <f t="shared" si="39"/>
        <v>1</v>
      </c>
      <c r="W533" s="252">
        <f t="shared" si="40"/>
        <v>1</v>
      </c>
    </row>
    <row r="534" spans="1:23" s="251" customFormat="1" ht="15" x14ac:dyDescent="0.3">
      <c r="A534" s="250" t="str">
        <f t="shared" si="36"/>
        <v>PO300608</v>
      </c>
      <c r="B534" s="250">
        <f t="shared" si="38"/>
        <v>8</v>
      </c>
      <c r="C534" s="279" t="s">
        <v>360</v>
      </c>
      <c r="D534" s="280" t="s">
        <v>210</v>
      </c>
      <c r="E534" s="280">
        <v>4</v>
      </c>
      <c r="F534" s="280">
        <v>0</v>
      </c>
      <c r="G534" s="280">
        <v>0</v>
      </c>
      <c r="H534" s="280">
        <v>4</v>
      </c>
      <c r="I534" s="280">
        <v>0</v>
      </c>
      <c r="J534" s="280">
        <v>0</v>
      </c>
      <c r="K534" s="280">
        <v>0</v>
      </c>
      <c r="L534" s="280">
        <v>0</v>
      </c>
      <c r="M534" s="280">
        <v>0</v>
      </c>
      <c r="N534" s="280">
        <v>0</v>
      </c>
      <c r="O534" s="280">
        <v>0</v>
      </c>
      <c r="P534" s="280">
        <v>0</v>
      </c>
      <c r="Q534" s="280">
        <v>0</v>
      </c>
      <c r="R534" s="280">
        <v>0</v>
      </c>
      <c r="S534" s="280">
        <v>0</v>
      </c>
      <c r="T534" s="280">
        <v>0</v>
      </c>
      <c r="U534" s="233">
        <f t="shared" si="39"/>
        <v>1</v>
      </c>
      <c r="W534" s="252">
        <f t="shared" si="40"/>
        <v>4</v>
      </c>
    </row>
    <row r="535" spans="1:23" s="251" customFormat="1" ht="15" x14ac:dyDescent="0.3">
      <c r="A535" s="250" t="str">
        <f t="shared" si="36"/>
        <v>PO300609</v>
      </c>
      <c r="B535" s="250">
        <f t="shared" si="38"/>
        <v>9</v>
      </c>
      <c r="C535" s="279" t="s">
        <v>360</v>
      </c>
      <c r="D535" s="280" t="s">
        <v>110</v>
      </c>
      <c r="E535" s="280">
        <v>0</v>
      </c>
      <c r="F535" s="280">
        <v>0</v>
      </c>
      <c r="G535" s="280">
        <v>0</v>
      </c>
      <c r="H535" s="280">
        <v>0</v>
      </c>
      <c r="I535" s="280">
        <v>0</v>
      </c>
      <c r="J535" s="280">
        <v>0</v>
      </c>
      <c r="K535" s="280">
        <v>0</v>
      </c>
      <c r="L535" s="280">
        <v>0</v>
      </c>
      <c r="M535" s="280">
        <v>1</v>
      </c>
      <c r="N535" s="280">
        <v>0</v>
      </c>
      <c r="O535" s="280">
        <v>0</v>
      </c>
      <c r="P535" s="280">
        <v>1</v>
      </c>
      <c r="Q535" s="280">
        <v>0</v>
      </c>
      <c r="R535" s="280">
        <v>0</v>
      </c>
      <c r="S535" s="280">
        <v>0</v>
      </c>
      <c r="T535" s="280">
        <v>0</v>
      </c>
      <c r="U535" s="233">
        <f t="shared" si="39"/>
        <v>1</v>
      </c>
      <c r="W535" s="252">
        <f t="shared" si="40"/>
        <v>1</v>
      </c>
    </row>
    <row r="536" spans="1:23" s="251" customFormat="1" ht="15" x14ac:dyDescent="0.3">
      <c r="A536" s="250" t="str">
        <f t="shared" si="36"/>
        <v>PO300610</v>
      </c>
      <c r="B536" s="250">
        <f t="shared" si="38"/>
        <v>10</v>
      </c>
      <c r="C536" s="279" t="s">
        <v>360</v>
      </c>
      <c r="D536" s="280" t="s">
        <v>188</v>
      </c>
      <c r="E536" s="280">
        <v>0</v>
      </c>
      <c r="F536" s="280">
        <v>0</v>
      </c>
      <c r="G536" s="280">
        <v>0</v>
      </c>
      <c r="H536" s="280">
        <v>0</v>
      </c>
      <c r="I536" s="280">
        <v>0</v>
      </c>
      <c r="J536" s="280">
        <v>0</v>
      </c>
      <c r="K536" s="280">
        <v>0</v>
      </c>
      <c r="L536" s="280">
        <v>0</v>
      </c>
      <c r="M536" s="280">
        <v>0</v>
      </c>
      <c r="N536" s="280">
        <v>0</v>
      </c>
      <c r="O536" s="280">
        <v>0</v>
      </c>
      <c r="P536" s="280">
        <v>0</v>
      </c>
      <c r="Q536" s="280">
        <v>0</v>
      </c>
      <c r="R536" s="280">
        <v>0</v>
      </c>
      <c r="S536" s="280">
        <v>0</v>
      </c>
      <c r="T536" s="280">
        <v>0</v>
      </c>
      <c r="U536" s="233">
        <f t="shared" si="39"/>
        <v>0</v>
      </c>
      <c r="W536" s="252">
        <f t="shared" si="40"/>
        <v>0</v>
      </c>
    </row>
    <row r="537" spans="1:23" s="251" customFormat="1" ht="15" x14ac:dyDescent="0.3">
      <c r="A537" s="250" t="str">
        <f t="shared" si="36"/>
        <v>PO300701</v>
      </c>
      <c r="B537" s="250">
        <f t="shared" si="38"/>
        <v>1</v>
      </c>
      <c r="C537" s="279" t="s">
        <v>367</v>
      </c>
      <c r="D537" s="280" t="s">
        <v>372</v>
      </c>
      <c r="E537" s="280">
        <v>2</v>
      </c>
      <c r="F537" s="280">
        <v>0</v>
      </c>
      <c r="G537" s="280">
        <v>0</v>
      </c>
      <c r="H537" s="280">
        <v>2</v>
      </c>
      <c r="I537" s="280">
        <v>0</v>
      </c>
      <c r="J537" s="280">
        <v>0</v>
      </c>
      <c r="K537" s="280">
        <v>0</v>
      </c>
      <c r="L537" s="280">
        <v>0</v>
      </c>
      <c r="M537" s="280">
        <v>0</v>
      </c>
      <c r="N537" s="280">
        <v>0</v>
      </c>
      <c r="O537" s="280">
        <v>0</v>
      </c>
      <c r="P537" s="280">
        <v>0</v>
      </c>
      <c r="Q537" s="280">
        <v>0</v>
      </c>
      <c r="R537" s="280">
        <v>0</v>
      </c>
      <c r="S537" s="280">
        <v>0</v>
      </c>
      <c r="T537" s="280">
        <v>0</v>
      </c>
      <c r="U537" s="233">
        <f t="shared" si="39"/>
        <v>1</v>
      </c>
      <c r="W537" s="252">
        <f t="shared" si="40"/>
        <v>2</v>
      </c>
    </row>
    <row r="538" spans="1:23" s="251" customFormat="1" ht="15" x14ac:dyDescent="0.3">
      <c r="A538" s="250" t="str">
        <f t="shared" si="36"/>
        <v>PO300702</v>
      </c>
      <c r="B538" s="250">
        <f t="shared" si="38"/>
        <v>2</v>
      </c>
      <c r="C538" s="279" t="s">
        <v>367</v>
      </c>
      <c r="D538" s="280" t="s">
        <v>368</v>
      </c>
      <c r="E538" s="280">
        <v>9</v>
      </c>
      <c r="F538" s="280">
        <v>0</v>
      </c>
      <c r="G538" s="280">
        <v>0</v>
      </c>
      <c r="H538" s="280">
        <v>9</v>
      </c>
      <c r="I538" s="280">
        <v>4</v>
      </c>
      <c r="J538" s="280">
        <v>0</v>
      </c>
      <c r="K538" s="280">
        <v>0</v>
      </c>
      <c r="L538" s="280">
        <v>4</v>
      </c>
      <c r="M538" s="280">
        <v>2</v>
      </c>
      <c r="N538" s="280">
        <v>0</v>
      </c>
      <c r="O538" s="280">
        <v>0</v>
      </c>
      <c r="P538" s="280">
        <v>2</v>
      </c>
      <c r="Q538" s="280">
        <v>0</v>
      </c>
      <c r="R538" s="280">
        <v>0</v>
      </c>
      <c r="S538" s="280">
        <v>0</v>
      </c>
      <c r="T538" s="280">
        <v>0</v>
      </c>
      <c r="U538" s="233">
        <f t="shared" si="39"/>
        <v>1</v>
      </c>
      <c r="W538" s="252">
        <f t="shared" si="40"/>
        <v>15</v>
      </c>
    </row>
    <row r="539" spans="1:23" s="251" customFormat="1" ht="15" x14ac:dyDescent="0.3">
      <c r="A539" s="250" t="str">
        <f t="shared" si="36"/>
        <v>PO300703</v>
      </c>
      <c r="B539" s="250">
        <f t="shared" si="38"/>
        <v>3</v>
      </c>
      <c r="C539" s="279" t="s">
        <v>367</v>
      </c>
      <c r="D539" s="280" t="s">
        <v>369</v>
      </c>
      <c r="E539" s="280">
        <v>0</v>
      </c>
      <c r="F539" s="280">
        <v>1</v>
      </c>
      <c r="G539" s="280">
        <v>0</v>
      </c>
      <c r="H539" s="280">
        <v>1</v>
      </c>
      <c r="I539" s="280">
        <v>0</v>
      </c>
      <c r="J539" s="280">
        <v>0</v>
      </c>
      <c r="K539" s="280">
        <v>0</v>
      </c>
      <c r="L539" s="280">
        <v>0</v>
      </c>
      <c r="M539" s="280">
        <v>0</v>
      </c>
      <c r="N539" s="280">
        <v>1</v>
      </c>
      <c r="O539" s="280">
        <v>0</v>
      </c>
      <c r="P539" s="280">
        <v>1</v>
      </c>
      <c r="Q539" s="280">
        <v>0</v>
      </c>
      <c r="R539" s="280">
        <v>0</v>
      </c>
      <c r="S539" s="280">
        <v>0</v>
      </c>
      <c r="T539" s="280">
        <v>0</v>
      </c>
      <c r="U539" s="233">
        <f t="shared" si="39"/>
        <v>1</v>
      </c>
      <c r="W539" s="252">
        <f t="shared" si="40"/>
        <v>2</v>
      </c>
    </row>
    <row r="540" spans="1:23" s="251" customFormat="1" ht="15" x14ac:dyDescent="0.3">
      <c r="A540" s="250" t="str">
        <f t="shared" si="36"/>
        <v>PO300704</v>
      </c>
      <c r="B540" s="250">
        <f t="shared" si="38"/>
        <v>4</v>
      </c>
      <c r="C540" s="279" t="s">
        <v>367</v>
      </c>
      <c r="D540" s="280" t="s">
        <v>370</v>
      </c>
      <c r="E540" s="280">
        <v>0</v>
      </c>
      <c r="F540" s="280">
        <v>1</v>
      </c>
      <c r="G540" s="280">
        <v>0</v>
      </c>
      <c r="H540" s="280">
        <v>1</v>
      </c>
      <c r="I540" s="280">
        <v>0</v>
      </c>
      <c r="J540" s="280">
        <v>0</v>
      </c>
      <c r="K540" s="280">
        <v>0</v>
      </c>
      <c r="L540" s="280">
        <v>0</v>
      </c>
      <c r="M540" s="280">
        <v>1</v>
      </c>
      <c r="N540" s="280">
        <v>0</v>
      </c>
      <c r="O540" s="280">
        <v>0</v>
      </c>
      <c r="P540" s="280">
        <v>1</v>
      </c>
      <c r="Q540" s="280">
        <v>0</v>
      </c>
      <c r="R540" s="280">
        <v>0</v>
      </c>
      <c r="S540" s="280">
        <v>0</v>
      </c>
      <c r="T540" s="280">
        <v>0</v>
      </c>
      <c r="U540" s="233">
        <f t="shared" si="39"/>
        <v>1</v>
      </c>
      <c r="W540" s="252">
        <f t="shared" si="40"/>
        <v>2</v>
      </c>
    </row>
    <row r="541" spans="1:23" s="251" customFormat="1" ht="15" x14ac:dyDescent="0.3">
      <c r="A541" s="250" t="str">
        <f t="shared" si="36"/>
        <v>PO300705</v>
      </c>
      <c r="B541" s="250">
        <f t="shared" si="38"/>
        <v>5</v>
      </c>
      <c r="C541" s="279" t="s">
        <v>367</v>
      </c>
      <c r="D541" s="280" t="s">
        <v>110</v>
      </c>
      <c r="E541" s="280">
        <v>1</v>
      </c>
      <c r="F541" s="280">
        <v>0</v>
      </c>
      <c r="G541" s="280">
        <v>0</v>
      </c>
      <c r="H541" s="280">
        <v>1</v>
      </c>
      <c r="I541" s="280">
        <v>0</v>
      </c>
      <c r="J541" s="280">
        <v>0</v>
      </c>
      <c r="K541" s="280">
        <v>0</v>
      </c>
      <c r="L541" s="280">
        <v>0</v>
      </c>
      <c r="M541" s="280">
        <v>2</v>
      </c>
      <c r="N541" s="280">
        <v>0</v>
      </c>
      <c r="O541" s="280">
        <v>0</v>
      </c>
      <c r="P541" s="280">
        <v>2</v>
      </c>
      <c r="Q541" s="280">
        <v>0</v>
      </c>
      <c r="R541" s="280">
        <v>0</v>
      </c>
      <c r="S541" s="280">
        <v>0</v>
      </c>
      <c r="T541" s="280">
        <v>0</v>
      </c>
      <c r="U541" s="233">
        <f t="shared" si="39"/>
        <v>1</v>
      </c>
      <c r="W541" s="252">
        <f t="shared" si="40"/>
        <v>3</v>
      </c>
    </row>
    <row r="542" spans="1:23" s="251" customFormat="1" ht="15" x14ac:dyDescent="0.3">
      <c r="A542" s="250" t="str">
        <f t="shared" si="36"/>
        <v>PO300706</v>
      </c>
      <c r="B542" s="250">
        <f t="shared" si="38"/>
        <v>6</v>
      </c>
      <c r="C542" s="279" t="s">
        <v>367</v>
      </c>
      <c r="D542" s="280" t="s">
        <v>356</v>
      </c>
      <c r="E542" s="280">
        <v>0</v>
      </c>
      <c r="F542" s="280">
        <v>0</v>
      </c>
      <c r="G542" s="280">
        <v>0</v>
      </c>
      <c r="H542" s="280">
        <v>0</v>
      </c>
      <c r="I542" s="280">
        <v>0</v>
      </c>
      <c r="J542" s="280">
        <v>0</v>
      </c>
      <c r="K542" s="280">
        <v>0</v>
      </c>
      <c r="L542" s="280">
        <v>0</v>
      </c>
      <c r="M542" s="280">
        <v>0</v>
      </c>
      <c r="N542" s="280">
        <v>0</v>
      </c>
      <c r="O542" s="280">
        <v>0</v>
      </c>
      <c r="P542" s="280">
        <v>0</v>
      </c>
      <c r="Q542" s="280">
        <v>1</v>
      </c>
      <c r="R542" s="280">
        <v>0</v>
      </c>
      <c r="S542" s="280">
        <v>0</v>
      </c>
      <c r="T542" s="280">
        <v>1</v>
      </c>
      <c r="U542" s="233">
        <f t="shared" si="39"/>
        <v>0</v>
      </c>
      <c r="W542" s="252">
        <f t="shared" si="40"/>
        <v>1</v>
      </c>
    </row>
    <row r="543" spans="1:23" s="251" customFormat="1" ht="15" x14ac:dyDescent="0.3">
      <c r="A543" s="250" t="str">
        <f t="shared" si="36"/>
        <v>PO300707</v>
      </c>
      <c r="B543" s="250">
        <f t="shared" si="38"/>
        <v>7</v>
      </c>
      <c r="C543" s="279" t="s">
        <v>367</v>
      </c>
      <c r="D543" s="280" t="s">
        <v>235</v>
      </c>
      <c r="E543" s="280">
        <v>1</v>
      </c>
      <c r="F543" s="280">
        <v>0</v>
      </c>
      <c r="G543" s="280">
        <v>0</v>
      </c>
      <c r="H543" s="280">
        <v>1</v>
      </c>
      <c r="I543" s="280">
        <v>0</v>
      </c>
      <c r="J543" s="280">
        <v>0</v>
      </c>
      <c r="K543" s="280">
        <v>0</v>
      </c>
      <c r="L543" s="280">
        <v>0</v>
      </c>
      <c r="M543" s="280">
        <v>0</v>
      </c>
      <c r="N543" s="280">
        <v>1</v>
      </c>
      <c r="O543" s="280">
        <v>0</v>
      </c>
      <c r="P543" s="280">
        <v>1</v>
      </c>
      <c r="Q543" s="280">
        <v>0</v>
      </c>
      <c r="R543" s="280">
        <v>0</v>
      </c>
      <c r="S543" s="280">
        <v>0</v>
      </c>
      <c r="T543" s="280">
        <v>0</v>
      </c>
      <c r="U543" s="233">
        <f t="shared" si="39"/>
        <v>1</v>
      </c>
      <c r="W543" s="252">
        <f t="shared" si="40"/>
        <v>2</v>
      </c>
    </row>
    <row r="544" spans="1:23" s="251" customFormat="1" ht="15" x14ac:dyDescent="0.3">
      <c r="A544" s="250" t="str">
        <f t="shared" si="36"/>
        <v>PO300708</v>
      </c>
      <c r="B544" s="250">
        <f t="shared" si="38"/>
        <v>8</v>
      </c>
      <c r="C544" s="279" t="s">
        <v>367</v>
      </c>
      <c r="D544" s="280" t="s">
        <v>210</v>
      </c>
      <c r="E544" s="280">
        <v>0</v>
      </c>
      <c r="F544" s="280">
        <v>0</v>
      </c>
      <c r="G544" s="280">
        <v>0</v>
      </c>
      <c r="H544" s="280">
        <v>0</v>
      </c>
      <c r="I544" s="280">
        <v>0</v>
      </c>
      <c r="J544" s="280">
        <v>0</v>
      </c>
      <c r="K544" s="280">
        <v>0</v>
      </c>
      <c r="L544" s="280">
        <v>0</v>
      </c>
      <c r="M544" s="280">
        <v>0</v>
      </c>
      <c r="N544" s="280">
        <v>0</v>
      </c>
      <c r="O544" s="280">
        <v>0</v>
      </c>
      <c r="P544" s="280">
        <v>0</v>
      </c>
      <c r="Q544" s="280">
        <v>0</v>
      </c>
      <c r="R544" s="280">
        <v>0</v>
      </c>
      <c r="S544" s="280">
        <v>0</v>
      </c>
      <c r="T544" s="280">
        <v>0</v>
      </c>
      <c r="U544" s="233">
        <f t="shared" si="39"/>
        <v>0</v>
      </c>
      <c r="W544" s="252">
        <f t="shared" si="40"/>
        <v>0</v>
      </c>
    </row>
    <row r="545" spans="1:23" s="251" customFormat="1" ht="15" x14ac:dyDescent="0.3">
      <c r="A545" s="250" t="str">
        <f t="shared" si="36"/>
        <v>PO300709</v>
      </c>
      <c r="B545" s="250">
        <f t="shared" si="38"/>
        <v>9</v>
      </c>
      <c r="C545" s="279" t="s">
        <v>367</v>
      </c>
      <c r="D545" s="280" t="s">
        <v>271</v>
      </c>
      <c r="E545" s="280">
        <v>0</v>
      </c>
      <c r="F545" s="280">
        <v>0</v>
      </c>
      <c r="G545" s="280">
        <v>0</v>
      </c>
      <c r="H545" s="280">
        <v>0</v>
      </c>
      <c r="I545" s="280">
        <v>0</v>
      </c>
      <c r="J545" s="280">
        <v>0</v>
      </c>
      <c r="K545" s="280">
        <v>0</v>
      </c>
      <c r="L545" s="280">
        <v>0</v>
      </c>
      <c r="M545" s="280">
        <v>0</v>
      </c>
      <c r="N545" s="280">
        <v>0</v>
      </c>
      <c r="O545" s="280">
        <v>0</v>
      </c>
      <c r="P545" s="280">
        <v>0</v>
      </c>
      <c r="Q545" s="280">
        <v>0</v>
      </c>
      <c r="R545" s="280">
        <v>0</v>
      </c>
      <c r="S545" s="280">
        <v>0</v>
      </c>
      <c r="T545" s="280">
        <v>0</v>
      </c>
      <c r="U545" s="233">
        <f t="shared" si="39"/>
        <v>0</v>
      </c>
      <c r="W545" s="252">
        <f t="shared" si="40"/>
        <v>0</v>
      </c>
    </row>
    <row r="546" spans="1:23" s="251" customFormat="1" ht="15" x14ac:dyDescent="0.3">
      <c r="A546" s="250" t="str">
        <f t="shared" si="36"/>
        <v>PO300801</v>
      </c>
      <c r="B546" s="250">
        <f t="shared" ref="B546:B577" si="41">IF(C546=C545,B545+1,1)</f>
        <v>1</v>
      </c>
      <c r="C546" s="279" t="s">
        <v>371</v>
      </c>
      <c r="D546" s="280" t="s">
        <v>380</v>
      </c>
      <c r="E546" s="280">
        <v>0</v>
      </c>
      <c r="F546" s="280">
        <v>0</v>
      </c>
      <c r="G546" s="280">
        <v>0</v>
      </c>
      <c r="H546" s="280">
        <v>0</v>
      </c>
      <c r="I546" s="280">
        <v>0</v>
      </c>
      <c r="J546" s="280">
        <v>0</v>
      </c>
      <c r="K546" s="280">
        <v>0</v>
      </c>
      <c r="L546" s="280">
        <v>0</v>
      </c>
      <c r="M546" s="280">
        <v>0</v>
      </c>
      <c r="N546" s="280">
        <v>0</v>
      </c>
      <c r="O546" s="280">
        <v>0</v>
      </c>
      <c r="P546" s="280">
        <v>0</v>
      </c>
      <c r="Q546" s="280">
        <v>0</v>
      </c>
      <c r="R546" s="280">
        <v>0</v>
      </c>
      <c r="S546" s="280">
        <v>0</v>
      </c>
      <c r="T546" s="280">
        <v>0</v>
      </c>
      <c r="U546" s="233">
        <f t="shared" si="39"/>
        <v>0</v>
      </c>
      <c r="W546" s="252">
        <f t="shared" si="40"/>
        <v>0</v>
      </c>
    </row>
    <row r="547" spans="1:23" s="251" customFormat="1" ht="15" x14ac:dyDescent="0.3">
      <c r="A547" s="250" t="str">
        <f t="shared" si="36"/>
        <v>PO300802</v>
      </c>
      <c r="B547" s="250">
        <f t="shared" si="41"/>
        <v>2</v>
      </c>
      <c r="C547" s="279" t="s">
        <v>371</v>
      </c>
      <c r="D547" s="280" t="s">
        <v>372</v>
      </c>
      <c r="E547" s="280">
        <v>0</v>
      </c>
      <c r="F547" s="280">
        <v>0</v>
      </c>
      <c r="G547" s="280">
        <v>0</v>
      </c>
      <c r="H547" s="280">
        <v>0</v>
      </c>
      <c r="I547" s="280">
        <v>0</v>
      </c>
      <c r="J547" s="280">
        <v>0</v>
      </c>
      <c r="K547" s="280">
        <v>0</v>
      </c>
      <c r="L547" s="280">
        <v>0</v>
      </c>
      <c r="M547" s="280">
        <v>2</v>
      </c>
      <c r="N547" s="280">
        <v>0</v>
      </c>
      <c r="O547" s="280">
        <v>0</v>
      </c>
      <c r="P547" s="280">
        <v>2</v>
      </c>
      <c r="Q547" s="280">
        <v>0</v>
      </c>
      <c r="R547" s="280">
        <v>0</v>
      </c>
      <c r="S547" s="280">
        <v>0</v>
      </c>
      <c r="T547" s="280">
        <v>0</v>
      </c>
      <c r="U547" s="233">
        <f t="shared" si="39"/>
        <v>1</v>
      </c>
      <c r="W547" s="252">
        <f t="shared" si="40"/>
        <v>2</v>
      </c>
    </row>
    <row r="548" spans="1:23" s="251" customFormat="1" ht="15" x14ac:dyDescent="0.3">
      <c r="A548" s="250" t="str">
        <f t="shared" si="36"/>
        <v>PO300803</v>
      </c>
      <c r="B548" s="250">
        <f t="shared" si="41"/>
        <v>3</v>
      </c>
      <c r="C548" s="279" t="s">
        <v>371</v>
      </c>
      <c r="D548" s="280" t="s">
        <v>368</v>
      </c>
      <c r="E548" s="280">
        <v>3</v>
      </c>
      <c r="F548" s="280">
        <v>0</v>
      </c>
      <c r="G548" s="280">
        <v>0</v>
      </c>
      <c r="H548" s="280">
        <v>3</v>
      </c>
      <c r="I548" s="280">
        <v>0</v>
      </c>
      <c r="J548" s="280">
        <v>0</v>
      </c>
      <c r="K548" s="280">
        <v>0</v>
      </c>
      <c r="L548" s="280">
        <v>0</v>
      </c>
      <c r="M548" s="280">
        <v>0</v>
      </c>
      <c r="N548" s="280">
        <v>0</v>
      </c>
      <c r="O548" s="280">
        <v>0</v>
      </c>
      <c r="P548" s="280">
        <v>0</v>
      </c>
      <c r="Q548" s="280">
        <v>0</v>
      </c>
      <c r="R548" s="280">
        <v>1</v>
      </c>
      <c r="S548" s="280">
        <v>0</v>
      </c>
      <c r="T548" s="280">
        <v>1</v>
      </c>
      <c r="U548" s="233">
        <f t="shared" si="39"/>
        <v>1</v>
      </c>
      <c r="W548" s="252">
        <f t="shared" si="40"/>
        <v>4</v>
      </c>
    </row>
    <row r="549" spans="1:23" s="251" customFormat="1" ht="15" x14ac:dyDescent="0.3">
      <c r="A549" s="250" t="str">
        <f t="shared" si="36"/>
        <v>PO300804</v>
      </c>
      <c r="B549" s="250">
        <f t="shared" si="41"/>
        <v>4</v>
      </c>
      <c r="C549" s="279" t="s">
        <v>371</v>
      </c>
      <c r="D549" s="280" t="s">
        <v>373</v>
      </c>
      <c r="E549" s="280">
        <v>0</v>
      </c>
      <c r="F549" s="280">
        <v>0</v>
      </c>
      <c r="G549" s="280">
        <v>0</v>
      </c>
      <c r="H549" s="280">
        <v>0</v>
      </c>
      <c r="I549" s="280">
        <v>0</v>
      </c>
      <c r="J549" s="280">
        <v>0</v>
      </c>
      <c r="K549" s="280">
        <v>0</v>
      </c>
      <c r="L549" s="280">
        <v>0</v>
      </c>
      <c r="M549" s="280">
        <v>2</v>
      </c>
      <c r="N549" s="280">
        <v>0</v>
      </c>
      <c r="O549" s="280">
        <v>0</v>
      </c>
      <c r="P549" s="280">
        <v>2</v>
      </c>
      <c r="Q549" s="280">
        <v>0</v>
      </c>
      <c r="R549" s="280">
        <v>0</v>
      </c>
      <c r="S549" s="280">
        <v>0</v>
      </c>
      <c r="T549" s="280">
        <v>0</v>
      </c>
      <c r="U549" s="233">
        <f t="shared" si="39"/>
        <v>1</v>
      </c>
      <c r="W549" s="252">
        <f t="shared" si="40"/>
        <v>2</v>
      </c>
    </row>
    <row r="550" spans="1:23" s="251" customFormat="1" ht="15" x14ac:dyDescent="0.3">
      <c r="A550" s="250" t="str">
        <f t="shared" si="36"/>
        <v>PO300805</v>
      </c>
      <c r="B550" s="250">
        <f t="shared" si="41"/>
        <v>5</v>
      </c>
      <c r="C550" s="279" t="s">
        <v>371</v>
      </c>
      <c r="D550" s="280" t="s">
        <v>369</v>
      </c>
      <c r="E550" s="280">
        <v>0</v>
      </c>
      <c r="F550" s="280">
        <v>0</v>
      </c>
      <c r="G550" s="280">
        <v>0</v>
      </c>
      <c r="H550" s="280">
        <v>0</v>
      </c>
      <c r="I550" s="280">
        <v>0</v>
      </c>
      <c r="J550" s="280">
        <v>0</v>
      </c>
      <c r="K550" s="280">
        <v>0</v>
      </c>
      <c r="L550" s="280">
        <v>0</v>
      </c>
      <c r="M550" s="280">
        <v>0</v>
      </c>
      <c r="N550" s="280">
        <v>0</v>
      </c>
      <c r="O550" s="280">
        <v>1</v>
      </c>
      <c r="P550" s="280">
        <v>1</v>
      </c>
      <c r="Q550" s="280">
        <v>0</v>
      </c>
      <c r="R550" s="280">
        <v>1</v>
      </c>
      <c r="S550" s="280">
        <v>0</v>
      </c>
      <c r="T550" s="280">
        <v>1</v>
      </c>
      <c r="U550" s="233">
        <f t="shared" si="39"/>
        <v>0</v>
      </c>
      <c r="W550" s="252">
        <f t="shared" si="40"/>
        <v>2</v>
      </c>
    </row>
    <row r="551" spans="1:23" s="251" customFormat="1" ht="15" x14ac:dyDescent="0.3">
      <c r="A551" s="250" t="str">
        <f t="shared" si="36"/>
        <v>PO300806</v>
      </c>
      <c r="B551" s="250">
        <f t="shared" si="41"/>
        <v>6</v>
      </c>
      <c r="C551" s="279" t="s">
        <v>371</v>
      </c>
      <c r="D551" s="280" t="s">
        <v>354</v>
      </c>
      <c r="E551" s="280">
        <v>2</v>
      </c>
      <c r="F551" s="280">
        <v>0</v>
      </c>
      <c r="G551" s="280">
        <v>0</v>
      </c>
      <c r="H551" s="280">
        <v>2</v>
      </c>
      <c r="I551" s="280">
        <v>0</v>
      </c>
      <c r="J551" s="280">
        <v>0</v>
      </c>
      <c r="K551" s="280">
        <v>0</v>
      </c>
      <c r="L551" s="280">
        <v>0</v>
      </c>
      <c r="M551" s="280">
        <v>10</v>
      </c>
      <c r="N551" s="280">
        <v>0</v>
      </c>
      <c r="O551" s="280">
        <v>0</v>
      </c>
      <c r="P551" s="280">
        <v>10</v>
      </c>
      <c r="Q551" s="280">
        <v>0</v>
      </c>
      <c r="R551" s="280">
        <v>0</v>
      </c>
      <c r="S551" s="280">
        <v>0</v>
      </c>
      <c r="T551" s="280">
        <v>0</v>
      </c>
      <c r="U551" s="233">
        <f t="shared" si="39"/>
        <v>1</v>
      </c>
      <c r="W551" s="252">
        <f t="shared" si="40"/>
        <v>12</v>
      </c>
    </row>
    <row r="552" spans="1:23" s="251" customFormat="1" ht="15" x14ac:dyDescent="0.3">
      <c r="A552" s="250" t="str">
        <f t="shared" si="36"/>
        <v>PO300807</v>
      </c>
      <c r="B552" s="250">
        <f t="shared" si="41"/>
        <v>7</v>
      </c>
      <c r="C552" s="279" t="s">
        <v>371</v>
      </c>
      <c r="D552" s="280" t="s">
        <v>366</v>
      </c>
      <c r="E552" s="280">
        <v>8</v>
      </c>
      <c r="F552" s="280">
        <v>0</v>
      </c>
      <c r="G552" s="280">
        <v>0</v>
      </c>
      <c r="H552" s="280">
        <v>8</v>
      </c>
      <c r="I552" s="280">
        <v>0</v>
      </c>
      <c r="J552" s="280">
        <v>0</v>
      </c>
      <c r="K552" s="280">
        <v>0</v>
      </c>
      <c r="L552" s="280">
        <v>0</v>
      </c>
      <c r="M552" s="280">
        <v>1</v>
      </c>
      <c r="N552" s="280">
        <v>0</v>
      </c>
      <c r="O552" s="280">
        <v>0</v>
      </c>
      <c r="P552" s="280">
        <v>1</v>
      </c>
      <c r="Q552" s="280">
        <v>0</v>
      </c>
      <c r="R552" s="280">
        <v>0</v>
      </c>
      <c r="S552" s="280">
        <v>0</v>
      </c>
      <c r="T552" s="280">
        <v>0</v>
      </c>
      <c r="U552" s="233">
        <f t="shared" si="39"/>
        <v>1</v>
      </c>
      <c r="W552" s="252">
        <f t="shared" si="40"/>
        <v>9</v>
      </c>
    </row>
    <row r="553" spans="1:23" s="251" customFormat="1" ht="15" x14ac:dyDescent="0.3">
      <c r="A553" s="250" t="str">
        <f t="shared" si="36"/>
        <v>PO300808</v>
      </c>
      <c r="B553" s="250">
        <f t="shared" si="41"/>
        <v>8</v>
      </c>
      <c r="C553" s="279" t="s">
        <v>371</v>
      </c>
      <c r="D553" s="280" t="s">
        <v>370</v>
      </c>
      <c r="E553" s="280">
        <v>0</v>
      </c>
      <c r="F553" s="280">
        <v>0</v>
      </c>
      <c r="G553" s="280">
        <v>0</v>
      </c>
      <c r="H553" s="280">
        <v>0</v>
      </c>
      <c r="I553" s="280">
        <v>0</v>
      </c>
      <c r="J553" s="280">
        <v>0</v>
      </c>
      <c r="K553" s="280">
        <v>0</v>
      </c>
      <c r="L553" s="280">
        <v>0</v>
      </c>
      <c r="M553" s="280">
        <v>0</v>
      </c>
      <c r="N553" s="280">
        <v>0</v>
      </c>
      <c r="O553" s="280">
        <v>0</v>
      </c>
      <c r="P553" s="280">
        <v>0</v>
      </c>
      <c r="Q553" s="280">
        <v>0</v>
      </c>
      <c r="R553" s="280">
        <v>0</v>
      </c>
      <c r="S553" s="280">
        <v>0</v>
      </c>
      <c r="T553" s="280">
        <v>0</v>
      </c>
      <c r="U553" s="233">
        <f t="shared" si="39"/>
        <v>0</v>
      </c>
      <c r="W553" s="252">
        <f t="shared" si="40"/>
        <v>0</v>
      </c>
    </row>
    <row r="554" spans="1:23" s="251" customFormat="1" ht="15" x14ac:dyDescent="0.3">
      <c r="A554" s="250" t="str">
        <f t="shared" si="36"/>
        <v>PO300809</v>
      </c>
      <c r="B554" s="250">
        <f t="shared" si="41"/>
        <v>9</v>
      </c>
      <c r="C554" s="279" t="s">
        <v>371</v>
      </c>
      <c r="D554" s="280" t="s">
        <v>210</v>
      </c>
      <c r="E554" s="280">
        <v>0</v>
      </c>
      <c r="F554" s="280">
        <v>0</v>
      </c>
      <c r="G554" s="280">
        <v>0</v>
      </c>
      <c r="H554" s="280">
        <v>0</v>
      </c>
      <c r="I554" s="280">
        <v>0</v>
      </c>
      <c r="J554" s="280">
        <v>0</v>
      </c>
      <c r="K554" s="280">
        <v>0</v>
      </c>
      <c r="L554" s="280">
        <v>0</v>
      </c>
      <c r="M554" s="280">
        <v>0</v>
      </c>
      <c r="N554" s="280">
        <v>0</v>
      </c>
      <c r="O554" s="280">
        <v>0</v>
      </c>
      <c r="P554" s="280">
        <v>0</v>
      </c>
      <c r="Q554" s="280">
        <v>1</v>
      </c>
      <c r="R554" s="280">
        <v>0</v>
      </c>
      <c r="S554" s="280">
        <v>0</v>
      </c>
      <c r="T554" s="280">
        <v>1</v>
      </c>
      <c r="U554" s="233">
        <f t="shared" si="39"/>
        <v>0</v>
      </c>
      <c r="W554" s="252">
        <f t="shared" si="40"/>
        <v>1</v>
      </c>
    </row>
    <row r="555" spans="1:23" s="251" customFormat="1" ht="15" x14ac:dyDescent="0.3">
      <c r="A555" s="250" t="str">
        <f t="shared" si="36"/>
        <v>PO300810</v>
      </c>
      <c r="B555" s="250">
        <f t="shared" si="41"/>
        <v>10</v>
      </c>
      <c r="C555" s="279" t="s">
        <v>371</v>
      </c>
      <c r="D555" s="280" t="s">
        <v>110</v>
      </c>
      <c r="E555" s="280">
        <v>0</v>
      </c>
      <c r="F555" s="280">
        <v>0</v>
      </c>
      <c r="G555" s="280">
        <v>0</v>
      </c>
      <c r="H555" s="280">
        <v>0</v>
      </c>
      <c r="I555" s="280">
        <v>0</v>
      </c>
      <c r="J555" s="280">
        <v>0</v>
      </c>
      <c r="K555" s="280">
        <v>0</v>
      </c>
      <c r="L555" s="280">
        <v>0</v>
      </c>
      <c r="M555" s="280">
        <v>8</v>
      </c>
      <c r="N555" s="280">
        <v>0</v>
      </c>
      <c r="O555" s="280">
        <v>0</v>
      </c>
      <c r="P555" s="280">
        <v>8</v>
      </c>
      <c r="Q555" s="280">
        <v>0</v>
      </c>
      <c r="R555" s="280">
        <v>0</v>
      </c>
      <c r="S555" s="280">
        <v>0</v>
      </c>
      <c r="T555" s="280">
        <v>0</v>
      </c>
      <c r="U555" s="233">
        <f t="shared" si="39"/>
        <v>1</v>
      </c>
      <c r="W555" s="252">
        <f t="shared" si="40"/>
        <v>8</v>
      </c>
    </row>
    <row r="556" spans="1:23" s="251" customFormat="1" ht="15" x14ac:dyDescent="0.3">
      <c r="A556" s="250" t="str">
        <f t="shared" si="36"/>
        <v>PO300811</v>
      </c>
      <c r="B556" s="250">
        <f t="shared" si="41"/>
        <v>11</v>
      </c>
      <c r="C556" s="279" t="s">
        <v>371</v>
      </c>
      <c r="D556" s="280" t="s">
        <v>361</v>
      </c>
      <c r="E556" s="280">
        <v>0</v>
      </c>
      <c r="F556" s="280">
        <v>0</v>
      </c>
      <c r="G556" s="280">
        <v>0</v>
      </c>
      <c r="H556" s="280">
        <v>0</v>
      </c>
      <c r="I556" s="280">
        <v>0</v>
      </c>
      <c r="J556" s="280">
        <v>0</v>
      </c>
      <c r="K556" s="280">
        <v>0</v>
      </c>
      <c r="L556" s="280">
        <v>0</v>
      </c>
      <c r="M556" s="280">
        <v>0</v>
      </c>
      <c r="N556" s="280">
        <v>0</v>
      </c>
      <c r="O556" s="280">
        <v>0</v>
      </c>
      <c r="P556" s="280">
        <v>0</v>
      </c>
      <c r="Q556" s="280">
        <v>0</v>
      </c>
      <c r="R556" s="280">
        <v>0</v>
      </c>
      <c r="S556" s="280">
        <v>0</v>
      </c>
      <c r="T556" s="280">
        <v>0</v>
      </c>
      <c r="U556" s="233">
        <f t="shared" si="39"/>
        <v>0</v>
      </c>
      <c r="W556" s="252">
        <f t="shared" si="40"/>
        <v>0</v>
      </c>
    </row>
    <row r="557" spans="1:23" s="251" customFormat="1" ht="15" x14ac:dyDescent="0.3">
      <c r="A557" s="250" t="str">
        <f t="shared" si="36"/>
        <v>PO300812</v>
      </c>
      <c r="B557" s="250">
        <f t="shared" si="41"/>
        <v>12</v>
      </c>
      <c r="C557" s="279" t="s">
        <v>371</v>
      </c>
      <c r="D557" s="280" t="s">
        <v>385</v>
      </c>
      <c r="E557" s="280">
        <v>0</v>
      </c>
      <c r="F557" s="280">
        <v>0</v>
      </c>
      <c r="G557" s="280">
        <v>0</v>
      </c>
      <c r="H557" s="280">
        <v>0</v>
      </c>
      <c r="I557" s="280">
        <v>0</v>
      </c>
      <c r="J557" s="280">
        <v>0</v>
      </c>
      <c r="K557" s="280">
        <v>0</v>
      </c>
      <c r="L557" s="280">
        <v>0</v>
      </c>
      <c r="M557" s="280">
        <v>0</v>
      </c>
      <c r="N557" s="280">
        <v>0</v>
      </c>
      <c r="O557" s="280">
        <v>0</v>
      </c>
      <c r="P557" s="280">
        <v>0</v>
      </c>
      <c r="Q557" s="280">
        <v>0</v>
      </c>
      <c r="R557" s="280">
        <v>0</v>
      </c>
      <c r="S557" s="280">
        <v>0</v>
      </c>
      <c r="T557" s="280">
        <v>0</v>
      </c>
      <c r="U557" s="233">
        <f t="shared" si="39"/>
        <v>0</v>
      </c>
      <c r="W557" s="252">
        <f t="shared" si="40"/>
        <v>0</v>
      </c>
    </row>
    <row r="558" spans="1:23" s="251" customFormat="1" ht="15" x14ac:dyDescent="0.3">
      <c r="A558" s="250" t="str">
        <f t="shared" si="36"/>
        <v>PO300813</v>
      </c>
      <c r="B558" s="250">
        <f t="shared" si="41"/>
        <v>13</v>
      </c>
      <c r="C558" s="279" t="s">
        <v>371</v>
      </c>
      <c r="D558" s="280" t="s">
        <v>206</v>
      </c>
      <c r="E558" s="280">
        <v>0</v>
      </c>
      <c r="F558" s="280">
        <v>1</v>
      </c>
      <c r="G558" s="280">
        <v>0</v>
      </c>
      <c r="H558" s="280">
        <v>1</v>
      </c>
      <c r="I558" s="280">
        <v>0</v>
      </c>
      <c r="J558" s="280">
        <v>0</v>
      </c>
      <c r="K558" s="280">
        <v>0</v>
      </c>
      <c r="L558" s="280">
        <v>0</v>
      </c>
      <c r="M558" s="280">
        <v>0</v>
      </c>
      <c r="N558" s="280">
        <v>0</v>
      </c>
      <c r="O558" s="280">
        <v>0</v>
      </c>
      <c r="P558" s="280">
        <v>0</v>
      </c>
      <c r="Q558" s="280">
        <v>0</v>
      </c>
      <c r="R558" s="280">
        <v>0</v>
      </c>
      <c r="S558" s="280">
        <v>0</v>
      </c>
      <c r="T558" s="280">
        <v>0</v>
      </c>
      <c r="U558" s="233">
        <f t="shared" si="39"/>
        <v>1</v>
      </c>
      <c r="W558" s="252">
        <f t="shared" si="40"/>
        <v>1</v>
      </c>
    </row>
    <row r="559" spans="1:23" s="251" customFormat="1" ht="15" x14ac:dyDescent="0.3">
      <c r="A559" s="250" t="str">
        <f t="shared" si="36"/>
        <v>PO300814</v>
      </c>
      <c r="B559" s="250">
        <f t="shared" si="41"/>
        <v>14</v>
      </c>
      <c r="C559" s="281" t="s">
        <v>371</v>
      </c>
      <c r="D559" s="282" t="s">
        <v>365</v>
      </c>
      <c r="E559" s="282">
        <v>1</v>
      </c>
      <c r="F559" s="282">
        <v>0</v>
      </c>
      <c r="G559" s="282">
        <v>0</v>
      </c>
      <c r="H559" s="282">
        <v>1</v>
      </c>
      <c r="I559" s="282">
        <v>0</v>
      </c>
      <c r="J559" s="282">
        <v>0</v>
      </c>
      <c r="K559" s="282">
        <v>0</v>
      </c>
      <c r="L559" s="282">
        <v>0</v>
      </c>
      <c r="M559" s="282">
        <v>0</v>
      </c>
      <c r="N559" s="282">
        <v>0</v>
      </c>
      <c r="O559" s="282">
        <v>0</v>
      </c>
      <c r="P559" s="282">
        <v>0</v>
      </c>
      <c r="Q559" s="282">
        <v>0</v>
      </c>
      <c r="R559" s="282">
        <v>0</v>
      </c>
      <c r="S559" s="282">
        <v>0</v>
      </c>
      <c r="T559" s="282">
        <v>0</v>
      </c>
      <c r="U559" s="233">
        <f t="shared" si="39"/>
        <v>1</v>
      </c>
      <c r="W559" s="252">
        <f t="shared" si="40"/>
        <v>1</v>
      </c>
    </row>
    <row r="560" spans="1:23" s="251" customFormat="1" ht="15" x14ac:dyDescent="0.3">
      <c r="A560" s="250" t="str">
        <f t="shared" si="36"/>
        <v>PO300901</v>
      </c>
      <c r="B560" s="250">
        <f t="shared" si="41"/>
        <v>1</v>
      </c>
      <c r="C560" s="279" t="s">
        <v>375</v>
      </c>
      <c r="D560" s="280" t="s">
        <v>362</v>
      </c>
      <c r="E560" s="280">
        <v>0</v>
      </c>
      <c r="F560" s="280">
        <v>0</v>
      </c>
      <c r="G560" s="280">
        <v>0</v>
      </c>
      <c r="H560" s="280">
        <v>0</v>
      </c>
      <c r="I560" s="280">
        <v>0</v>
      </c>
      <c r="J560" s="280">
        <v>0</v>
      </c>
      <c r="K560" s="280">
        <v>0</v>
      </c>
      <c r="L560" s="280">
        <v>0</v>
      </c>
      <c r="M560" s="280">
        <v>0</v>
      </c>
      <c r="N560" s="280">
        <v>0</v>
      </c>
      <c r="O560" s="280">
        <v>0</v>
      </c>
      <c r="P560" s="280">
        <v>0</v>
      </c>
      <c r="Q560" s="280">
        <v>0</v>
      </c>
      <c r="R560" s="280">
        <v>0</v>
      </c>
      <c r="S560" s="280">
        <v>1</v>
      </c>
      <c r="T560" s="280">
        <v>1</v>
      </c>
      <c r="U560" s="233">
        <f t="shared" si="39"/>
        <v>0</v>
      </c>
      <c r="W560" s="252">
        <f t="shared" si="40"/>
        <v>1</v>
      </c>
    </row>
    <row r="561" spans="1:23" s="251" customFormat="1" ht="15" x14ac:dyDescent="0.3">
      <c r="A561" s="250" t="str">
        <f t="shared" si="36"/>
        <v>PO300902</v>
      </c>
      <c r="B561" s="250">
        <f t="shared" si="41"/>
        <v>2</v>
      </c>
      <c r="C561" s="279" t="s">
        <v>375</v>
      </c>
      <c r="D561" s="280" t="s">
        <v>377</v>
      </c>
      <c r="E561" s="280">
        <v>0</v>
      </c>
      <c r="F561" s="280">
        <v>0</v>
      </c>
      <c r="G561" s="280">
        <v>0</v>
      </c>
      <c r="H561" s="280">
        <v>0</v>
      </c>
      <c r="I561" s="280">
        <v>0</v>
      </c>
      <c r="J561" s="280">
        <v>0</v>
      </c>
      <c r="K561" s="280">
        <v>0</v>
      </c>
      <c r="L561" s="280">
        <v>0</v>
      </c>
      <c r="M561" s="280">
        <v>0</v>
      </c>
      <c r="N561" s="280">
        <v>0</v>
      </c>
      <c r="O561" s="280">
        <v>0</v>
      </c>
      <c r="P561" s="280">
        <v>0</v>
      </c>
      <c r="Q561" s="280">
        <v>0</v>
      </c>
      <c r="R561" s="280">
        <v>0</v>
      </c>
      <c r="S561" s="280">
        <v>0</v>
      </c>
      <c r="T561" s="280">
        <v>0</v>
      </c>
      <c r="U561" s="233">
        <f t="shared" si="39"/>
        <v>0</v>
      </c>
      <c r="W561" s="252">
        <f t="shared" si="40"/>
        <v>0</v>
      </c>
    </row>
    <row r="562" spans="1:23" s="251" customFormat="1" ht="15" x14ac:dyDescent="0.3">
      <c r="A562" s="250" t="str">
        <f t="shared" si="36"/>
        <v>PO300903</v>
      </c>
      <c r="B562" s="250">
        <f t="shared" si="41"/>
        <v>3</v>
      </c>
      <c r="C562" s="279" t="s">
        <v>375</v>
      </c>
      <c r="D562" s="280" t="s">
        <v>352</v>
      </c>
      <c r="E562" s="280">
        <v>0</v>
      </c>
      <c r="F562" s="280">
        <v>0</v>
      </c>
      <c r="G562" s="280">
        <v>0</v>
      </c>
      <c r="H562" s="280">
        <v>0</v>
      </c>
      <c r="I562" s="280">
        <v>0</v>
      </c>
      <c r="J562" s="280">
        <v>0</v>
      </c>
      <c r="K562" s="280">
        <v>0</v>
      </c>
      <c r="L562" s="280">
        <v>0</v>
      </c>
      <c r="M562" s="280">
        <v>0</v>
      </c>
      <c r="N562" s="280">
        <v>0</v>
      </c>
      <c r="O562" s="280">
        <v>0</v>
      </c>
      <c r="P562" s="280">
        <v>0</v>
      </c>
      <c r="Q562" s="280">
        <v>0</v>
      </c>
      <c r="R562" s="280">
        <v>0</v>
      </c>
      <c r="S562" s="280">
        <v>0</v>
      </c>
      <c r="T562" s="280">
        <v>0</v>
      </c>
      <c r="U562" s="233">
        <f t="shared" si="39"/>
        <v>0</v>
      </c>
      <c r="W562" s="252">
        <f t="shared" si="40"/>
        <v>0</v>
      </c>
    </row>
    <row r="563" spans="1:23" s="251" customFormat="1" ht="15" x14ac:dyDescent="0.3">
      <c r="A563" s="250" t="str">
        <f t="shared" ref="A563:A626" si="42">C563&amp;IF(B563&lt;10,"0","")&amp;B563</f>
        <v>PO300904</v>
      </c>
      <c r="B563" s="250">
        <f t="shared" si="41"/>
        <v>4</v>
      </c>
      <c r="C563" s="279" t="s">
        <v>375</v>
      </c>
      <c r="D563" s="280" t="s">
        <v>372</v>
      </c>
      <c r="E563" s="280">
        <v>0</v>
      </c>
      <c r="F563" s="280">
        <v>1</v>
      </c>
      <c r="G563" s="280">
        <v>1</v>
      </c>
      <c r="H563" s="280">
        <v>2</v>
      </c>
      <c r="I563" s="280">
        <v>0</v>
      </c>
      <c r="J563" s="280">
        <v>0</v>
      </c>
      <c r="K563" s="280">
        <v>0</v>
      </c>
      <c r="L563" s="280">
        <v>0</v>
      </c>
      <c r="M563" s="280">
        <v>1</v>
      </c>
      <c r="N563" s="280">
        <v>0</v>
      </c>
      <c r="O563" s="280">
        <v>0</v>
      </c>
      <c r="P563" s="280">
        <v>1</v>
      </c>
      <c r="Q563" s="280">
        <v>0</v>
      </c>
      <c r="R563" s="280">
        <v>0</v>
      </c>
      <c r="S563" s="280">
        <v>0</v>
      </c>
      <c r="T563" s="280">
        <v>0</v>
      </c>
      <c r="U563" s="233">
        <f t="shared" si="39"/>
        <v>1</v>
      </c>
      <c r="W563" s="252">
        <f t="shared" si="40"/>
        <v>3</v>
      </c>
    </row>
    <row r="564" spans="1:23" s="251" customFormat="1" ht="15" x14ac:dyDescent="0.3">
      <c r="A564" s="250" t="str">
        <f t="shared" si="42"/>
        <v>PO300905</v>
      </c>
      <c r="B564" s="250">
        <f t="shared" si="41"/>
        <v>5</v>
      </c>
      <c r="C564" s="279" t="s">
        <v>375</v>
      </c>
      <c r="D564" s="280" t="s">
        <v>368</v>
      </c>
      <c r="E564" s="280">
        <v>5</v>
      </c>
      <c r="F564" s="280">
        <v>0</v>
      </c>
      <c r="G564" s="280">
        <v>0</v>
      </c>
      <c r="H564" s="280">
        <v>5</v>
      </c>
      <c r="I564" s="280">
        <v>4</v>
      </c>
      <c r="J564" s="280">
        <v>0</v>
      </c>
      <c r="K564" s="280">
        <v>0</v>
      </c>
      <c r="L564" s="280">
        <v>4</v>
      </c>
      <c r="M564" s="280">
        <v>1</v>
      </c>
      <c r="N564" s="280">
        <v>0</v>
      </c>
      <c r="O564" s="280">
        <v>0</v>
      </c>
      <c r="P564" s="280">
        <v>1</v>
      </c>
      <c r="Q564" s="280">
        <v>0</v>
      </c>
      <c r="R564" s="280">
        <v>0</v>
      </c>
      <c r="S564" s="280">
        <v>0</v>
      </c>
      <c r="T564" s="280">
        <v>0</v>
      </c>
      <c r="U564" s="233">
        <f t="shared" si="39"/>
        <v>1</v>
      </c>
      <c r="W564" s="252">
        <f t="shared" si="40"/>
        <v>10</v>
      </c>
    </row>
    <row r="565" spans="1:23" s="251" customFormat="1" ht="15" x14ac:dyDescent="0.3">
      <c r="A565" s="250" t="str">
        <f t="shared" si="42"/>
        <v>PO300906</v>
      </c>
      <c r="B565" s="250">
        <f t="shared" si="41"/>
        <v>6</v>
      </c>
      <c r="C565" s="279" t="s">
        <v>375</v>
      </c>
      <c r="D565" s="280" t="s">
        <v>369</v>
      </c>
      <c r="E565" s="280">
        <v>0</v>
      </c>
      <c r="F565" s="280">
        <v>0</v>
      </c>
      <c r="G565" s="280">
        <v>0</v>
      </c>
      <c r="H565" s="280">
        <v>0</v>
      </c>
      <c r="I565" s="280">
        <v>0</v>
      </c>
      <c r="J565" s="280">
        <v>0</v>
      </c>
      <c r="K565" s="280">
        <v>0</v>
      </c>
      <c r="L565" s="280">
        <v>0</v>
      </c>
      <c r="M565" s="280">
        <v>0</v>
      </c>
      <c r="N565" s="280">
        <v>1</v>
      </c>
      <c r="O565" s="280">
        <v>0</v>
      </c>
      <c r="P565" s="280">
        <v>1</v>
      </c>
      <c r="Q565" s="280">
        <v>0</v>
      </c>
      <c r="R565" s="280">
        <v>0</v>
      </c>
      <c r="S565" s="280">
        <v>0</v>
      </c>
      <c r="T565" s="280">
        <v>0</v>
      </c>
      <c r="U565" s="233">
        <f t="shared" si="39"/>
        <v>1</v>
      </c>
      <c r="W565" s="252">
        <f t="shared" si="40"/>
        <v>1</v>
      </c>
    </row>
    <row r="566" spans="1:23" s="251" customFormat="1" ht="15" x14ac:dyDescent="0.3">
      <c r="A566" s="250" t="str">
        <f t="shared" si="42"/>
        <v>PO300907</v>
      </c>
      <c r="B566" s="250">
        <f t="shared" si="41"/>
        <v>7</v>
      </c>
      <c r="C566" s="279" t="s">
        <v>375</v>
      </c>
      <c r="D566" s="280" t="s">
        <v>271</v>
      </c>
      <c r="E566" s="280">
        <v>0</v>
      </c>
      <c r="F566" s="280">
        <v>0</v>
      </c>
      <c r="G566" s="280">
        <v>0</v>
      </c>
      <c r="H566" s="280">
        <v>0</v>
      </c>
      <c r="I566" s="280">
        <v>0</v>
      </c>
      <c r="J566" s="280">
        <v>0</v>
      </c>
      <c r="K566" s="280">
        <v>0</v>
      </c>
      <c r="L566" s="280">
        <v>0</v>
      </c>
      <c r="M566" s="280">
        <v>0</v>
      </c>
      <c r="N566" s="280">
        <v>1</v>
      </c>
      <c r="O566" s="280">
        <v>0</v>
      </c>
      <c r="P566" s="280">
        <v>1</v>
      </c>
      <c r="Q566" s="280">
        <v>0</v>
      </c>
      <c r="R566" s="280">
        <v>0</v>
      </c>
      <c r="S566" s="280">
        <v>0</v>
      </c>
      <c r="T566" s="280">
        <v>0</v>
      </c>
      <c r="U566" s="233">
        <f t="shared" si="39"/>
        <v>1</v>
      </c>
      <c r="W566" s="252">
        <f t="shared" si="40"/>
        <v>1</v>
      </c>
    </row>
    <row r="567" spans="1:23" s="251" customFormat="1" ht="15" x14ac:dyDescent="0.3">
      <c r="A567" s="250" t="str">
        <f t="shared" si="42"/>
        <v>PO300908</v>
      </c>
      <c r="B567" s="250">
        <f t="shared" si="41"/>
        <v>8</v>
      </c>
      <c r="C567" s="279" t="s">
        <v>375</v>
      </c>
      <c r="D567" s="280" t="s">
        <v>110</v>
      </c>
      <c r="E567" s="280">
        <v>0</v>
      </c>
      <c r="F567" s="280">
        <v>0</v>
      </c>
      <c r="G567" s="280">
        <v>0</v>
      </c>
      <c r="H567" s="280">
        <v>0</v>
      </c>
      <c r="I567" s="280">
        <v>0</v>
      </c>
      <c r="J567" s="280">
        <v>0</v>
      </c>
      <c r="K567" s="280">
        <v>0</v>
      </c>
      <c r="L567" s="280">
        <v>0</v>
      </c>
      <c r="M567" s="280">
        <v>4</v>
      </c>
      <c r="N567" s="280">
        <v>0</v>
      </c>
      <c r="O567" s="280">
        <v>0</v>
      </c>
      <c r="P567" s="280">
        <v>4</v>
      </c>
      <c r="Q567" s="280">
        <v>0</v>
      </c>
      <c r="R567" s="280">
        <v>0</v>
      </c>
      <c r="S567" s="280">
        <v>0</v>
      </c>
      <c r="T567" s="280">
        <v>0</v>
      </c>
      <c r="U567" s="233">
        <f t="shared" si="39"/>
        <v>1</v>
      </c>
      <c r="W567" s="252">
        <f t="shared" si="40"/>
        <v>4</v>
      </c>
    </row>
    <row r="568" spans="1:23" s="251" customFormat="1" ht="15" x14ac:dyDescent="0.3">
      <c r="A568" s="250" t="str">
        <f t="shared" si="42"/>
        <v>PO300909</v>
      </c>
      <c r="B568" s="250">
        <f t="shared" si="41"/>
        <v>9</v>
      </c>
      <c r="C568" s="279" t="s">
        <v>375</v>
      </c>
      <c r="D568" s="280" t="s">
        <v>154</v>
      </c>
      <c r="E568" s="280">
        <v>0</v>
      </c>
      <c r="F568" s="280">
        <v>0</v>
      </c>
      <c r="G568" s="280">
        <v>0</v>
      </c>
      <c r="H568" s="280">
        <v>0</v>
      </c>
      <c r="I568" s="280">
        <v>0</v>
      </c>
      <c r="J568" s="280">
        <v>0</v>
      </c>
      <c r="K568" s="280">
        <v>0</v>
      </c>
      <c r="L568" s="280">
        <v>0</v>
      </c>
      <c r="M568" s="280">
        <v>0</v>
      </c>
      <c r="N568" s="280">
        <v>0</v>
      </c>
      <c r="O568" s="280">
        <v>0</v>
      </c>
      <c r="P568" s="280">
        <v>0</v>
      </c>
      <c r="Q568" s="280">
        <v>0</v>
      </c>
      <c r="R568" s="280">
        <v>0</v>
      </c>
      <c r="S568" s="280">
        <v>0</v>
      </c>
      <c r="T568" s="280">
        <v>0</v>
      </c>
      <c r="U568" s="233">
        <f t="shared" si="39"/>
        <v>0</v>
      </c>
      <c r="W568" s="252">
        <f t="shared" si="40"/>
        <v>0</v>
      </c>
    </row>
    <row r="569" spans="1:23" s="251" customFormat="1" ht="15" x14ac:dyDescent="0.3">
      <c r="A569" s="250" t="str">
        <f t="shared" si="42"/>
        <v>PO300910</v>
      </c>
      <c r="B569" s="250">
        <f t="shared" si="41"/>
        <v>10</v>
      </c>
      <c r="C569" s="281" t="s">
        <v>375</v>
      </c>
      <c r="D569" s="282" t="s">
        <v>376</v>
      </c>
      <c r="E569" s="282">
        <v>0</v>
      </c>
      <c r="F569" s="282">
        <v>0</v>
      </c>
      <c r="G569" s="282">
        <v>0</v>
      </c>
      <c r="H569" s="282">
        <v>0</v>
      </c>
      <c r="I569" s="282">
        <v>0</v>
      </c>
      <c r="J569" s="282">
        <v>0</v>
      </c>
      <c r="K569" s="282">
        <v>0</v>
      </c>
      <c r="L569" s="282">
        <v>0</v>
      </c>
      <c r="M569" s="282">
        <v>1</v>
      </c>
      <c r="N569" s="282">
        <v>0</v>
      </c>
      <c r="O569" s="282">
        <v>0</v>
      </c>
      <c r="P569" s="282">
        <v>1</v>
      </c>
      <c r="Q569" s="282">
        <v>0</v>
      </c>
      <c r="R569" s="282">
        <v>0</v>
      </c>
      <c r="S569" s="282">
        <v>0</v>
      </c>
      <c r="T569" s="282">
        <v>0</v>
      </c>
      <c r="U569" s="233">
        <f t="shared" si="39"/>
        <v>1</v>
      </c>
      <c r="W569" s="252">
        <f t="shared" si="40"/>
        <v>1</v>
      </c>
    </row>
    <row r="570" spans="1:23" s="253" customFormat="1" ht="15" x14ac:dyDescent="0.3">
      <c r="A570" s="250" t="str">
        <f t="shared" si="42"/>
        <v>PO300911</v>
      </c>
      <c r="B570" s="250">
        <f t="shared" si="41"/>
        <v>11</v>
      </c>
      <c r="C570" s="281" t="s">
        <v>375</v>
      </c>
      <c r="D570" s="282" t="s">
        <v>235</v>
      </c>
      <c r="E570" s="282">
        <v>1</v>
      </c>
      <c r="F570" s="282">
        <v>0</v>
      </c>
      <c r="G570" s="282">
        <v>0</v>
      </c>
      <c r="H570" s="282">
        <v>1</v>
      </c>
      <c r="I570" s="282">
        <v>0</v>
      </c>
      <c r="J570" s="282">
        <v>0</v>
      </c>
      <c r="K570" s="282">
        <v>0</v>
      </c>
      <c r="L570" s="282">
        <v>0</v>
      </c>
      <c r="M570" s="282">
        <v>0</v>
      </c>
      <c r="N570" s="282">
        <v>0</v>
      </c>
      <c r="O570" s="282">
        <v>0</v>
      </c>
      <c r="P570" s="282">
        <v>0</v>
      </c>
      <c r="Q570" s="282">
        <v>0</v>
      </c>
      <c r="R570" s="282">
        <v>0</v>
      </c>
      <c r="S570" s="282">
        <v>0</v>
      </c>
      <c r="T570" s="282">
        <v>0</v>
      </c>
      <c r="U570" s="233">
        <f t="shared" si="39"/>
        <v>1</v>
      </c>
      <c r="W570" s="252">
        <f t="shared" si="40"/>
        <v>1</v>
      </c>
    </row>
    <row r="571" spans="1:23" s="253" customFormat="1" ht="15" x14ac:dyDescent="0.3">
      <c r="A571" s="250" t="str">
        <f t="shared" si="42"/>
        <v>PO301001</v>
      </c>
      <c r="B571" s="250">
        <f t="shared" si="41"/>
        <v>1</v>
      </c>
      <c r="C571" s="279" t="s">
        <v>378</v>
      </c>
      <c r="D571" s="280" t="s">
        <v>146</v>
      </c>
      <c r="E571" s="280">
        <v>0</v>
      </c>
      <c r="F571" s="280">
        <v>0</v>
      </c>
      <c r="G571" s="280">
        <v>1</v>
      </c>
      <c r="H571" s="280">
        <v>1</v>
      </c>
      <c r="I571" s="280">
        <v>0</v>
      </c>
      <c r="J571" s="280">
        <v>0</v>
      </c>
      <c r="K571" s="280">
        <v>0</v>
      </c>
      <c r="L571" s="280">
        <v>0</v>
      </c>
      <c r="M571" s="280">
        <v>0</v>
      </c>
      <c r="N571" s="280">
        <v>0</v>
      </c>
      <c r="O571" s="280">
        <v>0</v>
      </c>
      <c r="P571" s="280">
        <v>0</v>
      </c>
      <c r="Q571" s="280">
        <v>0</v>
      </c>
      <c r="R571" s="280">
        <v>0</v>
      </c>
      <c r="S571" s="280">
        <v>0</v>
      </c>
      <c r="T571" s="280">
        <v>0</v>
      </c>
      <c r="U571" s="233">
        <f t="shared" si="39"/>
        <v>1</v>
      </c>
      <c r="W571" s="252">
        <f t="shared" si="40"/>
        <v>1</v>
      </c>
    </row>
    <row r="572" spans="1:23" s="253" customFormat="1" ht="15" x14ac:dyDescent="0.3">
      <c r="A572" s="250" t="str">
        <f t="shared" si="42"/>
        <v>PO301002</v>
      </c>
      <c r="B572" s="250">
        <f t="shared" si="41"/>
        <v>2</v>
      </c>
      <c r="C572" s="279" t="s">
        <v>378</v>
      </c>
      <c r="D572" s="280" t="s">
        <v>358</v>
      </c>
      <c r="E572" s="280">
        <v>3</v>
      </c>
      <c r="F572" s="280">
        <v>0</v>
      </c>
      <c r="G572" s="280">
        <v>0</v>
      </c>
      <c r="H572" s="280">
        <v>3</v>
      </c>
      <c r="I572" s="280">
        <v>0</v>
      </c>
      <c r="J572" s="280">
        <v>0</v>
      </c>
      <c r="K572" s="280">
        <v>0</v>
      </c>
      <c r="L572" s="280">
        <v>0</v>
      </c>
      <c r="M572" s="280">
        <v>1</v>
      </c>
      <c r="N572" s="280">
        <v>0</v>
      </c>
      <c r="O572" s="280">
        <v>0</v>
      </c>
      <c r="P572" s="280">
        <v>1</v>
      </c>
      <c r="Q572" s="280">
        <v>0</v>
      </c>
      <c r="R572" s="280">
        <v>0</v>
      </c>
      <c r="S572" s="280">
        <v>0</v>
      </c>
      <c r="T572" s="280">
        <v>0</v>
      </c>
      <c r="U572" s="233">
        <f t="shared" si="39"/>
        <v>1</v>
      </c>
      <c r="W572" s="252">
        <f t="shared" si="40"/>
        <v>4</v>
      </c>
    </row>
    <row r="573" spans="1:23" s="253" customFormat="1" ht="15" x14ac:dyDescent="0.3">
      <c r="A573" s="250" t="str">
        <f t="shared" si="42"/>
        <v>PO301003</v>
      </c>
      <c r="B573" s="250">
        <f t="shared" si="41"/>
        <v>3</v>
      </c>
      <c r="C573" s="279" t="s">
        <v>378</v>
      </c>
      <c r="D573" s="280" t="s">
        <v>213</v>
      </c>
      <c r="E573" s="280">
        <v>0</v>
      </c>
      <c r="F573" s="280">
        <v>1</v>
      </c>
      <c r="G573" s="280">
        <v>0</v>
      </c>
      <c r="H573" s="280">
        <v>1</v>
      </c>
      <c r="I573" s="280">
        <v>0</v>
      </c>
      <c r="J573" s="280">
        <v>0</v>
      </c>
      <c r="K573" s="280">
        <v>0</v>
      </c>
      <c r="L573" s="280">
        <v>0</v>
      </c>
      <c r="M573" s="280">
        <v>0</v>
      </c>
      <c r="N573" s="280">
        <v>0</v>
      </c>
      <c r="O573" s="280">
        <v>0</v>
      </c>
      <c r="P573" s="280">
        <v>0</v>
      </c>
      <c r="Q573" s="280">
        <v>0</v>
      </c>
      <c r="R573" s="280">
        <v>0</v>
      </c>
      <c r="S573" s="280">
        <v>0</v>
      </c>
      <c r="T573" s="280">
        <v>0</v>
      </c>
      <c r="U573" s="233">
        <f t="shared" si="39"/>
        <v>1</v>
      </c>
      <c r="W573" s="252">
        <f t="shared" si="40"/>
        <v>1</v>
      </c>
    </row>
    <row r="574" spans="1:23" s="253" customFormat="1" ht="15" x14ac:dyDescent="0.3">
      <c r="A574" s="250" t="str">
        <f t="shared" si="42"/>
        <v>PO301004</v>
      </c>
      <c r="B574" s="250">
        <f t="shared" si="41"/>
        <v>4</v>
      </c>
      <c r="C574" s="279" t="s">
        <v>378</v>
      </c>
      <c r="D574" s="280" t="s">
        <v>352</v>
      </c>
      <c r="E574" s="280">
        <v>4</v>
      </c>
      <c r="F574" s="280">
        <v>0</v>
      </c>
      <c r="G574" s="280">
        <v>0</v>
      </c>
      <c r="H574" s="280">
        <v>4</v>
      </c>
      <c r="I574" s="280">
        <v>0</v>
      </c>
      <c r="J574" s="280">
        <v>0</v>
      </c>
      <c r="K574" s="280">
        <v>0</v>
      </c>
      <c r="L574" s="280">
        <v>0</v>
      </c>
      <c r="M574" s="280">
        <v>0</v>
      </c>
      <c r="N574" s="280">
        <v>0</v>
      </c>
      <c r="O574" s="280">
        <v>0</v>
      </c>
      <c r="P574" s="280">
        <v>0</v>
      </c>
      <c r="Q574" s="280">
        <v>0</v>
      </c>
      <c r="R574" s="280">
        <v>0</v>
      </c>
      <c r="S574" s="280">
        <v>0</v>
      </c>
      <c r="T574" s="280">
        <v>0</v>
      </c>
      <c r="U574" s="233">
        <f t="shared" si="39"/>
        <v>1</v>
      </c>
      <c r="W574" s="252">
        <f t="shared" si="40"/>
        <v>4</v>
      </c>
    </row>
    <row r="575" spans="1:23" s="253" customFormat="1" ht="15" x14ac:dyDescent="0.3">
      <c r="A575" s="250" t="str">
        <f t="shared" si="42"/>
        <v>PO301005</v>
      </c>
      <c r="B575" s="250">
        <f t="shared" si="41"/>
        <v>5</v>
      </c>
      <c r="C575" s="279" t="s">
        <v>378</v>
      </c>
      <c r="D575" s="280" t="s">
        <v>359</v>
      </c>
      <c r="E575" s="280">
        <v>3</v>
      </c>
      <c r="F575" s="280">
        <v>0</v>
      </c>
      <c r="G575" s="280">
        <v>0</v>
      </c>
      <c r="H575" s="280">
        <v>3</v>
      </c>
      <c r="I575" s="280">
        <v>0</v>
      </c>
      <c r="J575" s="280">
        <v>0</v>
      </c>
      <c r="K575" s="280">
        <v>0</v>
      </c>
      <c r="L575" s="280">
        <v>0</v>
      </c>
      <c r="M575" s="280">
        <v>0</v>
      </c>
      <c r="N575" s="280">
        <v>0</v>
      </c>
      <c r="O575" s="280">
        <v>0</v>
      </c>
      <c r="P575" s="280">
        <v>0</v>
      </c>
      <c r="Q575" s="280">
        <v>0</v>
      </c>
      <c r="R575" s="280">
        <v>0</v>
      </c>
      <c r="S575" s="280">
        <v>0</v>
      </c>
      <c r="T575" s="280">
        <v>0</v>
      </c>
      <c r="U575" s="233">
        <f t="shared" si="39"/>
        <v>1</v>
      </c>
      <c r="W575" s="252">
        <f t="shared" si="40"/>
        <v>3</v>
      </c>
    </row>
    <row r="576" spans="1:23" s="253" customFormat="1" ht="15" x14ac:dyDescent="0.3">
      <c r="A576" s="250" t="str">
        <f t="shared" si="42"/>
        <v>PO301006</v>
      </c>
      <c r="B576" s="250">
        <f t="shared" si="41"/>
        <v>6</v>
      </c>
      <c r="C576" s="279" t="s">
        <v>378</v>
      </c>
      <c r="D576" s="280" t="s">
        <v>271</v>
      </c>
      <c r="E576" s="280">
        <v>1</v>
      </c>
      <c r="F576" s="280">
        <v>0</v>
      </c>
      <c r="G576" s="280">
        <v>0</v>
      </c>
      <c r="H576" s="280">
        <v>1</v>
      </c>
      <c r="I576" s="280">
        <v>0</v>
      </c>
      <c r="J576" s="280">
        <v>0</v>
      </c>
      <c r="K576" s="280">
        <v>0</v>
      </c>
      <c r="L576" s="280">
        <v>0</v>
      </c>
      <c r="M576" s="280">
        <v>0</v>
      </c>
      <c r="N576" s="280">
        <v>0</v>
      </c>
      <c r="O576" s="280">
        <v>0</v>
      </c>
      <c r="P576" s="280">
        <v>0</v>
      </c>
      <c r="Q576" s="280">
        <v>1</v>
      </c>
      <c r="R576" s="280">
        <v>0</v>
      </c>
      <c r="S576" s="280">
        <v>0</v>
      </c>
      <c r="T576" s="280">
        <v>1</v>
      </c>
      <c r="U576" s="233">
        <f t="shared" si="39"/>
        <v>0</v>
      </c>
      <c r="W576" s="252">
        <f t="shared" si="40"/>
        <v>2</v>
      </c>
    </row>
    <row r="577" spans="1:23" s="253" customFormat="1" ht="15" x14ac:dyDescent="0.3">
      <c r="A577" s="250" t="str">
        <f t="shared" si="42"/>
        <v>PO301007</v>
      </c>
      <c r="B577" s="250">
        <f t="shared" si="41"/>
        <v>7</v>
      </c>
      <c r="C577" s="279" t="s">
        <v>378</v>
      </c>
      <c r="D577" s="280" t="s">
        <v>110</v>
      </c>
      <c r="E577" s="280">
        <v>2</v>
      </c>
      <c r="F577" s="280">
        <v>0</v>
      </c>
      <c r="G577" s="280">
        <v>0</v>
      </c>
      <c r="H577" s="280">
        <v>2</v>
      </c>
      <c r="I577" s="280">
        <v>0</v>
      </c>
      <c r="J577" s="280">
        <v>0</v>
      </c>
      <c r="K577" s="280">
        <v>0</v>
      </c>
      <c r="L577" s="280">
        <v>0</v>
      </c>
      <c r="M577" s="280">
        <v>1</v>
      </c>
      <c r="N577" s="280">
        <v>0</v>
      </c>
      <c r="O577" s="280">
        <v>0</v>
      </c>
      <c r="P577" s="280">
        <v>1</v>
      </c>
      <c r="Q577" s="280">
        <v>0</v>
      </c>
      <c r="R577" s="280">
        <v>0</v>
      </c>
      <c r="S577" s="280">
        <v>0</v>
      </c>
      <c r="T577" s="280">
        <v>0</v>
      </c>
      <c r="U577" s="233">
        <f t="shared" si="39"/>
        <v>1</v>
      </c>
      <c r="W577" s="252">
        <f t="shared" si="40"/>
        <v>3</v>
      </c>
    </row>
    <row r="578" spans="1:23" s="253" customFormat="1" ht="15" x14ac:dyDescent="0.3">
      <c r="A578" s="250" t="str">
        <f t="shared" si="42"/>
        <v>PO301008</v>
      </c>
      <c r="B578" s="250">
        <f t="shared" ref="B578:B609" si="43">IF(C578=C577,B577+1,1)</f>
        <v>8</v>
      </c>
      <c r="C578" s="279" t="s">
        <v>378</v>
      </c>
      <c r="D578" s="280" t="s">
        <v>235</v>
      </c>
      <c r="E578" s="280">
        <v>0</v>
      </c>
      <c r="F578" s="280">
        <v>0</v>
      </c>
      <c r="G578" s="280">
        <v>0</v>
      </c>
      <c r="H578" s="280">
        <v>0</v>
      </c>
      <c r="I578" s="280">
        <v>0</v>
      </c>
      <c r="J578" s="280">
        <v>0</v>
      </c>
      <c r="K578" s="280">
        <v>0</v>
      </c>
      <c r="L578" s="280">
        <v>0</v>
      </c>
      <c r="M578" s="280">
        <v>0</v>
      </c>
      <c r="N578" s="280">
        <v>0</v>
      </c>
      <c r="O578" s="280">
        <v>0</v>
      </c>
      <c r="P578" s="280">
        <v>0</v>
      </c>
      <c r="Q578" s="280">
        <v>0</v>
      </c>
      <c r="R578" s="280">
        <v>0</v>
      </c>
      <c r="S578" s="280">
        <v>0</v>
      </c>
      <c r="T578" s="280">
        <v>0</v>
      </c>
      <c r="U578" s="233">
        <f t="shared" si="39"/>
        <v>0</v>
      </c>
      <c r="W578" s="252">
        <f t="shared" si="40"/>
        <v>0</v>
      </c>
    </row>
    <row r="579" spans="1:23" s="253" customFormat="1" ht="15" x14ac:dyDescent="0.3">
      <c r="A579" s="250" t="str">
        <f t="shared" si="42"/>
        <v>PO310101</v>
      </c>
      <c r="B579" s="250">
        <f t="shared" si="43"/>
        <v>1</v>
      </c>
      <c r="C579" s="279" t="s">
        <v>379</v>
      </c>
      <c r="D579" s="280" t="s">
        <v>201</v>
      </c>
      <c r="E579" s="280">
        <v>0</v>
      </c>
      <c r="F579" s="280">
        <v>0</v>
      </c>
      <c r="G579" s="280">
        <v>0</v>
      </c>
      <c r="H579" s="280">
        <v>0</v>
      </c>
      <c r="I579" s="280">
        <v>0</v>
      </c>
      <c r="J579" s="280">
        <v>0</v>
      </c>
      <c r="K579" s="280">
        <v>0</v>
      </c>
      <c r="L579" s="280">
        <v>0</v>
      </c>
      <c r="M579" s="280">
        <v>1</v>
      </c>
      <c r="N579" s="280">
        <v>0</v>
      </c>
      <c r="O579" s="280">
        <v>0</v>
      </c>
      <c r="P579" s="280">
        <v>1</v>
      </c>
      <c r="Q579" s="280">
        <v>0</v>
      </c>
      <c r="R579" s="280">
        <v>0</v>
      </c>
      <c r="S579" s="280">
        <v>0</v>
      </c>
      <c r="T579" s="280">
        <v>0</v>
      </c>
      <c r="U579" s="233">
        <f t="shared" si="39"/>
        <v>1</v>
      </c>
      <c r="W579" s="252">
        <f t="shared" si="40"/>
        <v>1</v>
      </c>
    </row>
    <row r="580" spans="1:23" s="253" customFormat="1" ht="15" x14ac:dyDescent="0.3">
      <c r="A580" s="250" t="str">
        <f t="shared" si="42"/>
        <v>PO310102</v>
      </c>
      <c r="B580" s="250">
        <f t="shared" si="43"/>
        <v>2</v>
      </c>
      <c r="C580" s="279" t="s">
        <v>379</v>
      </c>
      <c r="D580" s="280" t="s">
        <v>381</v>
      </c>
      <c r="E580" s="280">
        <v>5</v>
      </c>
      <c r="F580" s="280">
        <v>0</v>
      </c>
      <c r="G580" s="280">
        <v>0</v>
      </c>
      <c r="H580" s="280">
        <v>5</v>
      </c>
      <c r="I580" s="280">
        <v>4</v>
      </c>
      <c r="J580" s="280">
        <v>0</v>
      </c>
      <c r="K580" s="280">
        <v>0</v>
      </c>
      <c r="L580" s="280">
        <v>4</v>
      </c>
      <c r="M580" s="280">
        <v>3</v>
      </c>
      <c r="N580" s="280">
        <v>0</v>
      </c>
      <c r="O580" s="280">
        <v>0</v>
      </c>
      <c r="P580" s="280">
        <v>3</v>
      </c>
      <c r="Q580" s="280">
        <v>1</v>
      </c>
      <c r="R580" s="280">
        <v>0</v>
      </c>
      <c r="S580" s="280">
        <v>0</v>
      </c>
      <c r="T580" s="280">
        <v>1</v>
      </c>
      <c r="U580" s="233">
        <f t="shared" si="39"/>
        <v>1</v>
      </c>
      <c r="W580" s="252">
        <f t="shared" si="40"/>
        <v>13</v>
      </c>
    </row>
    <row r="581" spans="1:23" s="253" customFormat="1" ht="15" x14ac:dyDescent="0.3">
      <c r="A581" s="250" t="str">
        <f t="shared" si="42"/>
        <v>PO310103</v>
      </c>
      <c r="B581" s="250">
        <f t="shared" si="43"/>
        <v>3</v>
      </c>
      <c r="C581" s="279" t="s">
        <v>379</v>
      </c>
      <c r="D581" s="280" t="s">
        <v>382</v>
      </c>
      <c r="E581" s="280">
        <v>0</v>
      </c>
      <c r="F581" s="280">
        <v>2</v>
      </c>
      <c r="G581" s="280">
        <v>0</v>
      </c>
      <c r="H581" s="280">
        <v>2</v>
      </c>
      <c r="I581" s="280">
        <v>0</v>
      </c>
      <c r="J581" s="280">
        <v>0</v>
      </c>
      <c r="K581" s="280">
        <v>0</v>
      </c>
      <c r="L581" s="280">
        <v>0</v>
      </c>
      <c r="M581" s="280">
        <v>1</v>
      </c>
      <c r="N581" s="280">
        <v>0</v>
      </c>
      <c r="O581" s="280">
        <v>0</v>
      </c>
      <c r="P581" s="280">
        <v>1</v>
      </c>
      <c r="Q581" s="280">
        <v>0</v>
      </c>
      <c r="R581" s="280">
        <v>0</v>
      </c>
      <c r="S581" s="280">
        <v>0</v>
      </c>
      <c r="T581" s="280">
        <v>0</v>
      </c>
      <c r="U581" s="233">
        <f t="shared" si="39"/>
        <v>1</v>
      </c>
      <c r="W581" s="252">
        <f t="shared" si="40"/>
        <v>3</v>
      </c>
    </row>
    <row r="582" spans="1:23" s="253" customFormat="1" ht="15" x14ac:dyDescent="0.3">
      <c r="A582" s="250" t="str">
        <f t="shared" si="42"/>
        <v>PO310104</v>
      </c>
      <c r="B582" s="250">
        <f t="shared" si="43"/>
        <v>4</v>
      </c>
      <c r="C582" s="279" t="s">
        <v>379</v>
      </c>
      <c r="D582" s="280" t="s">
        <v>208</v>
      </c>
      <c r="E582" s="280">
        <v>0</v>
      </c>
      <c r="F582" s="280">
        <v>0</v>
      </c>
      <c r="G582" s="280">
        <v>0</v>
      </c>
      <c r="H582" s="280">
        <v>0</v>
      </c>
      <c r="I582" s="280">
        <v>0</v>
      </c>
      <c r="J582" s="280">
        <v>0</v>
      </c>
      <c r="K582" s="280">
        <v>0</v>
      </c>
      <c r="L582" s="280">
        <v>0</v>
      </c>
      <c r="M582" s="280">
        <v>1</v>
      </c>
      <c r="N582" s="280">
        <v>0</v>
      </c>
      <c r="O582" s="280">
        <v>0</v>
      </c>
      <c r="P582" s="280">
        <v>1</v>
      </c>
      <c r="Q582" s="280">
        <v>0</v>
      </c>
      <c r="R582" s="280">
        <v>0</v>
      </c>
      <c r="S582" s="280">
        <v>0</v>
      </c>
      <c r="T582" s="280">
        <v>0</v>
      </c>
      <c r="U582" s="233">
        <f t="shared" si="39"/>
        <v>1</v>
      </c>
      <c r="W582" s="252">
        <f t="shared" si="40"/>
        <v>1</v>
      </c>
    </row>
    <row r="583" spans="1:23" s="253" customFormat="1" ht="15" x14ac:dyDescent="0.3">
      <c r="A583" s="250" t="str">
        <f t="shared" si="42"/>
        <v>PO310105</v>
      </c>
      <c r="B583" s="250">
        <f t="shared" si="43"/>
        <v>5</v>
      </c>
      <c r="C583" s="279" t="s">
        <v>379</v>
      </c>
      <c r="D583" s="280" t="s">
        <v>374</v>
      </c>
      <c r="E583" s="280">
        <v>1</v>
      </c>
      <c r="F583" s="280">
        <v>0</v>
      </c>
      <c r="G583" s="280">
        <v>0</v>
      </c>
      <c r="H583" s="280">
        <v>1</v>
      </c>
      <c r="I583" s="280">
        <v>0</v>
      </c>
      <c r="J583" s="280">
        <v>0</v>
      </c>
      <c r="K583" s="280">
        <v>0</v>
      </c>
      <c r="L583" s="280">
        <v>0</v>
      </c>
      <c r="M583" s="280">
        <v>0</v>
      </c>
      <c r="N583" s="280">
        <v>0</v>
      </c>
      <c r="O583" s="280">
        <v>0</v>
      </c>
      <c r="P583" s="280">
        <v>0</v>
      </c>
      <c r="Q583" s="280">
        <v>0</v>
      </c>
      <c r="R583" s="280">
        <v>0</v>
      </c>
      <c r="S583" s="280">
        <v>0</v>
      </c>
      <c r="T583" s="280">
        <v>0</v>
      </c>
      <c r="U583" s="233">
        <f t="shared" si="39"/>
        <v>1</v>
      </c>
      <c r="W583" s="252">
        <f t="shared" si="40"/>
        <v>1</v>
      </c>
    </row>
    <row r="584" spans="1:23" s="253" customFormat="1" ht="15" x14ac:dyDescent="0.3">
      <c r="A584" s="250" t="str">
        <f t="shared" si="42"/>
        <v>PO310106</v>
      </c>
      <c r="B584" s="250">
        <f t="shared" si="43"/>
        <v>6</v>
      </c>
      <c r="C584" s="279" t="s">
        <v>379</v>
      </c>
      <c r="D584" s="280" t="s">
        <v>354</v>
      </c>
      <c r="E584" s="280">
        <v>0</v>
      </c>
      <c r="F584" s="280">
        <v>0</v>
      </c>
      <c r="G584" s="280">
        <v>0</v>
      </c>
      <c r="H584" s="280">
        <v>0</v>
      </c>
      <c r="I584" s="280">
        <v>0</v>
      </c>
      <c r="J584" s="280">
        <v>0</v>
      </c>
      <c r="K584" s="280">
        <v>0</v>
      </c>
      <c r="L584" s="280">
        <v>0</v>
      </c>
      <c r="M584" s="280">
        <v>2</v>
      </c>
      <c r="N584" s="280">
        <v>0</v>
      </c>
      <c r="O584" s="280">
        <v>0</v>
      </c>
      <c r="P584" s="280">
        <v>2</v>
      </c>
      <c r="Q584" s="280">
        <v>0</v>
      </c>
      <c r="R584" s="280">
        <v>0</v>
      </c>
      <c r="S584" s="280">
        <v>0</v>
      </c>
      <c r="T584" s="280">
        <v>0</v>
      </c>
      <c r="U584" s="233">
        <f t="shared" si="39"/>
        <v>1</v>
      </c>
      <c r="W584" s="252">
        <f t="shared" si="40"/>
        <v>2</v>
      </c>
    </row>
    <row r="585" spans="1:23" s="253" customFormat="1" ht="15" x14ac:dyDescent="0.3">
      <c r="A585" s="250" t="str">
        <f t="shared" si="42"/>
        <v>PO310107</v>
      </c>
      <c r="B585" s="250">
        <f t="shared" si="43"/>
        <v>7</v>
      </c>
      <c r="C585" s="279" t="s">
        <v>379</v>
      </c>
      <c r="D585" s="280" t="s">
        <v>383</v>
      </c>
      <c r="E585" s="280">
        <v>1</v>
      </c>
      <c r="F585" s="280">
        <v>0</v>
      </c>
      <c r="G585" s="280">
        <v>0</v>
      </c>
      <c r="H585" s="280">
        <v>1</v>
      </c>
      <c r="I585" s="280">
        <v>0</v>
      </c>
      <c r="J585" s="280">
        <v>0</v>
      </c>
      <c r="K585" s="280">
        <v>0</v>
      </c>
      <c r="L585" s="280">
        <v>0</v>
      </c>
      <c r="M585" s="280">
        <v>4</v>
      </c>
      <c r="N585" s="280">
        <v>0</v>
      </c>
      <c r="O585" s="280">
        <v>0</v>
      </c>
      <c r="P585" s="280">
        <v>4</v>
      </c>
      <c r="Q585" s="280">
        <v>2</v>
      </c>
      <c r="R585" s="280">
        <v>0</v>
      </c>
      <c r="S585" s="280">
        <v>0</v>
      </c>
      <c r="T585" s="280">
        <v>2</v>
      </c>
      <c r="U585" s="233">
        <f t="shared" si="39"/>
        <v>1</v>
      </c>
      <c r="W585" s="252">
        <f t="shared" si="40"/>
        <v>7</v>
      </c>
    </row>
    <row r="586" spans="1:23" s="253" customFormat="1" ht="15" x14ac:dyDescent="0.3">
      <c r="A586" s="250" t="str">
        <f t="shared" si="42"/>
        <v>PO310108</v>
      </c>
      <c r="B586" s="250">
        <f t="shared" si="43"/>
        <v>8</v>
      </c>
      <c r="C586" s="279" t="s">
        <v>379</v>
      </c>
      <c r="D586" s="280" t="s">
        <v>488</v>
      </c>
      <c r="E586" s="280">
        <v>0</v>
      </c>
      <c r="F586" s="280">
        <v>0</v>
      </c>
      <c r="G586" s="280">
        <v>0</v>
      </c>
      <c r="H586" s="280">
        <v>0</v>
      </c>
      <c r="I586" s="280">
        <v>0</v>
      </c>
      <c r="J586" s="280">
        <v>0</v>
      </c>
      <c r="K586" s="280">
        <v>0</v>
      </c>
      <c r="L586" s="280">
        <v>0</v>
      </c>
      <c r="M586" s="280">
        <v>0</v>
      </c>
      <c r="N586" s="280">
        <v>0</v>
      </c>
      <c r="O586" s="280">
        <v>0</v>
      </c>
      <c r="P586" s="280">
        <v>0</v>
      </c>
      <c r="Q586" s="280">
        <v>1</v>
      </c>
      <c r="R586" s="280">
        <v>0</v>
      </c>
      <c r="S586" s="280">
        <v>0</v>
      </c>
      <c r="T586" s="280">
        <v>1</v>
      </c>
      <c r="U586" s="233">
        <f t="shared" si="39"/>
        <v>0</v>
      </c>
      <c r="W586" s="252">
        <f t="shared" si="40"/>
        <v>1</v>
      </c>
    </row>
    <row r="587" spans="1:23" s="253" customFormat="1" ht="15" x14ac:dyDescent="0.3">
      <c r="A587" s="250" t="str">
        <f t="shared" si="42"/>
        <v>PO310201</v>
      </c>
      <c r="B587" s="250">
        <f t="shared" si="43"/>
        <v>1</v>
      </c>
      <c r="C587" s="279" t="s">
        <v>384</v>
      </c>
      <c r="D587" s="280" t="s">
        <v>488</v>
      </c>
      <c r="E587" s="280">
        <v>1</v>
      </c>
      <c r="F587" s="280">
        <v>0</v>
      </c>
      <c r="G587" s="280">
        <v>0</v>
      </c>
      <c r="H587" s="280">
        <v>1</v>
      </c>
      <c r="I587" s="280">
        <v>1</v>
      </c>
      <c r="J587" s="280">
        <v>0</v>
      </c>
      <c r="K587" s="280">
        <v>0</v>
      </c>
      <c r="L587" s="280">
        <v>1</v>
      </c>
      <c r="M587" s="280">
        <v>2</v>
      </c>
      <c r="N587" s="280">
        <v>0</v>
      </c>
      <c r="O587" s="280">
        <v>0</v>
      </c>
      <c r="P587" s="280">
        <v>2</v>
      </c>
      <c r="Q587" s="280">
        <v>0</v>
      </c>
      <c r="R587" s="280">
        <v>0</v>
      </c>
      <c r="S587" s="280">
        <v>0</v>
      </c>
      <c r="T587" s="280">
        <v>0</v>
      </c>
      <c r="U587" s="233">
        <f t="shared" ref="U587:U635" si="44">IF((H587+P587)&gt;(L587+T587),1,0)</f>
        <v>1</v>
      </c>
      <c r="W587" s="252">
        <f t="shared" si="40"/>
        <v>4</v>
      </c>
    </row>
    <row r="588" spans="1:23" s="253" customFormat="1" ht="15" x14ac:dyDescent="0.3">
      <c r="A588" s="250" t="str">
        <f t="shared" si="42"/>
        <v>PO310202</v>
      </c>
      <c r="B588" s="250">
        <f t="shared" si="43"/>
        <v>2</v>
      </c>
      <c r="C588" s="279" t="s">
        <v>384</v>
      </c>
      <c r="D588" s="280" t="s">
        <v>380</v>
      </c>
      <c r="E588" s="280">
        <v>1</v>
      </c>
      <c r="F588" s="280">
        <v>0</v>
      </c>
      <c r="G588" s="280">
        <v>0</v>
      </c>
      <c r="H588" s="280">
        <v>1</v>
      </c>
      <c r="I588" s="280">
        <v>0</v>
      </c>
      <c r="J588" s="280">
        <v>0</v>
      </c>
      <c r="K588" s="280">
        <v>0</v>
      </c>
      <c r="L588" s="280">
        <v>0</v>
      </c>
      <c r="M588" s="280">
        <v>3</v>
      </c>
      <c r="N588" s="280">
        <v>0</v>
      </c>
      <c r="O588" s="280">
        <v>0</v>
      </c>
      <c r="P588" s="280">
        <v>3</v>
      </c>
      <c r="Q588" s="280">
        <v>0</v>
      </c>
      <c r="R588" s="280">
        <v>0</v>
      </c>
      <c r="S588" s="280">
        <v>0</v>
      </c>
      <c r="T588" s="280">
        <v>0</v>
      </c>
      <c r="U588" s="233">
        <f t="shared" si="44"/>
        <v>1</v>
      </c>
      <c r="W588" s="252">
        <f t="shared" ref="W588:W634" si="45">H588+L588+P588+T588</f>
        <v>4</v>
      </c>
    </row>
    <row r="589" spans="1:23" s="253" customFormat="1" ht="15" x14ac:dyDescent="0.3">
      <c r="A589" s="250" t="str">
        <f t="shared" si="42"/>
        <v>PO310203</v>
      </c>
      <c r="B589" s="250">
        <f t="shared" si="43"/>
        <v>3</v>
      </c>
      <c r="C589" s="279" t="s">
        <v>384</v>
      </c>
      <c r="D589" s="280" t="s">
        <v>154</v>
      </c>
      <c r="E589" s="280">
        <v>0</v>
      </c>
      <c r="F589" s="280">
        <v>0</v>
      </c>
      <c r="G589" s="280">
        <v>0</v>
      </c>
      <c r="H589" s="280">
        <v>0</v>
      </c>
      <c r="I589" s="280">
        <v>0</v>
      </c>
      <c r="J589" s="280">
        <v>0</v>
      </c>
      <c r="K589" s="280">
        <v>0</v>
      </c>
      <c r="L589" s="280">
        <v>0</v>
      </c>
      <c r="M589" s="280">
        <v>0</v>
      </c>
      <c r="N589" s="280">
        <v>0</v>
      </c>
      <c r="O589" s="280">
        <v>0</v>
      </c>
      <c r="P589" s="280">
        <v>0</v>
      </c>
      <c r="Q589" s="280">
        <v>0</v>
      </c>
      <c r="R589" s="280">
        <v>0</v>
      </c>
      <c r="S589" s="280">
        <v>0</v>
      </c>
      <c r="T589" s="280">
        <v>0</v>
      </c>
      <c r="U589" s="233">
        <f t="shared" si="44"/>
        <v>0</v>
      </c>
      <c r="W589" s="252">
        <f t="shared" si="45"/>
        <v>0</v>
      </c>
    </row>
    <row r="590" spans="1:23" s="253" customFormat="1" ht="15" x14ac:dyDescent="0.3">
      <c r="A590" s="250" t="str">
        <f t="shared" si="42"/>
        <v>PO310204</v>
      </c>
      <c r="B590" s="250">
        <f t="shared" si="43"/>
        <v>4</v>
      </c>
      <c r="C590" s="279" t="s">
        <v>384</v>
      </c>
      <c r="D590" s="280" t="s">
        <v>381</v>
      </c>
      <c r="E590" s="280">
        <v>1</v>
      </c>
      <c r="F590" s="280">
        <v>0</v>
      </c>
      <c r="G590" s="280">
        <v>0</v>
      </c>
      <c r="H590" s="280">
        <v>1</v>
      </c>
      <c r="I590" s="280">
        <v>0</v>
      </c>
      <c r="J590" s="280">
        <v>0</v>
      </c>
      <c r="K590" s="280">
        <v>0</v>
      </c>
      <c r="L590" s="280">
        <v>0</v>
      </c>
      <c r="M590" s="280">
        <v>2</v>
      </c>
      <c r="N590" s="280">
        <v>0</v>
      </c>
      <c r="O590" s="280">
        <v>0</v>
      </c>
      <c r="P590" s="280">
        <v>2</v>
      </c>
      <c r="Q590" s="280">
        <v>1</v>
      </c>
      <c r="R590" s="280">
        <v>0</v>
      </c>
      <c r="S590" s="280">
        <v>0</v>
      </c>
      <c r="T590" s="280">
        <v>1</v>
      </c>
      <c r="U590" s="233">
        <f t="shared" si="44"/>
        <v>1</v>
      </c>
      <c r="W590" s="252">
        <f t="shared" si="45"/>
        <v>4</v>
      </c>
    </row>
    <row r="591" spans="1:23" s="253" customFormat="1" ht="15" x14ac:dyDescent="0.3">
      <c r="A591" s="250" t="str">
        <f t="shared" si="42"/>
        <v>PO310205</v>
      </c>
      <c r="B591" s="250">
        <f t="shared" si="43"/>
        <v>5</v>
      </c>
      <c r="C591" s="279" t="s">
        <v>384</v>
      </c>
      <c r="D591" s="280" t="s">
        <v>209</v>
      </c>
      <c r="E591" s="280">
        <v>0</v>
      </c>
      <c r="F591" s="280">
        <v>0</v>
      </c>
      <c r="G591" s="280">
        <v>0</v>
      </c>
      <c r="H591" s="280">
        <v>0</v>
      </c>
      <c r="I591" s="280">
        <v>0</v>
      </c>
      <c r="J591" s="280">
        <v>0</v>
      </c>
      <c r="K591" s="280">
        <v>0</v>
      </c>
      <c r="L591" s="280">
        <v>0</v>
      </c>
      <c r="M591" s="280">
        <v>1</v>
      </c>
      <c r="N591" s="280">
        <v>0</v>
      </c>
      <c r="O591" s="280">
        <v>0</v>
      </c>
      <c r="P591" s="280">
        <v>1</v>
      </c>
      <c r="Q591" s="280">
        <v>0</v>
      </c>
      <c r="R591" s="280">
        <v>0</v>
      </c>
      <c r="S591" s="280">
        <v>0</v>
      </c>
      <c r="T591" s="280">
        <v>0</v>
      </c>
      <c r="U591" s="233">
        <f t="shared" si="44"/>
        <v>1</v>
      </c>
      <c r="W591" s="252">
        <f t="shared" si="45"/>
        <v>1</v>
      </c>
    </row>
    <row r="592" spans="1:23" s="253" customFormat="1" ht="15" x14ac:dyDescent="0.3">
      <c r="A592" s="250" t="str">
        <f t="shared" si="42"/>
        <v>PO310206</v>
      </c>
      <c r="B592" s="250">
        <f t="shared" si="43"/>
        <v>6</v>
      </c>
      <c r="C592" s="279" t="s">
        <v>384</v>
      </c>
      <c r="D592" s="280" t="s">
        <v>386</v>
      </c>
      <c r="E592" s="280">
        <v>2</v>
      </c>
      <c r="F592" s="280">
        <v>0</v>
      </c>
      <c r="G592" s="280">
        <v>0</v>
      </c>
      <c r="H592" s="280">
        <v>2</v>
      </c>
      <c r="I592" s="280">
        <v>0</v>
      </c>
      <c r="J592" s="280">
        <v>0</v>
      </c>
      <c r="K592" s="280">
        <v>0</v>
      </c>
      <c r="L592" s="280">
        <v>0</v>
      </c>
      <c r="M592" s="280">
        <v>4</v>
      </c>
      <c r="N592" s="280">
        <v>0</v>
      </c>
      <c r="O592" s="280">
        <v>0</v>
      </c>
      <c r="P592" s="280">
        <v>4</v>
      </c>
      <c r="Q592" s="280">
        <v>0</v>
      </c>
      <c r="R592" s="280">
        <v>0</v>
      </c>
      <c r="S592" s="280">
        <v>0</v>
      </c>
      <c r="T592" s="280">
        <v>0</v>
      </c>
      <c r="U592" s="233">
        <f t="shared" si="44"/>
        <v>1</v>
      </c>
      <c r="W592" s="252">
        <f t="shared" si="45"/>
        <v>6</v>
      </c>
    </row>
    <row r="593" spans="1:23" s="253" customFormat="1" ht="15" x14ac:dyDescent="0.3">
      <c r="A593" s="250" t="str">
        <f t="shared" si="42"/>
        <v>PO310207</v>
      </c>
      <c r="B593" s="250">
        <f t="shared" si="43"/>
        <v>7</v>
      </c>
      <c r="C593" s="279" t="s">
        <v>384</v>
      </c>
      <c r="D593" s="280" t="s">
        <v>354</v>
      </c>
      <c r="E593" s="280">
        <v>0</v>
      </c>
      <c r="F593" s="280">
        <v>0</v>
      </c>
      <c r="G593" s="280">
        <v>0</v>
      </c>
      <c r="H593" s="280">
        <v>0</v>
      </c>
      <c r="I593" s="280">
        <v>0</v>
      </c>
      <c r="J593" s="280">
        <v>0</v>
      </c>
      <c r="K593" s="280">
        <v>0</v>
      </c>
      <c r="L593" s="280">
        <v>0</v>
      </c>
      <c r="M593" s="280">
        <v>1</v>
      </c>
      <c r="N593" s="280">
        <v>0</v>
      </c>
      <c r="O593" s="280">
        <v>0</v>
      </c>
      <c r="P593" s="280">
        <v>1</v>
      </c>
      <c r="Q593" s="280">
        <v>0</v>
      </c>
      <c r="R593" s="280">
        <v>0</v>
      </c>
      <c r="S593" s="280">
        <v>0</v>
      </c>
      <c r="T593" s="280">
        <v>0</v>
      </c>
      <c r="U593" s="233">
        <f t="shared" si="44"/>
        <v>1</v>
      </c>
      <c r="W593" s="252">
        <f t="shared" si="45"/>
        <v>1</v>
      </c>
    </row>
    <row r="594" spans="1:23" s="253" customFormat="1" ht="15" x14ac:dyDescent="0.3">
      <c r="A594" s="250" t="str">
        <f t="shared" si="42"/>
        <v>PO310208</v>
      </c>
      <c r="B594" s="250">
        <f t="shared" si="43"/>
        <v>8</v>
      </c>
      <c r="C594" s="279" t="s">
        <v>384</v>
      </c>
      <c r="D594" s="280" t="s">
        <v>183</v>
      </c>
      <c r="E594" s="280">
        <v>0</v>
      </c>
      <c r="F594" s="280">
        <v>0</v>
      </c>
      <c r="G594" s="280">
        <v>0</v>
      </c>
      <c r="H594" s="280">
        <v>0</v>
      </c>
      <c r="I594" s="280">
        <v>0</v>
      </c>
      <c r="J594" s="280">
        <v>0</v>
      </c>
      <c r="K594" s="280">
        <v>0</v>
      </c>
      <c r="L594" s="280">
        <v>0</v>
      </c>
      <c r="M594" s="280">
        <v>0</v>
      </c>
      <c r="N594" s="280">
        <v>0</v>
      </c>
      <c r="O594" s="280">
        <v>0</v>
      </c>
      <c r="P594" s="280">
        <v>0</v>
      </c>
      <c r="Q594" s="280">
        <v>0</v>
      </c>
      <c r="R594" s="280">
        <v>0</v>
      </c>
      <c r="S594" s="280">
        <v>0</v>
      </c>
      <c r="T594" s="280">
        <v>0</v>
      </c>
      <c r="U594" s="233">
        <f t="shared" si="44"/>
        <v>0</v>
      </c>
      <c r="W594" s="252">
        <f t="shared" si="45"/>
        <v>0</v>
      </c>
    </row>
    <row r="595" spans="1:23" s="253" customFormat="1" ht="15" x14ac:dyDescent="0.3">
      <c r="A595" s="250" t="str">
        <f t="shared" si="42"/>
        <v>PO310209</v>
      </c>
      <c r="B595" s="250">
        <f t="shared" si="43"/>
        <v>9</v>
      </c>
      <c r="C595" s="279" t="s">
        <v>384</v>
      </c>
      <c r="D595" s="280" t="s">
        <v>372</v>
      </c>
      <c r="E595" s="280">
        <v>1</v>
      </c>
      <c r="F595" s="280">
        <v>0</v>
      </c>
      <c r="G595" s="280">
        <v>0</v>
      </c>
      <c r="H595" s="280">
        <v>1</v>
      </c>
      <c r="I595" s="280">
        <v>0</v>
      </c>
      <c r="J595" s="280">
        <v>0</v>
      </c>
      <c r="K595" s="280">
        <v>0</v>
      </c>
      <c r="L595" s="280">
        <v>0</v>
      </c>
      <c r="M595" s="280">
        <v>0</v>
      </c>
      <c r="N595" s="280">
        <v>0</v>
      </c>
      <c r="O595" s="280">
        <v>0</v>
      </c>
      <c r="P595" s="280">
        <v>0</v>
      </c>
      <c r="Q595" s="280">
        <v>0</v>
      </c>
      <c r="R595" s="280">
        <v>0</v>
      </c>
      <c r="S595" s="280">
        <v>0</v>
      </c>
      <c r="T595" s="280">
        <v>0</v>
      </c>
      <c r="U595" s="233">
        <f t="shared" si="44"/>
        <v>1</v>
      </c>
      <c r="W595" s="252">
        <f t="shared" si="45"/>
        <v>1</v>
      </c>
    </row>
    <row r="596" spans="1:23" s="253" customFormat="1" ht="15" x14ac:dyDescent="0.3">
      <c r="A596" s="250" t="str">
        <f t="shared" si="42"/>
        <v>PO310210</v>
      </c>
      <c r="B596" s="250">
        <f t="shared" si="43"/>
        <v>10</v>
      </c>
      <c r="C596" s="281" t="s">
        <v>384</v>
      </c>
      <c r="D596" s="282" t="s">
        <v>366</v>
      </c>
      <c r="E596" s="282">
        <v>1</v>
      </c>
      <c r="F596" s="282">
        <v>0</v>
      </c>
      <c r="G596" s="282">
        <v>0</v>
      </c>
      <c r="H596" s="282">
        <v>1</v>
      </c>
      <c r="I596" s="282">
        <v>0</v>
      </c>
      <c r="J596" s="282">
        <v>0</v>
      </c>
      <c r="K596" s="282">
        <v>0</v>
      </c>
      <c r="L596" s="282">
        <v>0</v>
      </c>
      <c r="M596" s="282">
        <v>0</v>
      </c>
      <c r="N596" s="282">
        <v>0</v>
      </c>
      <c r="O596" s="282">
        <v>0</v>
      </c>
      <c r="P596" s="282">
        <v>0</v>
      </c>
      <c r="Q596" s="282">
        <v>0</v>
      </c>
      <c r="R596" s="282">
        <v>0</v>
      </c>
      <c r="S596" s="282">
        <v>0</v>
      </c>
      <c r="T596" s="282">
        <v>0</v>
      </c>
      <c r="U596" s="233">
        <f t="shared" si="44"/>
        <v>1</v>
      </c>
      <c r="W596" s="252">
        <f t="shared" si="45"/>
        <v>1</v>
      </c>
    </row>
    <row r="597" spans="1:23" s="253" customFormat="1" ht="15" x14ac:dyDescent="0.3">
      <c r="A597" s="250" t="str">
        <f t="shared" si="42"/>
        <v>PO310211</v>
      </c>
      <c r="B597" s="250">
        <f t="shared" si="43"/>
        <v>11</v>
      </c>
      <c r="C597" s="281" t="s">
        <v>384</v>
      </c>
      <c r="D597" s="282" t="s">
        <v>389</v>
      </c>
      <c r="E597" s="282">
        <v>0</v>
      </c>
      <c r="F597" s="282">
        <v>1</v>
      </c>
      <c r="G597" s="282">
        <v>0</v>
      </c>
      <c r="H597" s="282">
        <v>1</v>
      </c>
      <c r="I597" s="282">
        <v>0</v>
      </c>
      <c r="J597" s="282">
        <v>0</v>
      </c>
      <c r="K597" s="282">
        <v>0</v>
      </c>
      <c r="L597" s="282">
        <v>0</v>
      </c>
      <c r="M597" s="282">
        <v>0</v>
      </c>
      <c r="N597" s="282">
        <v>0</v>
      </c>
      <c r="O597" s="282">
        <v>0</v>
      </c>
      <c r="P597" s="282">
        <v>0</v>
      </c>
      <c r="Q597" s="282">
        <v>0</v>
      </c>
      <c r="R597" s="282">
        <v>0</v>
      </c>
      <c r="S597" s="282">
        <v>0</v>
      </c>
      <c r="T597" s="282">
        <v>0</v>
      </c>
      <c r="U597" s="233">
        <f t="shared" si="44"/>
        <v>1</v>
      </c>
      <c r="W597" s="252">
        <f t="shared" si="45"/>
        <v>1</v>
      </c>
    </row>
    <row r="598" spans="1:23" s="253" customFormat="1" ht="15" x14ac:dyDescent="0.3">
      <c r="A598" s="250" t="str">
        <f t="shared" si="42"/>
        <v>PO310212</v>
      </c>
      <c r="B598" s="250">
        <f t="shared" si="43"/>
        <v>12</v>
      </c>
      <c r="C598" s="281" t="s">
        <v>384</v>
      </c>
      <c r="D598" s="282" t="s">
        <v>390</v>
      </c>
      <c r="E598" s="282">
        <v>1</v>
      </c>
      <c r="F598" s="282">
        <v>0</v>
      </c>
      <c r="G598" s="282">
        <v>0</v>
      </c>
      <c r="H598" s="282">
        <v>1</v>
      </c>
      <c r="I598" s="282">
        <v>0</v>
      </c>
      <c r="J598" s="282">
        <v>0</v>
      </c>
      <c r="K598" s="282">
        <v>0</v>
      </c>
      <c r="L598" s="282">
        <v>0</v>
      </c>
      <c r="M598" s="282">
        <v>0</v>
      </c>
      <c r="N598" s="282">
        <v>0</v>
      </c>
      <c r="O598" s="282">
        <v>0</v>
      </c>
      <c r="P598" s="282">
        <v>0</v>
      </c>
      <c r="Q598" s="282">
        <v>0</v>
      </c>
      <c r="R598" s="282">
        <v>0</v>
      </c>
      <c r="S598" s="282">
        <v>0</v>
      </c>
      <c r="T598" s="282">
        <v>0</v>
      </c>
      <c r="U598" s="233">
        <f t="shared" si="44"/>
        <v>1</v>
      </c>
      <c r="W598" s="252">
        <f t="shared" si="45"/>
        <v>1</v>
      </c>
    </row>
    <row r="599" spans="1:23" s="253" customFormat="1" ht="15" x14ac:dyDescent="0.3">
      <c r="A599" s="250" t="str">
        <f t="shared" si="42"/>
        <v>PO310301</v>
      </c>
      <c r="B599" s="250">
        <f t="shared" si="43"/>
        <v>1</v>
      </c>
      <c r="C599" s="279" t="s">
        <v>387</v>
      </c>
      <c r="D599" s="280" t="s">
        <v>389</v>
      </c>
      <c r="E599" s="280">
        <v>4</v>
      </c>
      <c r="F599" s="280">
        <v>0</v>
      </c>
      <c r="G599" s="280">
        <v>0</v>
      </c>
      <c r="H599" s="280">
        <v>4</v>
      </c>
      <c r="I599" s="280">
        <v>0</v>
      </c>
      <c r="J599" s="280">
        <v>0</v>
      </c>
      <c r="K599" s="280">
        <v>0</v>
      </c>
      <c r="L599" s="280">
        <v>0</v>
      </c>
      <c r="M599" s="280">
        <v>0</v>
      </c>
      <c r="N599" s="280">
        <v>0</v>
      </c>
      <c r="O599" s="280">
        <v>0</v>
      </c>
      <c r="P599" s="280">
        <v>0</v>
      </c>
      <c r="Q599" s="280">
        <v>0</v>
      </c>
      <c r="R599" s="280">
        <v>0</v>
      </c>
      <c r="S599" s="280">
        <v>0</v>
      </c>
      <c r="T599" s="280">
        <v>0</v>
      </c>
      <c r="U599" s="233">
        <f t="shared" si="44"/>
        <v>1</v>
      </c>
      <c r="W599" s="252">
        <f t="shared" si="45"/>
        <v>4</v>
      </c>
    </row>
    <row r="600" spans="1:23" s="253" customFormat="1" ht="15" x14ac:dyDescent="0.3">
      <c r="A600" s="250" t="str">
        <f t="shared" si="42"/>
        <v>PO310302</v>
      </c>
      <c r="B600" s="250">
        <f t="shared" si="43"/>
        <v>2</v>
      </c>
      <c r="C600" s="279" t="s">
        <v>387</v>
      </c>
      <c r="D600" s="280" t="s">
        <v>381</v>
      </c>
      <c r="E600" s="280">
        <v>0</v>
      </c>
      <c r="F600" s="280">
        <v>0</v>
      </c>
      <c r="G600" s="280">
        <v>0</v>
      </c>
      <c r="H600" s="280">
        <v>0</v>
      </c>
      <c r="I600" s="280">
        <v>0</v>
      </c>
      <c r="J600" s="280">
        <v>0</v>
      </c>
      <c r="K600" s="280">
        <v>0</v>
      </c>
      <c r="L600" s="280">
        <v>0</v>
      </c>
      <c r="M600" s="280">
        <v>2</v>
      </c>
      <c r="N600" s="280">
        <v>0</v>
      </c>
      <c r="O600" s="280">
        <v>0</v>
      </c>
      <c r="P600" s="280">
        <v>2</v>
      </c>
      <c r="Q600" s="280">
        <v>0</v>
      </c>
      <c r="R600" s="280">
        <v>0</v>
      </c>
      <c r="S600" s="280">
        <v>0</v>
      </c>
      <c r="T600" s="280">
        <v>0</v>
      </c>
      <c r="U600" s="233">
        <f t="shared" si="44"/>
        <v>1</v>
      </c>
      <c r="W600" s="252">
        <f t="shared" si="45"/>
        <v>2</v>
      </c>
    </row>
    <row r="601" spans="1:23" s="253" customFormat="1" ht="15" x14ac:dyDescent="0.3">
      <c r="A601" s="250" t="str">
        <f t="shared" si="42"/>
        <v>PO310303</v>
      </c>
      <c r="B601" s="250">
        <f t="shared" si="43"/>
        <v>3</v>
      </c>
      <c r="C601" s="279" t="s">
        <v>387</v>
      </c>
      <c r="D601" s="280" t="s">
        <v>354</v>
      </c>
      <c r="E601" s="280">
        <v>4</v>
      </c>
      <c r="F601" s="280">
        <v>0</v>
      </c>
      <c r="G601" s="280">
        <v>0</v>
      </c>
      <c r="H601" s="280">
        <v>4</v>
      </c>
      <c r="I601" s="280">
        <v>0</v>
      </c>
      <c r="J601" s="280">
        <v>0</v>
      </c>
      <c r="K601" s="280">
        <v>0</v>
      </c>
      <c r="L601" s="280">
        <v>0</v>
      </c>
      <c r="M601" s="280">
        <v>0</v>
      </c>
      <c r="N601" s="280">
        <v>0</v>
      </c>
      <c r="O601" s="280">
        <v>0</v>
      </c>
      <c r="P601" s="280">
        <v>0</v>
      </c>
      <c r="Q601" s="280">
        <v>0</v>
      </c>
      <c r="R601" s="280">
        <v>0</v>
      </c>
      <c r="S601" s="280">
        <v>0</v>
      </c>
      <c r="T601" s="280">
        <v>0</v>
      </c>
      <c r="U601" s="233">
        <f t="shared" si="44"/>
        <v>1</v>
      </c>
      <c r="W601" s="252">
        <f t="shared" si="45"/>
        <v>4</v>
      </c>
    </row>
    <row r="602" spans="1:23" s="253" customFormat="1" ht="15" x14ac:dyDescent="0.3">
      <c r="A602" s="250" t="str">
        <f t="shared" si="42"/>
        <v>PO310304</v>
      </c>
      <c r="B602" s="250">
        <f t="shared" si="43"/>
        <v>4</v>
      </c>
      <c r="C602" s="279" t="s">
        <v>387</v>
      </c>
      <c r="D602" s="280" t="s">
        <v>372</v>
      </c>
      <c r="E602" s="280">
        <v>0</v>
      </c>
      <c r="F602" s="280">
        <v>0</v>
      </c>
      <c r="G602" s="280">
        <v>0</v>
      </c>
      <c r="H602" s="280">
        <v>0</v>
      </c>
      <c r="I602" s="280">
        <v>0</v>
      </c>
      <c r="J602" s="280">
        <v>0</v>
      </c>
      <c r="K602" s="280">
        <v>0</v>
      </c>
      <c r="L602" s="280">
        <v>0</v>
      </c>
      <c r="M602" s="280">
        <v>1</v>
      </c>
      <c r="N602" s="280">
        <v>0</v>
      </c>
      <c r="O602" s="280">
        <v>0</v>
      </c>
      <c r="P602" s="280">
        <v>1</v>
      </c>
      <c r="Q602" s="280">
        <v>0</v>
      </c>
      <c r="R602" s="280">
        <v>0</v>
      </c>
      <c r="S602" s="280">
        <v>0</v>
      </c>
      <c r="T602" s="280">
        <v>0</v>
      </c>
      <c r="U602" s="233">
        <f t="shared" si="44"/>
        <v>1</v>
      </c>
      <c r="W602" s="252">
        <f t="shared" si="45"/>
        <v>1</v>
      </c>
    </row>
    <row r="603" spans="1:23" s="253" customFormat="1" ht="15" x14ac:dyDescent="0.3">
      <c r="A603" s="250" t="str">
        <f t="shared" si="42"/>
        <v>PO310305</v>
      </c>
      <c r="B603" s="250">
        <f t="shared" si="43"/>
        <v>5</v>
      </c>
      <c r="C603" s="279" t="s">
        <v>387</v>
      </c>
      <c r="D603" s="280" t="s">
        <v>397</v>
      </c>
      <c r="E603" s="280">
        <v>0</v>
      </c>
      <c r="F603" s="280">
        <v>0</v>
      </c>
      <c r="G603" s="280">
        <v>0</v>
      </c>
      <c r="H603" s="280">
        <v>0</v>
      </c>
      <c r="I603" s="280">
        <v>0</v>
      </c>
      <c r="J603" s="280">
        <v>0</v>
      </c>
      <c r="K603" s="280">
        <v>0</v>
      </c>
      <c r="L603" s="280">
        <v>0</v>
      </c>
      <c r="M603" s="280">
        <v>0</v>
      </c>
      <c r="N603" s="280">
        <v>0</v>
      </c>
      <c r="O603" s="280">
        <v>0</v>
      </c>
      <c r="P603" s="280">
        <v>0</v>
      </c>
      <c r="Q603" s="280">
        <v>0</v>
      </c>
      <c r="R603" s="280">
        <v>0</v>
      </c>
      <c r="S603" s="280">
        <v>0</v>
      </c>
      <c r="T603" s="280">
        <v>0</v>
      </c>
      <c r="U603" s="233">
        <f t="shared" si="44"/>
        <v>0</v>
      </c>
      <c r="W603" s="252">
        <f t="shared" si="45"/>
        <v>0</v>
      </c>
    </row>
    <row r="604" spans="1:23" s="253" customFormat="1" ht="15" x14ac:dyDescent="0.3">
      <c r="A604" s="250" t="str">
        <f t="shared" si="42"/>
        <v>PO310401</v>
      </c>
      <c r="B604" s="250">
        <f t="shared" si="43"/>
        <v>1</v>
      </c>
      <c r="C604" s="279" t="s">
        <v>388</v>
      </c>
      <c r="D604" s="280" t="s">
        <v>385</v>
      </c>
      <c r="E604" s="280">
        <v>0</v>
      </c>
      <c r="F604" s="280">
        <v>0</v>
      </c>
      <c r="G604" s="280">
        <v>0</v>
      </c>
      <c r="H604" s="280">
        <v>0</v>
      </c>
      <c r="I604" s="280">
        <v>0</v>
      </c>
      <c r="J604" s="280">
        <v>0</v>
      </c>
      <c r="K604" s="280">
        <v>0</v>
      </c>
      <c r="L604" s="280">
        <v>0</v>
      </c>
      <c r="M604" s="280">
        <v>0</v>
      </c>
      <c r="N604" s="280">
        <v>0</v>
      </c>
      <c r="O604" s="280">
        <v>0</v>
      </c>
      <c r="P604" s="280">
        <v>0</v>
      </c>
      <c r="Q604" s="280">
        <v>0</v>
      </c>
      <c r="R604" s="280">
        <v>0</v>
      </c>
      <c r="S604" s="280">
        <v>0</v>
      </c>
      <c r="T604" s="280">
        <v>0</v>
      </c>
      <c r="U604" s="233">
        <f t="shared" si="44"/>
        <v>0</v>
      </c>
      <c r="W604" s="252">
        <f t="shared" si="45"/>
        <v>0</v>
      </c>
    </row>
    <row r="605" spans="1:23" s="253" customFormat="1" ht="15" x14ac:dyDescent="0.3">
      <c r="A605" s="250" t="str">
        <f t="shared" si="42"/>
        <v>PO310402</v>
      </c>
      <c r="B605" s="250">
        <f t="shared" si="43"/>
        <v>2</v>
      </c>
      <c r="C605" s="279" t="s">
        <v>388</v>
      </c>
      <c r="D605" s="280" t="s">
        <v>717</v>
      </c>
      <c r="E605" s="280">
        <v>0</v>
      </c>
      <c r="F605" s="280">
        <v>0</v>
      </c>
      <c r="G605" s="280">
        <v>0</v>
      </c>
      <c r="H605" s="280">
        <v>0</v>
      </c>
      <c r="I605" s="280">
        <v>0</v>
      </c>
      <c r="J605" s="280">
        <v>0</v>
      </c>
      <c r="K605" s="280">
        <v>0</v>
      </c>
      <c r="L605" s="280">
        <v>0</v>
      </c>
      <c r="M605" s="280">
        <v>0</v>
      </c>
      <c r="N605" s="280">
        <v>0</v>
      </c>
      <c r="O605" s="280">
        <v>0</v>
      </c>
      <c r="P605" s="280">
        <v>0</v>
      </c>
      <c r="Q605" s="280">
        <v>0</v>
      </c>
      <c r="R605" s="280">
        <v>0</v>
      </c>
      <c r="S605" s="280">
        <v>0</v>
      </c>
      <c r="T605" s="280">
        <v>0</v>
      </c>
      <c r="U605" s="233">
        <f t="shared" si="44"/>
        <v>0</v>
      </c>
      <c r="W605" s="252">
        <f t="shared" si="45"/>
        <v>0</v>
      </c>
    </row>
    <row r="606" spans="1:23" s="253" customFormat="1" ht="15" x14ac:dyDescent="0.3">
      <c r="A606" s="250" t="str">
        <f t="shared" si="42"/>
        <v>PO310403</v>
      </c>
      <c r="B606" s="250">
        <f t="shared" si="43"/>
        <v>3</v>
      </c>
      <c r="C606" s="279" t="s">
        <v>388</v>
      </c>
      <c r="D606" s="280" t="s">
        <v>209</v>
      </c>
      <c r="E606" s="280">
        <v>6</v>
      </c>
      <c r="F606" s="280">
        <v>0</v>
      </c>
      <c r="G606" s="280">
        <v>0</v>
      </c>
      <c r="H606" s="280">
        <v>6</v>
      </c>
      <c r="I606" s="280">
        <v>1</v>
      </c>
      <c r="J606" s="280">
        <v>0</v>
      </c>
      <c r="K606" s="280">
        <v>0</v>
      </c>
      <c r="L606" s="280">
        <v>1</v>
      </c>
      <c r="M606" s="280">
        <v>3</v>
      </c>
      <c r="N606" s="280">
        <v>0</v>
      </c>
      <c r="O606" s="280">
        <v>0</v>
      </c>
      <c r="P606" s="280">
        <v>3</v>
      </c>
      <c r="Q606" s="280">
        <v>1</v>
      </c>
      <c r="R606" s="280">
        <v>0</v>
      </c>
      <c r="S606" s="280">
        <v>0</v>
      </c>
      <c r="T606" s="280">
        <v>1</v>
      </c>
      <c r="U606" s="233">
        <f t="shared" si="44"/>
        <v>1</v>
      </c>
      <c r="W606" s="252">
        <f t="shared" si="45"/>
        <v>11</v>
      </c>
    </row>
    <row r="607" spans="1:23" s="253" customFormat="1" ht="15" x14ac:dyDescent="0.3">
      <c r="A607" s="250" t="str">
        <f t="shared" si="42"/>
        <v>PO310404</v>
      </c>
      <c r="B607" s="250">
        <f t="shared" si="43"/>
        <v>4</v>
      </c>
      <c r="C607" s="279" t="s">
        <v>388</v>
      </c>
      <c r="D607" s="280" t="s">
        <v>390</v>
      </c>
      <c r="E607" s="280">
        <v>1</v>
      </c>
      <c r="F607" s="280">
        <v>0</v>
      </c>
      <c r="G607" s="280">
        <v>0</v>
      </c>
      <c r="H607" s="280">
        <v>1</v>
      </c>
      <c r="I607" s="280">
        <v>0</v>
      </c>
      <c r="J607" s="280">
        <v>0</v>
      </c>
      <c r="K607" s="280">
        <v>0</v>
      </c>
      <c r="L607" s="280">
        <v>0</v>
      </c>
      <c r="M607" s="280">
        <v>1</v>
      </c>
      <c r="N607" s="280">
        <v>0</v>
      </c>
      <c r="O607" s="280">
        <v>0</v>
      </c>
      <c r="P607" s="280">
        <v>1</v>
      </c>
      <c r="Q607" s="280">
        <v>2</v>
      </c>
      <c r="R607" s="280">
        <v>0</v>
      </c>
      <c r="S607" s="280">
        <v>0</v>
      </c>
      <c r="T607" s="280">
        <v>2</v>
      </c>
      <c r="U607" s="233">
        <f t="shared" si="44"/>
        <v>0</v>
      </c>
      <c r="W607" s="252">
        <f t="shared" si="45"/>
        <v>4</v>
      </c>
    </row>
    <row r="608" spans="1:23" s="253" customFormat="1" ht="15" x14ac:dyDescent="0.3">
      <c r="A608" s="250" t="str">
        <f t="shared" si="42"/>
        <v>PO310405</v>
      </c>
      <c r="B608" s="250">
        <f t="shared" si="43"/>
        <v>5</v>
      </c>
      <c r="C608" s="279" t="s">
        <v>388</v>
      </c>
      <c r="D608" s="280" t="s">
        <v>935</v>
      </c>
      <c r="E608" s="280">
        <v>1</v>
      </c>
      <c r="F608" s="280">
        <v>0</v>
      </c>
      <c r="G608" s="280">
        <v>1</v>
      </c>
      <c r="H608" s="280">
        <v>2</v>
      </c>
      <c r="I608" s="280">
        <v>0</v>
      </c>
      <c r="J608" s="280">
        <v>0</v>
      </c>
      <c r="K608" s="280">
        <v>0</v>
      </c>
      <c r="L608" s="280">
        <v>0</v>
      </c>
      <c r="M608" s="280">
        <v>1</v>
      </c>
      <c r="N608" s="280">
        <v>0</v>
      </c>
      <c r="O608" s="280">
        <v>0</v>
      </c>
      <c r="P608" s="280">
        <v>1</v>
      </c>
      <c r="Q608" s="280">
        <v>0</v>
      </c>
      <c r="R608" s="280">
        <v>0</v>
      </c>
      <c r="S608" s="280">
        <v>0</v>
      </c>
      <c r="T608" s="280">
        <v>0</v>
      </c>
      <c r="U608" s="233">
        <f t="shared" si="44"/>
        <v>1</v>
      </c>
      <c r="W608" s="252">
        <f t="shared" si="45"/>
        <v>3</v>
      </c>
    </row>
    <row r="609" spans="1:23" s="253" customFormat="1" ht="15" x14ac:dyDescent="0.3">
      <c r="A609" s="250" t="str">
        <f t="shared" si="42"/>
        <v>PO310406</v>
      </c>
      <c r="B609" s="250">
        <f t="shared" si="43"/>
        <v>6</v>
      </c>
      <c r="C609" s="279" t="s">
        <v>388</v>
      </c>
      <c r="D609" s="280" t="s">
        <v>381</v>
      </c>
      <c r="E609" s="280">
        <v>0</v>
      </c>
      <c r="F609" s="280">
        <v>0</v>
      </c>
      <c r="G609" s="280">
        <v>0</v>
      </c>
      <c r="H609" s="280">
        <v>0</v>
      </c>
      <c r="I609" s="280">
        <v>0</v>
      </c>
      <c r="J609" s="280">
        <v>0</v>
      </c>
      <c r="K609" s="280">
        <v>0</v>
      </c>
      <c r="L609" s="280">
        <v>0</v>
      </c>
      <c r="M609" s="280">
        <v>0</v>
      </c>
      <c r="N609" s="280">
        <v>0</v>
      </c>
      <c r="O609" s="280">
        <v>0</v>
      </c>
      <c r="P609" s="280">
        <v>0</v>
      </c>
      <c r="Q609" s="280">
        <v>1</v>
      </c>
      <c r="R609" s="280">
        <v>0</v>
      </c>
      <c r="S609" s="280">
        <v>0</v>
      </c>
      <c r="T609" s="280">
        <v>1</v>
      </c>
      <c r="U609" s="233">
        <f t="shared" si="44"/>
        <v>0</v>
      </c>
      <c r="W609" s="252">
        <f t="shared" si="45"/>
        <v>1</v>
      </c>
    </row>
    <row r="610" spans="1:23" s="253" customFormat="1" ht="15" x14ac:dyDescent="0.3">
      <c r="A610" s="250" t="str">
        <f t="shared" si="42"/>
        <v>PO310407</v>
      </c>
      <c r="B610" s="250">
        <f t="shared" ref="B610:B634" si="46">IF(C610=C609,B609+1,1)</f>
        <v>7</v>
      </c>
      <c r="C610" s="279" t="s">
        <v>388</v>
      </c>
      <c r="D610" s="280" t="s">
        <v>393</v>
      </c>
      <c r="E610" s="280">
        <v>1</v>
      </c>
      <c r="F610" s="280">
        <v>0</v>
      </c>
      <c r="G610" s="280">
        <v>0</v>
      </c>
      <c r="H610" s="280">
        <v>1</v>
      </c>
      <c r="I610" s="280">
        <v>0</v>
      </c>
      <c r="J610" s="280">
        <v>0</v>
      </c>
      <c r="K610" s="280">
        <v>0</v>
      </c>
      <c r="L610" s="280">
        <v>0</v>
      </c>
      <c r="M610" s="280">
        <v>1</v>
      </c>
      <c r="N610" s="280">
        <v>0</v>
      </c>
      <c r="O610" s="280">
        <v>0</v>
      </c>
      <c r="P610" s="280">
        <v>1</v>
      </c>
      <c r="Q610" s="280">
        <v>0</v>
      </c>
      <c r="R610" s="280">
        <v>0</v>
      </c>
      <c r="S610" s="280">
        <v>0</v>
      </c>
      <c r="T610" s="280">
        <v>0</v>
      </c>
      <c r="U610" s="233">
        <f t="shared" si="44"/>
        <v>1</v>
      </c>
      <c r="W610" s="252">
        <f t="shared" si="45"/>
        <v>2</v>
      </c>
    </row>
    <row r="611" spans="1:23" s="253" customFormat="1" ht="15" x14ac:dyDescent="0.3">
      <c r="A611" s="250" t="str">
        <f t="shared" si="42"/>
        <v>PO310408</v>
      </c>
      <c r="B611" s="250">
        <f t="shared" si="46"/>
        <v>8</v>
      </c>
      <c r="C611" s="281" t="s">
        <v>388</v>
      </c>
      <c r="D611" s="282" t="s">
        <v>380</v>
      </c>
      <c r="E611" s="282">
        <v>0</v>
      </c>
      <c r="F611" s="282">
        <v>0</v>
      </c>
      <c r="G611" s="282">
        <v>0</v>
      </c>
      <c r="H611" s="282">
        <v>0</v>
      </c>
      <c r="I611" s="282">
        <v>0</v>
      </c>
      <c r="J611" s="282">
        <v>0</v>
      </c>
      <c r="K611" s="282">
        <v>0</v>
      </c>
      <c r="L611" s="282">
        <v>0</v>
      </c>
      <c r="M611" s="282">
        <v>0</v>
      </c>
      <c r="N611" s="282">
        <v>0</v>
      </c>
      <c r="O611" s="282">
        <v>0</v>
      </c>
      <c r="P611" s="282">
        <v>0</v>
      </c>
      <c r="Q611" s="282">
        <v>0</v>
      </c>
      <c r="R611" s="282">
        <v>0</v>
      </c>
      <c r="S611" s="282">
        <v>0</v>
      </c>
      <c r="T611" s="282">
        <v>0</v>
      </c>
      <c r="U611" s="233">
        <f t="shared" si="44"/>
        <v>0</v>
      </c>
      <c r="W611" s="252">
        <f t="shared" si="45"/>
        <v>0</v>
      </c>
    </row>
    <row r="612" spans="1:23" s="253" customFormat="1" ht="15" x14ac:dyDescent="0.3">
      <c r="A612" s="250" t="str">
        <f t="shared" si="42"/>
        <v>PO310501</v>
      </c>
      <c r="B612" s="250">
        <f t="shared" si="46"/>
        <v>1</v>
      </c>
      <c r="C612" s="279" t="s">
        <v>391</v>
      </c>
      <c r="D612" s="280" t="s">
        <v>392</v>
      </c>
      <c r="E612" s="280">
        <v>3</v>
      </c>
      <c r="F612" s="280">
        <v>0</v>
      </c>
      <c r="G612" s="280">
        <v>0</v>
      </c>
      <c r="H612" s="280">
        <v>3</v>
      </c>
      <c r="I612" s="280">
        <v>0</v>
      </c>
      <c r="J612" s="280">
        <v>0</v>
      </c>
      <c r="K612" s="280">
        <v>0</v>
      </c>
      <c r="L612" s="280">
        <v>0</v>
      </c>
      <c r="M612" s="280">
        <v>2</v>
      </c>
      <c r="N612" s="280">
        <v>0</v>
      </c>
      <c r="O612" s="280">
        <v>0</v>
      </c>
      <c r="P612" s="280">
        <v>2</v>
      </c>
      <c r="Q612" s="280">
        <v>0</v>
      </c>
      <c r="R612" s="280">
        <v>0</v>
      </c>
      <c r="S612" s="280">
        <v>0</v>
      </c>
      <c r="T612" s="280">
        <v>0</v>
      </c>
      <c r="U612" s="233">
        <f t="shared" si="44"/>
        <v>1</v>
      </c>
      <c r="W612" s="252">
        <f t="shared" si="45"/>
        <v>5</v>
      </c>
    </row>
    <row r="613" spans="1:23" s="253" customFormat="1" ht="15" x14ac:dyDescent="0.3">
      <c r="A613" s="250" t="str">
        <f t="shared" si="42"/>
        <v>PO310502</v>
      </c>
      <c r="B613" s="250">
        <f t="shared" si="46"/>
        <v>2</v>
      </c>
      <c r="C613" s="279" t="s">
        <v>391</v>
      </c>
      <c r="D613" s="280" t="s">
        <v>385</v>
      </c>
      <c r="E613" s="280">
        <v>1</v>
      </c>
      <c r="F613" s="280">
        <v>0</v>
      </c>
      <c r="G613" s="280">
        <v>0</v>
      </c>
      <c r="H613" s="280">
        <v>1</v>
      </c>
      <c r="I613" s="280">
        <v>0</v>
      </c>
      <c r="J613" s="280">
        <v>0</v>
      </c>
      <c r="K613" s="280">
        <v>0</v>
      </c>
      <c r="L613" s="280">
        <v>0</v>
      </c>
      <c r="M613" s="280">
        <v>0</v>
      </c>
      <c r="N613" s="280">
        <v>0</v>
      </c>
      <c r="O613" s="280">
        <v>0</v>
      </c>
      <c r="P613" s="280">
        <v>0</v>
      </c>
      <c r="Q613" s="280">
        <v>1</v>
      </c>
      <c r="R613" s="280">
        <v>0</v>
      </c>
      <c r="S613" s="280">
        <v>0</v>
      </c>
      <c r="T613" s="280">
        <v>1</v>
      </c>
      <c r="U613" s="233">
        <f t="shared" si="44"/>
        <v>0</v>
      </c>
      <c r="W613" s="252">
        <f t="shared" si="45"/>
        <v>2</v>
      </c>
    </row>
    <row r="614" spans="1:23" s="253" customFormat="1" ht="15" x14ac:dyDescent="0.3">
      <c r="A614" s="250" t="str">
        <f t="shared" si="42"/>
        <v>PO310503</v>
      </c>
      <c r="B614" s="250">
        <f t="shared" si="46"/>
        <v>3</v>
      </c>
      <c r="C614" s="279" t="s">
        <v>391</v>
      </c>
      <c r="D614" s="280" t="s">
        <v>717</v>
      </c>
      <c r="E614" s="280">
        <v>0</v>
      </c>
      <c r="F614" s="280">
        <v>0</v>
      </c>
      <c r="G614" s="280">
        <v>0</v>
      </c>
      <c r="H614" s="280">
        <v>0</v>
      </c>
      <c r="I614" s="280">
        <v>0</v>
      </c>
      <c r="J614" s="280">
        <v>0</v>
      </c>
      <c r="K614" s="280">
        <v>0</v>
      </c>
      <c r="L614" s="280">
        <v>0</v>
      </c>
      <c r="M614" s="280">
        <v>0</v>
      </c>
      <c r="N614" s="280">
        <v>0</v>
      </c>
      <c r="O614" s="280">
        <v>0</v>
      </c>
      <c r="P614" s="280">
        <v>0</v>
      </c>
      <c r="Q614" s="280">
        <v>0</v>
      </c>
      <c r="R614" s="280">
        <v>0</v>
      </c>
      <c r="S614" s="280">
        <v>0</v>
      </c>
      <c r="T614" s="280">
        <v>0</v>
      </c>
      <c r="U614" s="233">
        <f t="shared" si="44"/>
        <v>0</v>
      </c>
      <c r="W614" s="252">
        <f t="shared" si="45"/>
        <v>0</v>
      </c>
    </row>
    <row r="615" spans="1:23" s="253" customFormat="1" ht="15" x14ac:dyDescent="0.3">
      <c r="A615" s="250" t="str">
        <f t="shared" si="42"/>
        <v>PO310504</v>
      </c>
      <c r="B615" s="250">
        <f t="shared" si="46"/>
        <v>4</v>
      </c>
      <c r="C615" s="279" t="s">
        <v>391</v>
      </c>
      <c r="D615" s="280" t="s">
        <v>745</v>
      </c>
      <c r="E615" s="280">
        <v>2</v>
      </c>
      <c r="F615" s="280">
        <v>0</v>
      </c>
      <c r="G615" s="280">
        <v>0</v>
      </c>
      <c r="H615" s="280">
        <v>2</v>
      </c>
      <c r="I615" s="280">
        <v>0</v>
      </c>
      <c r="J615" s="280">
        <v>0</v>
      </c>
      <c r="K615" s="280">
        <v>0</v>
      </c>
      <c r="L615" s="280">
        <v>0</v>
      </c>
      <c r="M615" s="280">
        <v>1</v>
      </c>
      <c r="N615" s="280">
        <v>0</v>
      </c>
      <c r="O615" s="280">
        <v>0</v>
      </c>
      <c r="P615" s="280">
        <v>1</v>
      </c>
      <c r="Q615" s="280">
        <v>0</v>
      </c>
      <c r="R615" s="280">
        <v>0</v>
      </c>
      <c r="S615" s="280">
        <v>0</v>
      </c>
      <c r="T615" s="280">
        <v>0</v>
      </c>
      <c r="U615" s="233">
        <f t="shared" si="44"/>
        <v>1</v>
      </c>
      <c r="W615" s="252">
        <f t="shared" si="45"/>
        <v>3</v>
      </c>
    </row>
    <row r="616" spans="1:23" s="253" customFormat="1" ht="15" x14ac:dyDescent="0.3">
      <c r="A616" s="250" t="str">
        <f t="shared" si="42"/>
        <v>PO310505</v>
      </c>
      <c r="B616" s="250">
        <f t="shared" si="46"/>
        <v>5</v>
      </c>
      <c r="C616" s="279" t="s">
        <v>391</v>
      </c>
      <c r="D616" s="280" t="s">
        <v>393</v>
      </c>
      <c r="E616" s="280">
        <v>3</v>
      </c>
      <c r="F616" s="280">
        <v>0</v>
      </c>
      <c r="G616" s="280">
        <v>0</v>
      </c>
      <c r="H616" s="280">
        <v>3</v>
      </c>
      <c r="I616" s="280">
        <v>0</v>
      </c>
      <c r="J616" s="280">
        <v>0</v>
      </c>
      <c r="K616" s="280">
        <v>0</v>
      </c>
      <c r="L616" s="280">
        <v>0</v>
      </c>
      <c r="M616" s="280">
        <v>0</v>
      </c>
      <c r="N616" s="280">
        <v>0</v>
      </c>
      <c r="O616" s="280">
        <v>0</v>
      </c>
      <c r="P616" s="280">
        <v>0</v>
      </c>
      <c r="Q616" s="280">
        <v>0</v>
      </c>
      <c r="R616" s="280">
        <v>0</v>
      </c>
      <c r="S616" s="280">
        <v>0</v>
      </c>
      <c r="T616" s="280">
        <v>0</v>
      </c>
      <c r="U616" s="233">
        <f t="shared" si="44"/>
        <v>1</v>
      </c>
      <c r="W616" s="252">
        <f t="shared" si="45"/>
        <v>3</v>
      </c>
    </row>
    <row r="617" spans="1:23" s="253" customFormat="1" ht="15" x14ac:dyDescent="0.3">
      <c r="A617" s="250" t="str">
        <f t="shared" si="42"/>
        <v>PO310506</v>
      </c>
      <c r="B617" s="250">
        <f t="shared" si="46"/>
        <v>6</v>
      </c>
      <c r="C617" s="279" t="s">
        <v>391</v>
      </c>
      <c r="D617" s="280" t="s">
        <v>935</v>
      </c>
      <c r="E617" s="280">
        <v>1</v>
      </c>
      <c r="F617" s="280">
        <v>0</v>
      </c>
      <c r="G617" s="280">
        <v>0</v>
      </c>
      <c r="H617" s="280">
        <v>1</v>
      </c>
      <c r="I617" s="280">
        <v>0</v>
      </c>
      <c r="J617" s="280">
        <v>0</v>
      </c>
      <c r="K617" s="280">
        <v>0</v>
      </c>
      <c r="L617" s="280">
        <v>0</v>
      </c>
      <c r="M617" s="280">
        <v>0</v>
      </c>
      <c r="N617" s="280">
        <v>0</v>
      </c>
      <c r="O617" s="280">
        <v>0</v>
      </c>
      <c r="P617" s="280">
        <v>0</v>
      </c>
      <c r="Q617" s="280">
        <v>0</v>
      </c>
      <c r="R617" s="280">
        <v>0</v>
      </c>
      <c r="S617" s="280">
        <v>0</v>
      </c>
      <c r="T617" s="280">
        <v>0</v>
      </c>
      <c r="U617" s="233">
        <f t="shared" si="44"/>
        <v>1</v>
      </c>
      <c r="W617" s="252">
        <f t="shared" si="45"/>
        <v>1</v>
      </c>
    </row>
    <row r="618" spans="1:23" s="253" customFormat="1" ht="15" x14ac:dyDescent="0.3">
      <c r="A618" s="250" t="str">
        <f t="shared" si="42"/>
        <v>PO310507</v>
      </c>
      <c r="B618" s="250">
        <f t="shared" si="46"/>
        <v>7</v>
      </c>
      <c r="C618" s="279" t="s">
        <v>391</v>
      </c>
      <c r="D618" s="280" t="s">
        <v>396</v>
      </c>
      <c r="E618" s="280">
        <v>1</v>
      </c>
      <c r="F618" s="280">
        <v>0</v>
      </c>
      <c r="G618" s="280">
        <v>0</v>
      </c>
      <c r="H618" s="280">
        <v>1</v>
      </c>
      <c r="I618" s="280">
        <v>0</v>
      </c>
      <c r="J618" s="280">
        <v>0</v>
      </c>
      <c r="K618" s="280">
        <v>0</v>
      </c>
      <c r="L618" s="280">
        <v>0</v>
      </c>
      <c r="M618" s="280">
        <v>0</v>
      </c>
      <c r="N618" s="280">
        <v>0</v>
      </c>
      <c r="O618" s="280">
        <v>0</v>
      </c>
      <c r="P618" s="280">
        <v>0</v>
      </c>
      <c r="Q618" s="280">
        <v>0</v>
      </c>
      <c r="R618" s="280">
        <v>0</v>
      </c>
      <c r="S618" s="280">
        <v>0</v>
      </c>
      <c r="T618" s="280">
        <v>0</v>
      </c>
      <c r="U618" s="233">
        <f t="shared" si="44"/>
        <v>1</v>
      </c>
      <c r="W618" s="252">
        <f t="shared" si="45"/>
        <v>1</v>
      </c>
    </row>
    <row r="619" spans="1:23" s="253" customFormat="1" ht="15" x14ac:dyDescent="0.3">
      <c r="A619" s="250" t="str">
        <f t="shared" si="42"/>
        <v>PO310508</v>
      </c>
      <c r="B619" s="250">
        <f t="shared" si="46"/>
        <v>8</v>
      </c>
      <c r="C619" s="279" t="s">
        <v>391</v>
      </c>
      <c r="D619" s="280" t="s">
        <v>394</v>
      </c>
      <c r="E619" s="280">
        <v>5</v>
      </c>
      <c r="F619" s="280">
        <v>0</v>
      </c>
      <c r="G619" s="280">
        <v>0</v>
      </c>
      <c r="H619" s="280">
        <v>5</v>
      </c>
      <c r="I619" s="280">
        <v>0</v>
      </c>
      <c r="J619" s="280">
        <v>0</v>
      </c>
      <c r="K619" s="280">
        <v>0</v>
      </c>
      <c r="L619" s="280">
        <v>0</v>
      </c>
      <c r="M619" s="280">
        <v>0</v>
      </c>
      <c r="N619" s="280">
        <v>0</v>
      </c>
      <c r="O619" s="280">
        <v>0</v>
      </c>
      <c r="P619" s="280">
        <v>0</v>
      </c>
      <c r="Q619" s="280">
        <v>0</v>
      </c>
      <c r="R619" s="280">
        <v>0</v>
      </c>
      <c r="S619" s="280">
        <v>0</v>
      </c>
      <c r="T619" s="280">
        <v>0</v>
      </c>
      <c r="U619" s="233">
        <f t="shared" si="44"/>
        <v>1</v>
      </c>
      <c r="W619" s="252">
        <f t="shared" si="45"/>
        <v>5</v>
      </c>
    </row>
    <row r="620" spans="1:23" s="253" customFormat="1" ht="15" x14ac:dyDescent="0.3">
      <c r="A620" s="250" t="str">
        <f t="shared" si="42"/>
        <v>PO310509</v>
      </c>
      <c r="B620" s="250">
        <f t="shared" si="46"/>
        <v>9</v>
      </c>
      <c r="C620" s="279" t="s">
        <v>391</v>
      </c>
      <c r="D620" s="280" t="s">
        <v>381</v>
      </c>
      <c r="E620" s="280">
        <v>0</v>
      </c>
      <c r="F620" s="280">
        <v>0</v>
      </c>
      <c r="G620" s="280">
        <v>0</v>
      </c>
      <c r="H620" s="280">
        <v>0</v>
      </c>
      <c r="I620" s="280">
        <v>0</v>
      </c>
      <c r="J620" s="280">
        <v>0</v>
      </c>
      <c r="K620" s="280">
        <v>0</v>
      </c>
      <c r="L620" s="280">
        <v>0</v>
      </c>
      <c r="M620" s="280">
        <v>1</v>
      </c>
      <c r="N620" s="280">
        <v>0</v>
      </c>
      <c r="O620" s="280">
        <v>0</v>
      </c>
      <c r="P620" s="280">
        <v>1</v>
      </c>
      <c r="Q620" s="280">
        <v>0</v>
      </c>
      <c r="R620" s="280">
        <v>0</v>
      </c>
      <c r="S620" s="280">
        <v>0</v>
      </c>
      <c r="T620" s="280">
        <v>0</v>
      </c>
      <c r="U620" s="233">
        <f t="shared" si="44"/>
        <v>1</v>
      </c>
      <c r="W620" s="252">
        <f t="shared" si="45"/>
        <v>1</v>
      </c>
    </row>
    <row r="621" spans="1:23" s="253" customFormat="1" ht="15" x14ac:dyDescent="0.3">
      <c r="A621" s="250" t="str">
        <f t="shared" si="42"/>
        <v>PO310510</v>
      </c>
      <c r="B621" s="250">
        <f t="shared" si="46"/>
        <v>10</v>
      </c>
      <c r="C621" s="279" t="s">
        <v>391</v>
      </c>
      <c r="D621" s="280" t="s">
        <v>209</v>
      </c>
      <c r="E621" s="280">
        <v>1</v>
      </c>
      <c r="F621" s="280">
        <v>0</v>
      </c>
      <c r="G621" s="280">
        <v>0</v>
      </c>
      <c r="H621" s="280">
        <v>1</v>
      </c>
      <c r="I621" s="280">
        <v>0</v>
      </c>
      <c r="J621" s="280">
        <v>0</v>
      </c>
      <c r="K621" s="280">
        <v>0</v>
      </c>
      <c r="L621" s="280">
        <v>0</v>
      </c>
      <c r="M621" s="280">
        <v>0</v>
      </c>
      <c r="N621" s="280">
        <v>0</v>
      </c>
      <c r="O621" s="280">
        <v>0</v>
      </c>
      <c r="P621" s="280">
        <v>0</v>
      </c>
      <c r="Q621" s="280">
        <v>0</v>
      </c>
      <c r="R621" s="280">
        <v>0</v>
      </c>
      <c r="S621" s="280">
        <v>0</v>
      </c>
      <c r="T621" s="280">
        <v>0</v>
      </c>
      <c r="U621" s="233">
        <f t="shared" si="44"/>
        <v>1</v>
      </c>
      <c r="W621" s="252">
        <f t="shared" si="45"/>
        <v>1</v>
      </c>
    </row>
    <row r="622" spans="1:23" s="253" customFormat="1" ht="15" x14ac:dyDescent="0.3">
      <c r="A622" s="250" t="str">
        <f t="shared" si="42"/>
        <v>PO310511</v>
      </c>
      <c r="B622" s="250">
        <f t="shared" si="46"/>
        <v>11</v>
      </c>
      <c r="C622" s="279" t="s">
        <v>391</v>
      </c>
      <c r="D622" s="280" t="s">
        <v>202</v>
      </c>
      <c r="E622" s="280">
        <v>0</v>
      </c>
      <c r="F622" s="280">
        <v>0</v>
      </c>
      <c r="G622" s="280">
        <v>0</v>
      </c>
      <c r="H622" s="280">
        <v>0</v>
      </c>
      <c r="I622" s="280">
        <v>0</v>
      </c>
      <c r="J622" s="280">
        <v>0</v>
      </c>
      <c r="K622" s="280">
        <v>0</v>
      </c>
      <c r="L622" s="280">
        <v>0</v>
      </c>
      <c r="M622" s="280">
        <v>0</v>
      </c>
      <c r="N622" s="280">
        <v>0</v>
      </c>
      <c r="O622" s="280">
        <v>0</v>
      </c>
      <c r="P622" s="280">
        <v>0</v>
      </c>
      <c r="Q622" s="280">
        <v>0</v>
      </c>
      <c r="R622" s="280">
        <v>0</v>
      </c>
      <c r="S622" s="280">
        <v>0</v>
      </c>
      <c r="T622" s="280">
        <v>0</v>
      </c>
      <c r="U622" s="233">
        <f t="shared" si="44"/>
        <v>0</v>
      </c>
      <c r="W622" s="252">
        <f t="shared" si="45"/>
        <v>0</v>
      </c>
    </row>
    <row r="623" spans="1:23" s="253" customFormat="1" ht="15" x14ac:dyDescent="0.3">
      <c r="A623" s="250" t="str">
        <f t="shared" si="42"/>
        <v>PO310512</v>
      </c>
      <c r="B623" s="250">
        <f t="shared" si="46"/>
        <v>12</v>
      </c>
      <c r="C623" s="281" t="s">
        <v>391</v>
      </c>
      <c r="D623" s="282" t="s">
        <v>397</v>
      </c>
      <c r="E623" s="282">
        <v>0</v>
      </c>
      <c r="F623" s="282">
        <v>0</v>
      </c>
      <c r="G623" s="282">
        <v>0</v>
      </c>
      <c r="H623" s="282">
        <v>0</v>
      </c>
      <c r="I623" s="282">
        <v>0</v>
      </c>
      <c r="J623" s="282">
        <v>0</v>
      </c>
      <c r="K623" s="282">
        <v>0</v>
      </c>
      <c r="L623" s="282">
        <v>0</v>
      </c>
      <c r="M623" s="282">
        <v>0</v>
      </c>
      <c r="N623" s="282">
        <v>0</v>
      </c>
      <c r="O623" s="282">
        <v>0</v>
      </c>
      <c r="P623" s="282">
        <v>0</v>
      </c>
      <c r="Q623" s="282">
        <v>0</v>
      </c>
      <c r="R623" s="282">
        <v>0</v>
      </c>
      <c r="S623" s="282">
        <v>0</v>
      </c>
      <c r="T623" s="282">
        <v>0</v>
      </c>
      <c r="U623" s="233">
        <f t="shared" si="44"/>
        <v>0</v>
      </c>
      <c r="W623" s="252">
        <f t="shared" si="45"/>
        <v>0</v>
      </c>
    </row>
    <row r="624" spans="1:23" s="253" customFormat="1" ht="15" x14ac:dyDescent="0.3">
      <c r="A624" s="250" t="str">
        <f t="shared" si="42"/>
        <v>PO310601</v>
      </c>
      <c r="B624" s="250">
        <f t="shared" si="46"/>
        <v>1</v>
      </c>
      <c r="C624" s="279" t="s">
        <v>395</v>
      </c>
      <c r="D624" s="280" t="s">
        <v>235</v>
      </c>
      <c r="E624" s="280">
        <v>0</v>
      </c>
      <c r="F624" s="280">
        <v>0</v>
      </c>
      <c r="G624" s="280">
        <v>0</v>
      </c>
      <c r="H624" s="280">
        <v>0</v>
      </c>
      <c r="I624" s="280">
        <v>0</v>
      </c>
      <c r="J624" s="280">
        <v>0</v>
      </c>
      <c r="K624" s="280">
        <v>0</v>
      </c>
      <c r="L624" s="280">
        <v>0</v>
      </c>
      <c r="M624" s="280">
        <v>0</v>
      </c>
      <c r="N624" s="280">
        <v>0</v>
      </c>
      <c r="O624" s="280">
        <v>0</v>
      </c>
      <c r="P624" s="280">
        <v>0</v>
      </c>
      <c r="Q624" s="280">
        <v>0</v>
      </c>
      <c r="R624" s="280">
        <v>0</v>
      </c>
      <c r="S624" s="280">
        <v>0</v>
      </c>
      <c r="T624" s="280">
        <v>0</v>
      </c>
      <c r="U624" s="233">
        <f t="shared" si="44"/>
        <v>0</v>
      </c>
      <c r="W624" s="252">
        <f t="shared" si="45"/>
        <v>0</v>
      </c>
    </row>
    <row r="625" spans="1:23" s="253" customFormat="1" ht="15" x14ac:dyDescent="0.3">
      <c r="A625" s="250" t="str">
        <f t="shared" si="42"/>
        <v>PO310602</v>
      </c>
      <c r="B625" s="250">
        <f t="shared" si="46"/>
        <v>2</v>
      </c>
      <c r="C625" s="279" t="s">
        <v>395</v>
      </c>
      <c r="D625" s="280" t="s">
        <v>385</v>
      </c>
      <c r="E625" s="280">
        <v>3</v>
      </c>
      <c r="F625" s="280">
        <v>0</v>
      </c>
      <c r="G625" s="280">
        <v>0</v>
      </c>
      <c r="H625" s="280">
        <v>3</v>
      </c>
      <c r="I625" s="280">
        <v>0</v>
      </c>
      <c r="J625" s="280">
        <v>0</v>
      </c>
      <c r="K625" s="280">
        <v>0</v>
      </c>
      <c r="L625" s="280">
        <v>0</v>
      </c>
      <c r="M625" s="280">
        <v>3</v>
      </c>
      <c r="N625" s="280">
        <v>0</v>
      </c>
      <c r="O625" s="280">
        <v>0</v>
      </c>
      <c r="P625" s="280">
        <v>3</v>
      </c>
      <c r="Q625" s="280">
        <v>0</v>
      </c>
      <c r="R625" s="280">
        <v>0</v>
      </c>
      <c r="S625" s="280">
        <v>0</v>
      </c>
      <c r="T625" s="280">
        <v>0</v>
      </c>
      <c r="U625" s="233">
        <f t="shared" si="44"/>
        <v>1</v>
      </c>
      <c r="W625" s="252">
        <f t="shared" si="45"/>
        <v>6</v>
      </c>
    </row>
    <row r="626" spans="1:23" s="253" customFormat="1" ht="15" x14ac:dyDescent="0.3">
      <c r="A626" s="250" t="str">
        <f t="shared" si="42"/>
        <v>PO310603</v>
      </c>
      <c r="B626" s="250">
        <f t="shared" si="46"/>
        <v>3</v>
      </c>
      <c r="C626" s="279" t="s">
        <v>395</v>
      </c>
      <c r="D626" s="280" t="s">
        <v>381</v>
      </c>
      <c r="E626" s="280">
        <v>0</v>
      </c>
      <c r="F626" s="280">
        <v>0</v>
      </c>
      <c r="G626" s="280">
        <v>0</v>
      </c>
      <c r="H626" s="280">
        <v>0</v>
      </c>
      <c r="I626" s="280">
        <v>0</v>
      </c>
      <c r="J626" s="280">
        <v>0</v>
      </c>
      <c r="K626" s="280">
        <v>0</v>
      </c>
      <c r="L626" s="280">
        <v>0</v>
      </c>
      <c r="M626" s="280">
        <v>0</v>
      </c>
      <c r="N626" s="280">
        <v>0</v>
      </c>
      <c r="O626" s="280">
        <v>0</v>
      </c>
      <c r="P626" s="280">
        <v>0</v>
      </c>
      <c r="Q626" s="280">
        <v>0</v>
      </c>
      <c r="R626" s="280">
        <v>0</v>
      </c>
      <c r="S626" s="280">
        <v>0</v>
      </c>
      <c r="T626" s="280">
        <v>0</v>
      </c>
      <c r="U626" s="233">
        <f t="shared" si="44"/>
        <v>0</v>
      </c>
      <c r="W626" s="252">
        <f t="shared" si="45"/>
        <v>0</v>
      </c>
    </row>
    <row r="627" spans="1:23" s="253" customFormat="1" ht="15" x14ac:dyDescent="0.3">
      <c r="A627" s="250" t="str">
        <f t="shared" ref="A627:A634" si="47">C627&amp;IF(B627&lt;10,"0","")&amp;B627</f>
        <v>PO310604</v>
      </c>
      <c r="B627" s="250">
        <f t="shared" si="46"/>
        <v>4</v>
      </c>
      <c r="C627" s="279" t="s">
        <v>395</v>
      </c>
      <c r="D627" s="280" t="s">
        <v>209</v>
      </c>
      <c r="E627" s="280">
        <v>0</v>
      </c>
      <c r="F627" s="280">
        <v>0</v>
      </c>
      <c r="G627" s="280">
        <v>0</v>
      </c>
      <c r="H627" s="280">
        <v>0</v>
      </c>
      <c r="I627" s="280">
        <v>0</v>
      </c>
      <c r="J627" s="280">
        <v>0</v>
      </c>
      <c r="K627" s="280">
        <v>0</v>
      </c>
      <c r="L627" s="280">
        <v>0</v>
      </c>
      <c r="M627" s="280">
        <v>0</v>
      </c>
      <c r="N627" s="280">
        <v>0</v>
      </c>
      <c r="O627" s="280">
        <v>0</v>
      </c>
      <c r="P627" s="280">
        <v>0</v>
      </c>
      <c r="Q627" s="280">
        <v>0</v>
      </c>
      <c r="R627" s="280">
        <v>0</v>
      </c>
      <c r="S627" s="280">
        <v>0</v>
      </c>
      <c r="T627" s="280">
        <v>0</v>
      </c>
      <c r="U627" s="233">
        <f t="shared" si="44"/>
        <v>0</v>
      </c>
      <c r="W627" s="252">
        <f t="shared" si="45"/>
        <v>0</v>
      </c>
    </row>
    <row r="628" spans="1:23" s="253" customFormat="1" ht="15" x14ac:dyDescent="0.3">
      <c r="A628" s="250" t="str">
        <f t="shared" si="47"/>
        <v>PO310605</v>
      </c>
      <c r="B628" s="250">
        <f t="shared" si="46"/>
        <v>5</v>
      </c>
      <c r="C628" s="279" t="s">
        <v>395</v>
      </c>
      <c r="D628" s="280" t="s">
        <v>393</v>
      </c>
      <c r="E628" s="280">
        <v>5</v>
      </c>
      <c r="F628" s="280">
        <v>0</v>
      </c>
      <c r="G628" s="280">
        <v>0</v>
      </c>
      <c r="H628" s="280">
        <v>5</v>
      </c>
      <c r="I628" s="280">
        <v>0</v>
      </c>
      <c r="J628" s="280">
        <v>0</v>
      </c>
      <c r="K628" s="280">
        <v>0</v>
      </c>
      <c r="L628" s="280">
        <v>0</v>
      </c>
      <c r="M628" s="280">
        <v>0</v>
      </c>
      <c r="N628" s="280">
        <v>0</v>
      </c>
      <c r="O628" s="280">
        <v>0</v>
      </c>
      <c r="P628" s="280">
        <v>0</v>
      </c>
      <c r="Q628" s="280">
        <v>0</v>
      </c>
      <c r="R628" s="280">
        <v>0</v>
      </c>
      <c r="S628" s="280">
        <v>0</v>
      </c>
      <c r="T628" s="280">
        <v>0</v>
      </c>
      <c r="U628" s="233">
        <f t="shared" si="44"/>
        <v>1</v>
      </c>
      <c r="W628" s="252">
        <f t="shared" si="45"/>
        <v>5</v>
      </c>
    </row>
    <row r="629" spans="1:23" s="253" customFormat="1" ht="15" x14ac:dyDescent="0.3">
      <c r="A629" s="250" t="str">
        <f t="shared" si="47"/>
        <v>PO310606</v>
      </c>
      <c r="B629" s="250">
        <f t="shared" si="46"/>
        <v>6</v>
      </c>
      <c r="C629" s="279" t="s">
        <v>395</v>
      </c>
      <c r="D629" s="280" t="s">
        <v>935</v>
      </c>
      <c r="E629" s="280">
        <v>1</v>
      </c>
      <c r="F629" s="280">
        <v>0</v>
      </c>
      <c r="G629" s="280">
        <v>1</v>
      </c>
      <c r="H629" s="280">
        <v>2</v>
      </c>
      <c r="I629" s="280">
        <v>0</v>
      </c>
      <c r="J629" s="280">
        <v>0</v>
      </c>
      <c r="K629" s="280">
        <v>0</v>
      </c>
      <c r="L629" s="280">
        <v>0</v>
      </c>
      <c r="M629" s="280">
        <v>0</v>
      </c>
      <c r="N629" s="280">
        <v>0</v>
      </c>
      <c r="O629" s="280">
        <v>0</v>
      </c>
      <c r="P629" s="280">
        <v>0</v>
      </c>
      <c r="Q629" s="280">
        <v>0</v>
      </c>
      <c r="R629" s="280">
        <v>0</v>
      </c>
      <c r="S629" s="280">
        <v>0</v>
      </c>
      <c r="T629" s="280">
        <v>0</v>
      </c>
      <c r="U629" s="233">
        <f t="shared" si="44"/>
        <v>1</v>
      </c>
      <c r="W629" s="252">
        <f t="shared" si="45"/>
        <v>2</v>
      </c>
    </row>
    <row r="630" spans="1:23" s="253" customFormat="1" ht="15" x14ac:dyDescent="0.3">
      <c r="A630" s="250" t="str">
        <f t="shared" si="47"/>
        <v>PO310607</v>
      </c>
      <c r="B630" s="250">
        <f t="shared" si="46"/>
        <v>7</v>
      </c>
      <c r="C630" s="279" t="s">
        <v>395</v>
      </c>
      <c r="D630" s="280" t="s">
        <v>396</v>
      </c>
      <c r="E630" s="280">
        <v>11</v>
      </c>
      <c r="F630" s="280">
        <v>0</v>
      </c>
      <c r="G630" s="280">
        <v>0</v>
      </c>
      <c r="H630" s="280">
        <v>11</v>
      </c>
      <c r="I630" s="280">
        <v>0</v>
      </c>
      <c r="J630" s="280">
        <v>0</v>
      </c>
      <c r="K630" s="280">
        <v>0</v>
      </c>
      <c r="L630" s="280">
        <v>0</v>
      </c>
      <c r="M630" s="280">
        <v>5</v>
      </c>
      <c r="N630" s="280">
        <v>0</v>
      </c>
      <c r="O630" s="280">
        <v>0</v>
      </c>
      <c r="P630" s="280">
        <v>5</v>
      </c>
      <c r="Q630" s="280">
        <v>0</v>
      </c>
      <c r="R630" s="280">
        <v>0</v>
      </c>
      <c r="S630" s="280">
        <v>0</v>
      </c>
      <c r="T630" s="280">
        <v>0</v>
      </c>
      <c r="U630" s="233">
        <f t="shared" si="44"/>
        <v>1</v>
      </c>
      <c r="W630" s="252">
        <f t="shared" si="45"/>
        <v>16</v>
      </c>
    </row>
    <row r="631" spans="1:23" s="253" customFormat="1" ht="15" x14ac:dyDescent="0.3">
      <c r="A631" s="250" t="str">
        <f t="shared" si="47"/>
        <v>PO310608</v>
      </c>
      <c r="B631" s="250">
        <f t="shared" si="46"/>
        <v>8</v>
      </c>
      <c r="C631" s="279" t="s">
        <v>395</v>
      </c>
      <c r="D631" s="280" t="s">
        <v>397</v>
      </c>
      <c r="E631" s="280">
        <v>7</v>
      </c>
      <c r="F631" s="280">
        <v>0</v>
      </c>
      <c r="G631" s="280">
        <v>0</v>
      </c>
      <c r="H631" s="280">
        <v>7</v>
      </c>
      <c r="I631" s="280">
        <v>0</v>
      </c>
      <c r="J631" s="280">
        <v>0</v>
      </c>
      <c r="K631" s="280">
        <v>0</v>
      </c>
      <c r="L631" s="280">
        <v>0</v>
      </c>
      <c r="M631" s="280">
        <v>2</v>
      </c>
      <c r="N631" s="280">
        <v>0</v>
      </c>
      <c r="O631" s="280">
        <v>0</v>
      </c>
      <c r="P631" s="280">
        <v>2</v>
      </c>
      <c r="Q631" s="280">
        <v>1</v>
      </c>
      <c r="R631" s="280">
        <v>0</v>
      </c>
      <c r="S631" s="280">
        <v>0</v>
      </c>
      <c r="T631" s="280">
        <v>1</v>
      </c>
      <c r="U631" s="233">
        <f t="shared" si="44"/>
        <v>1</v>
      </c>
      <c r="W631" s="252">
        <f t="shared" si="45"/>
        <v>10</v>
      </c>
    </row>
    <row r="632" spans="1:23" s="253" customFormat="1" ht="15" x14ac:dyDescent="0.3">
      <c r="A632" s="250" t="str">
        <f t="shared" si="47"/>
        <v>PO310609</v>
      </c>
      <c r="B632" s="250">
        <f t="shared" si="46"/>
        <v>9</v>
      </c>
      <c r="C632" s="279" t="s">
        <v>395</v>
      </c>
      <c r="D632" s="280" t="s">
        <v>313</v>
      </c>
      <c r="E632" s="280">
        <v>6</v>
      </c>
      <c r="F632" s="280">
        <v>0</v>
      </c>
      <c r="G632" s="280">
        <v>0</v>
      </c>
      <c r="H632" s="280">
        <v>6</v>
      </c>
      <c r="I632" s="280">
        <v>0</v>
      </c>
      <c r="J632" s="280">
        <v>0</v>
      </c>
      <c r="K632" s="280">
        <v>0</v>
      </c>
      <c r="L632" s="280">
        <v>0</v>
      </c>
      <c r="M632" s="280">
        <v>9</v>
      </c>
      <c r="N632" s="280">
        <v>0</v>
      </c>
      <c r="O632" s="280">
        <v>0</v>
      </c>
      <c r="P632" s="280">
        <v>9</v>
      </c>
      <c r="Q632" s="280">
        <v>1</v>
      </c>
      <c r="R632" s="280">
        <v>0</v>
      </c>
      <c r="S632" s="280">
        <v>0</v>
      </c>
      <c r="T632" s="280">
        <v>1</v>
      </c>
      <c r="U632" s="233">
        <f t="shared" si="44"/>
        <v>1</v>
      </c>
      <c r="W632" s="252">
        <f t="shared" si="45"/>
        <v>16</v>
      </c>
    </row>
    <row r="633" spans="1:23" s="253" customFormat="1" ht="15" x14ac:dyDescent="0.3">
      <c r="A633" s="250" t="str">
        <f t="shared" si="47"/>
        <v>PO310610</v>
      </c>
      <c r="B633" s="250">
        <f t="shared" si="46"/>
        <v>10</v>
      </c>
      <c r="C633" s="279" t="s">
        <v>395</v>
      </c>
      <c r="D633" s="280" t="s">
        <v>717</v>
      </c>
      <c r="E633" s="280">
        <v>0</v>
      </c>
      <c r="F633" s="280">
        <v>0</v>
      </c>
      <c r="G633" s="280">
        <v>0</v>
      </c>
      <c r="H633" s="280">
        <v>0</v>
      </c>
      <c r="I633" s="280">
        <v>0</v>
      </c>
      <c r="J633" s="280">
        <v>0</v>
      </c>
      <c r="K633" s="280">
        <v>0</v>
      </c>
      <c r="L633" s="280">
        <v>0</v>
      </c>
      <c r="M633" s="280">
        <v>0</v>
      </c>
      <c r="N633" s="280">
        <v>0</v>
      </c>
      <c r="O633" s="280">
        <v>0</v>
      </c>
      <c r="P633" s="280">
        <v>0</v>
      </c>
      <c r="Q633" s="280">
        <v>0</v>
      </c>
      <c r="R633" s="280">
        <v>0</v>
      </c>
      <c r="S633" s="280">
        <v>0</v>
      </c>
      <c r="T633" s="280">
        <v>0</v>
      </c>
      <c r="U633" s="233">
        <f t="shared" si="44"/>
        <v>0</v>
      </c>
      <c r="W633" s="252">
        <f t="shared" si="45"/>
        <v>0</v>
      </c>
    </row>
    <row r="634" spans="1:23" s="253" customFormat="1" ht="15" x14ac:dyDescent="0.3">
      <c r="A634" s="250" t="str">
        <f t="shared" si="47"/>
        <v>PO310611</v>
      </c>
      <c r="B634" s="250">
        <f t="shared" si="46"/>
        <v>11</v>
      </c>
      <c r="C634" s="277" t="s">
        <v>395</v>
      </c>
      <c r="D634" s="277" t="s">
        <v>390</v>
      </c>
      <c r="E634" s="277">
        <v>0</v>
      </c>
      <c r="F634" s="277">
        <v>0</v>
      </c>
      <c r="G634" s="277">
        <v>0</v>
      </c>
      <c r="H634" s="277">
        <v>0</v>
      </c>
      <c r="I634" s="277">
        <v>0</v>
      </c>
      <c r="J634" s="277">
        <v>0</v>
      </c>
      <c r="K634" s="277">
        <v>0</v>
      </c>
      <c r="L634" s="277">
        <v>0</v>
      </c>
      <c r="M634" s="277">
        <v>0</v>
      </c>
      <c r="N634" s="277">
        <v>0</v>
      </c>
      <c r="O634" s="277">
        <v>0</v>
      </c>
      <c r="P634" s="277">
        <v>0</v>
      </c>
      <c r="Q634" s="277">
        <v>0</v>
      </c>
      <c r="R634" s="277">
        <v>0</v>
      </c>
      <c r="S634" s="277">
        <v>0</v>
      </c>
      <c r="T634" s="277">
        <v>0</v>
      </c>
      <c r="U634" s="233">
        <f t="shared" si="44"/>
        <v>0</v>
      </c>
      <c r="W634" s="252">
        <f t="shared" si="45"/>
        <v>0</v>
      </c>
    </row>
    <row r="635" spans="1:23" s="253" customFormat="1" ht="15" x14ac:dyDescent="0.3">
      <c r="A635" s="250" t="str">
        <f t="shared" ref="A635" si="48">C635&amp;IF(B635&lt;10,"0","")&amp;B635</f>
        <v>PO310612</v>
      </c>
      <c r="B635" s="250">
        <f t="shared" ref="B635" si="49">IF(C635=C634,B634+1,1)</f>
        <v>12</v>
      </c>
      <c r="C635" s="283" t="s">
        <v>395</v>
      </c>
      <c r="D635" s="283" t="s">
        <v>262</v>
      </c>
      <c r="E635" s="283">
        <v>0</v>
      </c>
      <c r="F635" s="283">
        <v>0</v>
      </c>
      <c r="G635" s="283">
        <v>0</v>
      </c>
      <c r="H635" s="283">
        <v>0</v>
      </c>
      <c r="I635" s="283">
        <v>0</v>
      </c>
      <c r="J635" s="283">
        <v>0</v>
      </c>
      <c r="K635" s="283">
        <v>0</v>
      </c>
      <c r="L635" s="283">
        <v>0</v>
      </c>
      <c r="M635" s="283">
        <v>0</v>
      </c>
      <c r="N635" s="283">
        <v>0</v>
      </c>
      <c r="O635" s="283">
        <v>0</v>
      </c>
      <c r="P635" s="283">
        <v>0</v>
      </c>
      <c r="Q635" s="283">
        <v>0</v>
      </c>
      <c r="R635" s="283">
        <v>0</v>
      </c>
      <c r="S635" s="283">
        <v>0</v>
      </c>
      <c r="T635" s="283">
        <v>0</v>
      </c>
      <c r="U635" s="233">
        <f t="shared" si="44"/>
        <v>0</v>
      </c>
      <c r="W635" s="254"/>
    </row>
    <row r="636" spans="1:23" s="253" customFormat="1" x14ac:dyDescent="0.2">
      <c r="E636" s="253">
        <f>SUM(E11:E635)</f>
        <v>856</v>
      </c>
      <c r="F636" s="253">
        <f t="shared" ref="F636:U636" si="50">SUM(F11:F635)</f>
        <v>117</v>
      </c>
      <c r="G636" s="253">
        <f t="shared" si="50"/>
        <v>69</v>
      </c>
      <c r="H636" s="253">
        <f t="shared" si="50"/>
        <v>1042</v>
      </c>
      <c r="I636" s="253">
        <f t="shared" si="50"/>
        <v>117</v>
      </c>
      <c r="J636" s="253">
        <f t="shared" si="50"/>
        <v>5</v>
      </c>
      <c r="K636" s="253">
        <f t="shared" si="50"/>
        <v>4</v>
      </c>
      <c r="L636" s="253">
        <f t="shared" si="50"/>
        <v>126</v>
      </c>
      <c r="M636" s="253">
        <f t="shared" si="50"/>
        <v>578</v>
      </c>
      <c r="N636" s="253">
        <f t="shared" si="50"/>
        <v>22</v>
      </c>
      <c r="O636" s="253">
        <f t="shared" si="50"/>
        <v>10</v>
      </c>
      <c r="P636" s="253">
        <f t="shared" si="50"/>
        <v>610</v>
      </c>
      <c r="Q636" s="253">
        <f t="shared" si="50"/>
        <v>129</v>
      </c>
      <c r="R636" s="253">
        <f t="shared" si="50"/>
        <v>9</v>
      </c>
      <c r="S636" s="253">
        <f t="shared" si="50"/>
        <v>27</v>
      </c>
      <c r="T636" s="253">
        <f t="shared" si="50"/>
        <v>165</v>
      </c>
      <c r="U636" s="253">
        <f t="shared" si="50"/>
        <v>402</v>
      </c>
      <c r="W636" s="254"/>
    </row>
    <row r="637" spans="1:23" s="253" customFormat="1" x14ac:dyDescent="0.2">
      <c r="W637" s="254"/>
    </row>
    <row r="638" spans="1:23" s="253" customFormat="1" x14ac:dyDescent="0.2">
      <c r="W638" s="254"/>
    </row>
    <row r="639" spans="1:23" s="253" customFormat="1" x14ac:dyDescent="0.2">
      <c r="W639" s="254"/>
    </row>
    <row r="640" spans="1:23" s="253" customFormat="1" x14ac:dyDescent="0.2">
      <c r="W640" s="254"/>
    </row>
    <row r="641" spans="23:23" s="253" customFormat="1" x14ac:dyDescent="0.2">
      <c r="W641" s="254"/>
    </row>
    <row r="642" spans="23:23" s="253" customFormat="1" x14ac:dyDescent="0.2">
      <c r="W642" s="254"/>
    </row>
    <row r="643" spans="23:23" s="253" customFormat="1" x14ac:dyDescent="0.2">
      <c r="W643" s="254"/>
    </row>
    <row r="644" spans="23:23" s="253" customFormat="1" x14ac:dyDescent="0.2">
      <c r="W644" s="254"/>
    </row>
    <row r="645" spans="23:23" s="253" customFormat="1" x14ac:dyDescent="0.2">
      <c r="W645" s="254"/>
    </row>
    <row r="646" spans="23:23" s="253" customFormat="1" x14ac:dyDescent="0.2">
      <c r="W646" s="254"/>
    </row>
    <row r="647" spans="23:23" s="253" customFormat="1" x14ac:dyDescent="0.2">
      <c r="W647" s="254"/>
    </row>
    <row r="648" spans="23:23" s="253" customFormat="1" x14ac:dyDescent="0.2">
      <c r="W648" s="254"/>
    </row>
    <row r="649" spans="23:23" s="253" customFormat="1" x14ac:dyDescent="0.2">
      <c r="W649" s="254"/>
    </row>
    <row r="650" spans="23:23" s="253" customFormat="1" x14ac:dyDescent="0.2">
      <c r="W650" s="254"/>
    </row>
  </sheetData>
  <sheetProtection algorithmName="SHA-512" hashValue="8D/ERm4/ZTfoeJy54p1Cs4aM+cvjyJsMF8WYwrGnT8z6+Bb0fn2Mv21l+DKUyF3TY9BiPDWROIsAmPJRtfmYVg==" saltValue="I8IX1jiDG9dIdXvRdEjYHw==" spinCount="100000" sheet="1" objects="1" scenarios="1"/>
  <sortState xmlns:xlrd2="http://schemas.microsoft.com/office/spreadsheetml/2017/richdata2" ref="A11:U623">
    <sortCondition ref="C11:C623"/>
    <sortCondition ref="D11:D623"/>
  </sortState>
  <mergeCells count="8">
    <mergeCell ref="C8:C9"/>
    <mergeCell ref="D8:D9"/>
    <mergeCell ref="E9:H9"/>
    <mergeCell ref="M8:T8"/>
    <mergeCell ref="M9:P9"/>
    <mergeCell ref="Q9:T9"/>
    <mergeCell ref="E8:L8"/>
    <mergeCell ref="I9:L9"/>
  </mergeCells>
  <printOptions headings="1" gridLines="1"/>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7"/>
  <sheetViews>
    <sheetView zoomScaleNormal="100" workbookViewId="0"/>
  </sheetViews>
  <sheetFormatPr defaultRowHeight="12.75" x14ac:dyDescent="0.2"/>
  <cols>
    <col min="3" max="3" width="72" bestFit="1" customWidth="1"/>
    <col min="6" max="6" width="18.28515625" customWidth="1"/>
  </cols>
  <sheetData>
    <row r="1" spans="1:10" x14ac:dyDescent="0.2">
      <c r="A1" t="s">
        <v>1325</v>
      </c>
      <c r="B1" s="141" t="s">
        <v>398</v>
      </c>
      <c r="C1" s="141" t="s">
        <v>98</v>
      </c>
      <c r="E1" t="s">
        <v>468</v>
      </c>
      <c r="F1" t="s">
        <v>1453</v>
      </c>
      <c r="G1" t="s">
        <v>469</v>
      </c>
      <c r="H1" t="s">
        <v>470</v>
      </c>
      <c r="I1" t="s">
        <v>471</v>
      </c>
      <c r="J1" t="s">
        <v>472</v>
      </c>
    </row>
    <row r="2" spans="1:10" x14ac:dyDescent="0.2">
      <c r="A2">
        <v>1</v>
      </c>
      <c r="B2" t="s">
        <v>102</v>
      </c>
      <c r="C2" s="255" t="s">
        <v>399</v>
      </c>
      <c r="D2">
        <v>1</v>
      </c>
      <c r="E2" s="256" t="s">
        <v>473</v>
      </c>
      <c r="F2" s="256" t="s">
        <v>474</v>
      </c>
      <c r="G2" t="s">
        <v>475</v>
      </c>
      <c r="H2" t="s">
        <v>476</v>
      </c>
      <c r="I2" t="s">
        <v>477</v>
      </c>
      <c r="J2">
        <v>20137</v>
      </c>
    </row>
    <row r="3" spans="1:10" x14ac:dyDescent="0.2">
      <c r="A3">
        <v>2</v>
      </c>
      <c r="B3" t="s">
        <v>115</v>
      </c>
      <c r="C3" s="255" t="s">
        <v>400</v>
      </c>
      <c r="D3">
        <v>2</v>
      </c>
      <c r="E3" s="255" t="s">
        <v>234</v>
      </c>
      <c r="F3" s="255" t="s">
        <v>1362</v>
      </c>
      <c r="G3" t="s">
        <v>478</v>
      </c>
      <c r="H3" t="s">
        <v>479</v>
      </c>
      <c r="I3" t="s">
        <v>480</v>
      </c>
      <c r="J3">
        <v>62077</v>
      </c>
    </row>
    <row r="4" spans="1:10" x14ac:dyDescent="0.2">
      <c r="A4">
        <v>3</v>
      </c>
      <c r="B4" t="s">
        <v>125</v>
      </c>
      <c r="C4" s="255" t="s">
        <v>401</v>
      </c>
      <c r="D4">
        <v>3</v>
      </c>
      <c r="E4" s="255" t="s">
        <v>310</v>
      </c>
      <c r="F4" s="255" t="s">
        <v>1363</v>
      </c>
      <c r="G4" t="s">
        <v>481</v>
      </c>
      <c r="H4" t="s">
        <v>482</v>
      </c>
      <c r="I4" t="s">
        <v>483</v>
      </c>
      <c r="J4">
        <v>41417</v>
      </c>
    </row>
    <row r="5" spans="1:10" x14ac:dyDescent="0.2">
      <c r="A5">
        <v>4</v>
      </c>
      <c r="B5" t="s">
        <v>139</v>
      </c>
      <c r="C5" s="255" t="s">
        <v>402</v>
      </c>
      <c r="D5">
        <v>4</v>
      </c>
      <c r="E5" s="255" t="s">
        <v>103</v>
      </c>
      <c r="F5" s="255" t="s">
        <v>484</v>
      </c>
      <c r="G5" t="s">
        <v>485</v>
      </c>
      <c r="H5" t="s">
        <v>486</v>
      </c>
      <c r="I5" t="s">
        <v>487</v>
      </c>
      <c r="J5">
        <v>25859</v>
      </c>
    </row>
    <row r="6" spans="1:10" x14ac:dyDescent="0.2">
      <c r="A6">
        <v>5</v>
      </c>
      <c r="B6" t="s">
        <v>140</v>
      </c>
      <c r="C6" s="255" t="s">
        <v>403</v>
      </c>
      <c r="D6">
        <v>5</v>
      </c>
      <c r="E6" s="255" t="s">
        <v>488</v>
      </c>
      <c r="F6" s="255" t="s">
        <v>489</v>
      </c>
      <c r="G6" t="s">
        <v>490</v>
      </c>
      <c r="H6" t="s">
        <v>491</v>
      </c>
      <c r="I6" t="s">
        <v>492</v>
      </c>
      <c r="J6">
        <v>26132</v>
      </c>
    </row>
    <row r="7" spans="1:10" x14ac:dyDescent="0.2">
      <c r="A7">
        <v>6</v>
      </c>
      <c r="B7" t="s">
        <v>142</v>
      </c>
      <c r="C7" s="255" t="s">
        <v>404</v>
      </c>
      <c r="D7">
        <v>6</v>
      </c>
      <c r="E7" s="255" t="s">
        <v>126</v>
      </c>
      <c r="F7" s="255" t="s">
        <v>493</v>
      </c>
      <c r="G7" t="s">
        <v>494</v>
      </c>
      <c r="H7" t="s">
        <v>495</v>
      </c>
      <c r="I7" t="s">
        <v>496</v>
      </c>
      <c r="J7">
        <v>42665</v>
      </c>
    </row>
    <row r="8" spans="1:10" x14ac:dyDescent="0.2">
      <c r="A8">
        <v>7</v>
      </c>
      <c r="B8" t="s">
        <v>145</v>
      </c>
      <c r="C8" s="255" t="s">
        <v>405</v>
      </c>
      <c r="D8">
        <v>7</v>
      </c>
      <c r="E8" s="255" t="s">
        <v>376</v>
      </c>
      <c r="F8" s="255" t="s">
        <v>1364</v>
      </c>
      <c r="G8" t="s">
        <v>497</v>
      </c>
      <c r="H8" t="s">
        <v>498</v>
      </c>
      <c r="I8" t="s">
        <v>499</v>
      </c>
      <c r="J8">
        <v>77338</v>
      </c>
    </row>
    <row r="9" spans="1:10" x14ac:dyDescent="0.2">
      <c r="A9">
        <v>8</v>
      </c>
      <c r="B9" t="s">
        <v>150</v>
      </c>
      <c r="C9" s="255" t="s">
        <v>406</v>
      </c>
      <c r="D9">
        <v>8</v>
      </c>
      <c r="E9" s="255" t="s">
        <v>127</v>
      </c>
      <c r="F9" s="255" t="s">
        <v>1365</v>
      </c>
      <c r="G9" t="s">
        <v>500</v>
      </c>
      <c r="H9" t="s">
        <v>501</v>
      </c>
      <c r="I9" t="s">
        <v>502</v>
      </c>
      <c r="J9">
        <v>41414</v>
      </c>
    </row>
    <row r="10" spans="1:10" x14ac:dyDescent="0.2">
      <c r="A10">
        <v>9</v>
      </c>
      <c r="B10" t="s">
        <v>159</v>
      </c>
      <c r="C10" s="255" t="s">
        <v>407</v>
      </c>
      <c r="D10">
        <v>9</v>
      </c>
      <c r="E10" s="255" t="s">
        <v>237</v>
      </c>
      <c r="F10" s="255" t="s">
        <v>503</v>
      </c>
      <c r="G10" t="s">
        <v>504</v>
      </c>
      <c r="H10" t="s">
        <v>505</v>
      </c>
      <c r="I10" t="s">
        <v>506</v>
      </c>
      <c r="J10">
        <v>30968</v>
      </c>
    </row>
    <row r="11" spans="1:10" x14ac:dyDescent="0.2">
      <c r="A11">
        <v>10</v>
      </c>
      <c r="B11" t="s">
        <v>163</v>
      </c>
      <c r="C11" s="255" t="s">
        <v>408</v>
      </c>
      <c r="D11">
        <v>10</v>
      </c>
      <c r="E11" s="255" t="s">
        <v>337</v>
      </c>
      <c r="F11" s="255" t="s">
        <v>507</v>
      </c>
      <c r="G11" t="s">
        <v>508</v>
      </c>
      <c r="H11" t="s">
        <v>509</v>
      </c>
      <c r="I11" t="s">
        <v>510</v>
      </c>
      <c r="J11">
        <v>41312</v>
      </c>
    </row>
    <row r="12" spans="1:10" x14ac:dyDescent="0.2">
      <c r="A12">
        <v>11</v>
      </c>
      <c r="B12" t="s">
        <v>166</v>
      </c>
      <c r="C12" s="255" t="s">
        <v>1452</v>
      </c>
      <c r="D12">
        <v>11</v>
      </c>
      <c r="E12" s="255" t="s">
        <v>201</v>
      </c>
      <c r="F12" s="255" t="s">
        <v>1366</v>
      </c>
      <c r="G12" t="s">
        <v>511</v>
      </c>
      <c r="H12" t="s">
        <v>512</v>
      </c>
      <c r="I12" t="s">
        <v>513</v>
      </c>
      <c r="J12">
        <v>32216</v>
      </c>
    </row>
    <row r="13" spans="1:10" x14ac:dyDescent="0.2">
      <c r="A13">
        <v>12</v>
      </c>
      <c r="B13" t="s">
        <v>171</v>
      </c>
      <c r="C13" s="255" t="s">
        <v>409</v>
      </c>
      <c r="D13">
        <v>12</v>
      </c>
      <c r="E13" s="255" t="s">
        <v>279</v>
      </c>
      <c r="F13" s="255" t="s">
        <v>514</v>
      </c>
      <c r="G13" t="s">
        <v>515</v>
      </c>
      <c r="H13" t="s">
        <v>516</v>
      </c>
      <c r="I13" t="s">
        <v>517</v>
      </c>
      <c r="J13">
        <v>41805</v>
      </c>
    </row>
    <row r="14" spans="1:10" x14ac:dyDescent="0.2">
      <c r="A14">
        <v>13</v>
      </c>
      <c r="B14" t="s">
        <v>176</v>
      </c>
      <c r="C14" s="255" t="s">
        <v>410</v>
      </c>
      <c r="D14">
        <v>13</v>
      </c>
      <c r="E14" s="255" t="s">
        <v>206</v>
      </c>
      <c r="F14" s="255" t="s">
        <v>1367</v>
      </c>
      <c r="G14" t="s">
        <v>518</v>
      </c>
      <c r="H14" t="s">
        <v>519</v>
      </c>
      <c r="I14" t="s">
        <v>520</v>
      </c>
      <c r="J14">
        <v>41331</v>
      </c>
    </row>
    <row r="15" spans="1:10" x14ac:dyDescent="0.2">
      <c r="A15">
        <v>14</v>
      </c>
      <c r="B15" t="s">
        <v>177</v>
      </c>
      <c r="C15" s="255" t="s">
        <v>411</v>
      </c>
      <c r="D15">
        <v>14</v>
      </c>
      <c r="E15" s="255" t="s">
        <v>221</v>
      </c>
      <c r="F15" s="255" t="s">
        <v>521</v>
      </c>
      <c r="G15" t="s">
        <v>522</v>
      </c>
      <c r="H15" t="s">
        <v>523</v>
      </c>
      <c r="I15" t="s">
        <v>524</v>
      </c>
      <c r="J15">
        <v>41400</v>
      </c>
    </row>
    <row r="16" spans="1:10" x14ac:dyDescent="0.2">
      <c r="A16">
        <v>15</v>
      </c>
      <c r="B16" t="s">
        <v>182</v>
      </c>
      <c r="C16" s="255" t="s">
        <v>412</v>
      </c>
      <c r="D16">
        <v>15</v>
      </c>
      <c r="E16" s="255" t="s">
        <v>284</v>
      </c>
      <c r="F16" s="255" t="s">
        <v>489</v>
      </c>
      <c r="G16" t="s">
        <v>525</v>
      </c>
      <c r="H16" t="s">
        <v>526</v>
      </c>
      <c r="I16" t="s">
        <v>527</v>
      </c>
      <c r="J16">
        <v>38209</v>
      </c>
    </row>
    <row r="17" spans="1:10" x14ac:dyDescent="0.2">
      <c r="A17">
        <v>16</v>
      </c>
      <c r="B17" t="s">
        <v>185</v>
      </c>
      <c r="C17" s="255" t="s">
        <v>413</v>
      </c>
      <c r="D17">
        <v>16</v>
      </c>
      <c r="E17" s="255" t="s">
        <v>528</v>
      </c>
      <c r="F17" s="255" t="s">
        <v>529</v>
      </c>
      <c r="G17" t="s">
        <v>530</v>
      </c>
      <c r="H17" t="s">
        <v>531</v>
      </c>
      <c r="I17" t="s">
        <v>483</v>
      </c>
      <c r="J17">
        <v>41417</v>
      </c>
    </row>
    <row r="18" spans="1:10" x14ac:dyDescent="0.2">
      <c r="A18">
        <v>17</v>
      </c>
      <c r="B18" t="s">
        <v>187</v>
      </c>
      <c r="C18" s="255" t="s">
        <v>414</v>
      </c>
      <c r="D18">
        <v>17</v>
      </c>
      <c r="E18" s="255" t="s">
        <v>151</v>
      </c>
      <c r="F18" s="255" t="s">
        <v>1368</v>
      </c>
      <c r="G18" t="s">
        <v>532</v>
      </c>
      <c r="H18" t="s">
        <v>533</v>
      </c>
      <c r="I18" t="s">
        <v>534</v>
      </c>
      <c r="J18">
        <v>41008</v>
      </c>
    </row>
    <row r="19" spans="1:10" x14ac:dyDescent="0.2">
      <c r="A19">
        <v>18</v>
      </c>
      <c r="B19" t="s">
        <v>192</v>
      </c>
      <c r="C19" s="255" t="s">
        <v>415</v>
      </c>
      <c r="D19">
        <v>18</v>
      </c>
      <c r="E19" s="255" t="s">
        <v>535</v>
      </c>
      <c r="F19" s="255" t="s">
        <v>536</v>
      </c>
      <c r="G19" t="s">
        <v>537</v>
      </c>
      <c r="H19" t="s">
        <v>538</v>
      </c>
      <c r="I19" t="s">
        <v>539</v>
      </c>
      <c r="J19">
        <v>42665</v>
      </c>
    </row>
    <row r="20" spans="1:10" x14ac:dyDescent="0.2">
      <c r="A20">
        <v>19</v>
      </c>
      <c r="B20" t="s">
        <v>195</v>
      </c>
      <c r="C20" s="255" t="s">
        <v>416</v>
      </c>
      <c r="D20">
        <v>19</v>
      </c>
      <c r="E20" s="255" t="s">
        <v>361</v>
      </c>
      <c r="F20" s="255" t="s">
        <v>540</v>
      </c>
      <c r="G20" t="s">
        <v>541</v>
      </c>
      <c r="H20" t="s">
        <v>542</v>
      </c>
      <c r="I20" t="s">
        <v>543</v>
      </c>
      <c r="J20">
        <v>42572</v>
      </c>
    </row>
    <row r="21" spans="1:10" x14ac:dyDescent="0.2">
      <c r="A21">
        <v>20</v>
      </c>
      <c r="B21" t="s">
        <v>200</v>
      </c>
      <c r="C21" s="255" t="s">
        <v>417</v>
      </c>
      <c r="D21">
        <v>20</v>
      </c>
      <c r="E21" s="255" t="s">
        <v>392</v>
      </c>
      <c r="F21" s="255" t="s">
        <v>1369</v>
      </c>
      <c r="G21" t="s">
        <v>544</v>
      </c>
      <c r="H21" t="s">
        <v>545</v>
      </c>
      <c r="I21" t="s">
        <v>546</v>
      </c>
      <c r="J21">
        <v>41373</v>
      </c>
    </row>
    <row r="22" spans="1:10" x14ac:dyDescent="0.2">
      <c r="A22">
        <v>21</v>
      </c>
      <c r="B22" t="s">
        <v>205</v>
      </c>
      <c r="C22" s="255" t="s">
        <v>418</v>
      </c>
      <c r="D22">
        <v>21</v>
      </c>
      <c r="E22" s="255" t="s">
        <v>280</v>
      </c>
      <c r="F22" s="255" t="s">
        <v>547</v>
      </c>
      <c r="G22" t="s">
        <v>548</v>
      </c>
      <c r="H22" t="s">
        <v>549</v>
      </c>
      <c r="I22" t="s">
        <v>550</v>
      </c>
      <c r="J22">
        <v>42504</v>
      </c>
    </row>
    <row r="23" spans="1:10" x14ac:dyDescent="0.2">
      <c r="A23">
        <v>22</v>
      </c>
      <c r="B23" t="s">
        <v>211</v>
      </c>
      <c r="C23" s="255" t="s">
        <v>419</v>
      </c>
      <c r="D23">
        <v>22</v>
      </c>
      <c r="E23" s="255" t="s">
        <v>275</v>
      </c>
      <c r="F23" s="255" t="s">
        <v>551</v>
      </c>
      <c r="G23" t="s">
        <v>552</v>
      </c>
      <c r="H23" t="s">
        <v>553</v>
      </c>
      <c r="I23" t="s">
        <v>554</v>
      </c>
      <c r="J23">
        <v>41290</v>
      </c>
    </row>
    <row r="24" spans="1:10" x14ac:dyDescent="0.2">
      <c r="A24">
        <v>23</v>
      </c>
      <c r="B24" t="s">
        <v>215</v>
      </c>
      <c r="C24" s="255" t="s">
        <v>420</v>
      </c>
      <c r="D24">
        <v>23</v>
      </c>
      <c r="E24" s="255" t="s">
        <v>186</v>
      </c>
      <c r="F24" s="255" t="s">
        <v>555</v>
      </c>
      <c r="G24" t="s">
        <v>556</v>
      </c>
      <c r="H24" t="s">
        <v>557</v>
      </c>
      <c r="I24" t="s">
        <v>558</v>
      </c>
      <c r="J24">
        <v>40631</v>
      </c>
    </row>
    <row r="25" spans="1:10" x14ac:dyDescent="0.2">
      <c r="A25">
        <v>24</v>
      </c>
      <c r="B25" t="s">
        <v>218</v>
      </c>
      <c r="C25" s="255" t="s">
        <v>1340</v>
      </c>
      <c r="D25">
        <v>24</v>
      </c>
      <c r="E25" s="255" t="s">
        <v>141</v>
      </c>
      <c r="F25" s="255" t="s">
        <v>1370</v>
      </c>
      <c r="G25" t="s">
        <v>559</v>
      </c>
      <c r="H25" t="s">
        <v>560</v>
      </c>
      <c r="I25" t="s">
        <v>561</v>
      </c>
      <c r="J25">
        <v>10249</v>
      </c>
    </row>
    <row r="26" spans="1:10" x14ac:dyDescent="0.2">
      <c r="A26">
        <v>25</v>
      </c>
      <c r="B26" t="s">
        <v>220</v>
      </c>
      <c r="C26" s="255" t="s">
        <v>421</v>
      </c>
      <c r="D26">
        <v>25</v>
      </c>
      <c r="E26" s="255" t="s">
        <v>562</v>
      </c>
      <c r="F26" s="255" t="s">
        <v>563</v>
      </c>
      <c r="G26" t="s">
        <v>564</v>
      </c>
      <c r="H26" t="s">
        <v>565</v>
      </c>
      <c r="I26" t="s">
        <v>566</v>
      </c>
      <c r="J26">
        <v>40837</v>
      </c>
    </row>
    <row r="27" spans="1:10" x14ac:dyDescent="0.2">
      <c r="A27">
        <v>26</v>
      </c>
      <c r="B27" t="s">
        <v>227</v>
      </c>
      <c r="C27" s="255" t="s">
        <v>422</v>
      </c>
      <c r="D27">
        <v>26</v>
      </c>
      <c r="E27" s="255" t="s">
        <v>202</v>
      </c>
      <c r="F27" s="255" t="s">
        <v>567</v>
      </c>
      <c r="G27" t="s">
        <v>568</v>
      </c>
      <c r="H27" t="s">
        <v>569</v>
      </c>
      <c r="I27" t="s">
        <v>513</v>
      </c>
      <c r="J27">
        <v>41531</v>
      </c>
    </row>
    <row r="28" spans="1:10" x14ac:dyDescent="0.2">
      <c r="A28">
        <v>27</v>
      </c>
      <c r="B28" t="s">
        <v>233</v>
      </c>
      <c r="C28" s="255" t="s">
        <v>423</v>
      </c>
      <c r="D28">
        <v>27</v>
      </c>
      <c r="E28" s="255" t="s">
        <v>380</v>
      </c>
      <c r="F28" s="255" t="s">
        <v>570</v>
      </c>
      <c r="G28" t="s">
        <v>571</v>
      </c>
      <c r="H28" t="s">
        <v>572</v>
      </c>
      <c r="I28" t="s">
        <v>573</v>
      </c>
      <c r="J28">
        <v>41008</v>
      </c>
    </row>
    <row r="29" spans="1:10" x14ac:dyDescent="0.2">
      <c r="A29">
        <v>28</v>
      </c>
      <c r="B29" t="s">
        <v>236</v>
      </c>
      <c r="C29" s="255" t="s">
        <v>424</v>
      </c>
      <c r="D29">
        <v>28</v>
      </c>
      <c r="E29" s="255" t="s">
        <v>222</v>
      </c>
      <c r="F29" s="255" t="s">
        <v>574</v>
      </c>
      <c r="G29" t="s">
        <v>575</v>
      </c>
      <c r="H29" t="s">
        <v>576</v>
      </c>
      <c r="I29" t="s">
        <v>524</v>
      </c>
      <c r="J29">
        <v>48856</v>
      </c>
    </row>
    <row r="30" spans="1:10" x14ac:dyDescent="0.2">
      <c r="A30">
        <v>29</v>
      </c>
      <c r="B30" t="s">
        <v>240</v>
      </c>
      <c r="C30" s="255" t="s">
        <v>425</v>
      </c>
      <c r="D30">
        <v>29</v>
      </c>
      <c r="E30" s="255" t="s">
        <v>577</v>
      </c>
      <c r="F30" s="255" t="s">
        <v>1371</v>
      </c>
      <c r="G30" t="s">
        <v>578</v>
      </c>
      <c r="H30" t="s">
        <v>579</v>
      </c>
      <c r="I30" t="s">
        <v>580</v>
      </c>
      <c r="J30">
        <v>73114</v>
      </c>
    </row>
    <row r="31" spans="1:10" x14ac:dyDescent="0.2">
      <c r="A31">
        <v>30</v>
      </c>
      <c r="B31" t="s">
        <v>242</v>
      </c>
      <c r="C31" s="255" t="s">
        <v>426</v>
      </c>
      <c r="D31">
        <v>30</v>
      </c>
      <c r="E31" s="255" t="s">
        <v>581</v>
      </c>
      <c r="F31" s="255" t="s">
        <v>582</v>
      </c>
      <c r="G31" t="s">
        <v>583</v>
      </c>
      <c r="H31" t="s">
        <v>584</v>
      </c>
      <c r="I31" t="s">
        <v>585</v>
      </c>
      <c r="J31">
        <v>41414</v>
      </c>
    </row>
    <row r="32" spans="1:10" x14ac:dyDescent="0.2">
      <c r="A32">
        <v>31</v>
      </c>
      <c r="B32" t="s">
        <v>244</v>
      </c>
      <c r="C32" s="255" t="s">
        <v>427</v>
      </c>
      <c r="D32">
        <v>31</v>
      </c>
      <c r="E32" s="255" t="s">
        <v>152</v>
      </c>
      <c r="F32" s="255" t="s">
        <v>1372</v>
      </c>
      <c r="G32" t="s">
        <v>586</v>
      </c>
      <c r="H32" t="s">
        <v>587</v>
      </c>
      <c r="I32" t="s">
        <v>588</v>
      </c>
      <c r="J32">
        <v>25859</v>
      </c>
    </row>
    <row r="33" spans="1:10" x14ac:dyDescent="0.2">
      <c r="A33">
        <v>32</v>
      </c>
      <c r="B33" t="s">
        <v>247</v>
      </c>
      <c r="C33" s="255" t="s">
        <v>1341</v>
      </c>
      <c r="D33">
        <v>32</v>
      </c>
      <c r="E33" s="255" t="s">
        <v>104</v>
      </c>
      <c r="F33" s="255" t="s">
        <v>1373</v>
      </c>
      <c r="G33" t="s">
        <v>589</v>
      </c>
      <c r="H33" t="s">
        <v>590</v>
      </c>
      <c r="I33" t="s">
        <v>591</v>
      </c>
      <c r="J33">
        <v>62077</v>
      </c>
    </row>
    <row r="34" spans="1:10" x14ac:dyDescent="0.2">
      <c r="A34">
        <v>33</v>
      </c>
      <c r="B34" s="142" t="s">
        <v>249</v>
      </c>
      <c r="C34" s="255" t="s">
        <v>428</v>
      </c>
      <c r="D34">
        <v>33</v>
      </c>
      <c r="E34" s="255" t="s">
        <v>105</v>
      </c>
      <c r="F34" s="255" t="s">
        <v>592</v>
      </c>
      <c r="G34" t="s">
        <v>593</v>
      </c>
      <c r="H34" t="s">
        <v>594</v>
      </c>
      <c r="I34" t="s">
        <v>595</v>
      </c>
      <c r="J34">
        <v>62129</v>
      </c>
    </row>
    <row r="35" spans="1:10" x14ac:dyDescent="0.2">
      <c r="A35">
        <v>34</v>
      </c>
      <c r="B35" t="s">
        <v>260</v>
      </c>
      <c r="C35" s="255" t="s">
        <v>429</v>
      </c>
      <c r="D35">
        <v>34</v>
      </c>
      <c r="E35" s="255" t="s">
        <v>596</v>
      </c>
      <c r="F35" s="255" t="s">
        <v>597</v>
      </c>
      <c r="G35" t="s">
        <v>598</v>
      </c>
      <c r="H35" t="s">
        <v>599</v>
      </c>
      <c r="I35" t="s">
        <v>480</v>
      </c>
      <c r="J35">
        <v>62077</v>
      </c>
    </row>
    <row r="36" spans="1:10" x14ac:dyDescent="0.2">
      <c r="A36">
        <v>35</v>
      </c>
      <c r="B36" t="s">
        <v>264</v>
      </c>
      <c r="C36" s="255" t="s">
        <v>430</v>
      </c>
      <c r="D36">
        <v>35</v>
      </c>
      <c r="E36" s="255" t="s">
        <v>153</v>
      </c>
      <c r="F36" s="255" t="s">
        <v>600</v>
      </c>
      <c r="G36" t="s">
        <v>601</v>
      </c>
      <c r="H36" t="s">
        <v>602</v>
      </c>
      <c r="I36" t="s">
        <v>487</v>
      </c>
      <c r="J36">
        <v>70163</v>
      </c>
    </row>
    <row r="37" spans="1:10" x14ac:dyDescent="0.2">
      <c r="A37">
        <v>36</v>
      </c>
      <c r="B37" t="s">
        <v>267</v>
      </c>
      <c r="C37" s="255" t="s">
        <v>431</v>
      </c>
      <c r="D37">
        <v>36</v>
      </c>
      <c r="E37" s="255" t="s">
        <v>146</v>
      </c>
      <c r="F37" s="255" t="s">
        <v>603</v>
      </c>
      <c r="G37" t="s">
        <v>604</v>
      </c>
      <c r="H37" t="s">
        <v>605</v>
      </c>
      <c r="I37" t="s">
        <v>580</v>
      </c>
      <c r="J37">
        <v>73114</v>
      </c>
    </row>
    <row r="38" spans="1:10" x14ac:dyDescent="0.2">
      <c r="A38">
        <v>37</v>
      </c>
      <c r="B38" t="s">
        <v>272</v>
      </c>
      <c r="C38" s="255" t="s">
        <v>432</v>
      </c>
      <c r="D38">
        <v>37</v>
      </c>
      <c r="E38" s="255" t="s">
        <v>188</v>
      </c>
      <c r="F38" s="255" t="s">
        <v>606</v>
      </c>
      <c r="G38" t="s">
        <v>607</v>
      </c>
      <c r="H38" t="s">
        <v>608</v>
      </c>
      <c r="I38" t="s">
        <v>513</v>
      </c>
      <c r="J38">
        <v>29810</v>
      </c>
    </row>
    <row r="39" spans="1:10" x14ac:dyDescent="0.2">
      <c r="A39">
        <v>38</v>
      </c>
      <c r="B39" t="s">
        <v>274</v>
      </c>
      <c r="C39" s="255" t="s">
        <v>433</v>
      </c>
      <c r="D39">
        <v>38</v>
      </c>
      <c r="E39" s="255" t="s">
        <v>203</v>
      </c>
      <c r="F39" s="255" t="s">
        <v>609</v>
      </c>
      <c r="G39" t="s">
        <v>610</v>
      </c>
      <c r="H39" t="s">
        <v>611</v>
      </c>
      <c r="I39" t="s">
        <v>612</v>
      </c>
      <c r="J39">
        <v>76689</v>
      </c>
    </row>
    <row r="40" spans="1:10" x14ac:dyDescent="0.2">
      <c r="A40">
        <v>39</v>
      </c>
      <c r="B40" t="s">
        <v>276</v>
      </c>
      <c r="C40" s="255" t="s">
        <v>434</v>
      </c>
      <c r="D40">
        <v>39</v>
      </c>
      <c r="E40" s="255" t="s">
        <v>154</v>
      </c>
      <c r="F40" s="255" t="s">
        <v>1242</v>
      </c>
      <c r="G40" t="s">
        <v>1243</v>
      </c>
      <c r="H40" t="s">
        <v>1244</v>
      </c>
      <c r="I40" t="s">
        <v>1245</v>
      </c>
      <c r="J40">
        <v>41210</v>
      </c>
    </row>
    <row r="41" spans="1:10" x14ac:dyDescent="0.2">
      <c r="A41">
        <v>40</v>
      </c>
      <c r="B41" t="s">
        <v>277</v>
      </c>
      <c r="C41" s="255" t="s">
        <v>435</v>
      </c>
      <c r="D41">
        <v>40</v>
      </c>
      <c r="E41" s="255" t="s">
        <v>613</v>
      </c>
      <c r="F41" s="255" t="s">
        <v>614</v>
      </c>
      <c r="G41" t="s">
        <v>615</v>
      </c>
      <c r="H41" t="s">
        <v>616</v>
      </c>
      <c r="I41" t="s">
        <v>617</v>
      </c>
      <c r="J41">
        <v>41331</v>
      </c>
    </row>
    <row r="42" spans="1:10" x14ac:dyDescent="0.2">
      <c r="A42">
        <v>41</v>
      </c>
      <c r="B42" t="s">
        <v>278</v>
      </c>
      <c r="C42" s="255" t="s">
        <v>436</v>
      </c>
      <c r="D42">
        <v>41</v>
      </c>
      <c r="E42" s="255" t="s">
        <v>618</v>
      </c>
      <c r="F42" s="255" t="s">
        <v>619</v>
      </c>
      <c r="G42" t="s">
        <v>620</v>
      </c>
      <c r="H42" t="s">
        <v>621</v>
      </c>
      <c r="I42" t="s">
        <v>622</v>
      </c>
      <c r="J42">
        <v>41208</v>
      </c>
    </row>
    <row r="43" spans="1:10" x14ac:dyDescent="0.2">
      <c r="A43">
        <v>42</v>
      </c>
      <c r="B43" t="s">
        <v>283</v>
      </c>
      <c r="C43" s="255" t="s">
        <v>437</v>
      </c>
      <c r="D43">
        <v>42</v>
      </c>
      <c r="E43" s="255" t="s">
        <v>261</v>
      </c>
      <c r="F43" s="255" t="s">
        <v>623</v>
      </c>
      <c r="G43" t="s">
        <v>624</v>
      </c>
      <c r="H43" t="s">
        <v>625</v>
      </c>
      <c r="I43" t="s">
        <v>626</v>
      </c>
      <c r="J43">
        <v>24922</v>
      </c>
    </row>
    <row r="44" spans="1:10" x14ac:dyDescent="0.2">
      <c r="A44">
        <v>43</v>
      </c>
      <c r="B44" t="s">
        <v>292</v>
      </c>
      <c r="C44" s="255" t="s">
        <v>438</v>
      </c>
      <c r="D44">
        <v>43</v>
      </c>
      <c r="E44" s="255" t="s">
        <v>248</v>
      </c>
      <c r="F44" s="255" t="s">
        <v>627</v>
      </c>
      <c r="G44" t="s">
        <v>628</v>
      </c>
      <c r="H44" t="s">
        <v>629</v>
      </c>
      <c r="I44" t="s">
        <v>630</v>
      </c>
      <c r="J44">
        <v>40837</v>
      </c>
    </row>
    <row r="45" spans="1:10" x14ac:dyDescent="0.2">
      <c r="A45">
        <v>44</v>
      </c>
      <c r="B45" t="s">
        <v>293</v>
      </c>
      <c r="C45" s="255" t="s">
        <v>439</v>
      </c>
      <c r="D45">
        <v>44</v>
      </c>
      <c r="E45" s="255" t="s">
        <v>250</v>
      </c>
      <c r="F45" s="255" t="s">
        <v>631</v>
      </c>
      <c r="G45" t="s">
        <v>632</v>
      </c>
      <c r="H45" t="s">
        <v>633</v>
      </c>
      <c r="I45" t="s">
        <v>566</v>
      </c>
      <c r="J45">
        <v>40837</v>
      </c>
    </row>
    <row r="46" spans="1:10" x14ac:dyDescent="0.2">
      <c r="A46">
        <v>45</v>
      </c>
      <c r="B46" t="s">
        <v>295</v>
      </c>
      <c r="C46" s="255" t="s">
        <v>440</v>
      </c>
      <c r="D46">
        <v>45</v>
      </c>
      <c r="E46" s="255" t="s">
        <v>285</v>
      </c>
      <c r="F46" s="255" t="s">
        <v>634</v>
      </c>
      <c r="G46" t="s">
        <v>635</v>
      </c>
      <c r="H46" t="s">
        <v>636</v>
      </c>
      <c r="I46" t="s">
        <v>637</v>
      </c>
      <c r="J46">
        <v>20281</v>
      </c>
    </row>
    <row r="47" spans="1:10" x14ac:dyDescent="0.2">
      <c r="A47">
        <v>46</v>
      </c>
      <c r="B47" t="s">
        <v>298</v>
      </c>
      <c r="C47" s="255" t="s">
        <v>441</v>
      </c>
      <c r="D47">
        <v>46</v>
      </c>
      <c r="E47" s="255" t="s">
        <v>235</v>
      </c>
      <c r="F47" s="255" t="s">
        <v>1374</v>
      </c>
      <c r="G47" t="s">
        <v>638</v>
      </c>
      <c r="H47" t="s">
        <v>639</v>
      </c>
      <c r="I47" t="s">
        <v>640</v>
      </c>
      <c r="J47">
        <v>50143</v>
      </c>
    </row>
    <row r="48" spans="1:10" x14ac:dyDescent="0.2">
      <c r="A48">
        <v>47</v>
      </c>
      <c r="B48" t="s">
        <v>305</v>
      </c>
      <c r="C48" s="255" t="s">
        <v>442</v>
      </c>
      <c r="D48">
        <v>47</v>
      </c>
      <c r="E48" s="255" t="s">
        <v>362</v>
      </c>
      <c r="F48" s="255" t="s">
        <v>641</v>
      </c>
      <c r="G48" t="s">
        <v>642</v>
      </c>
      <c r="H48" t="s">
        <v>643</v>
      </c>
      <c r="I48" t="s">
        <v>644</v>
      </c>
      <c r="J48">
        <v>82253</v>
      </c>
    </row>
    <row r="49" spans="1:10" x14ac:dyDescent="0.2">
      <c r="A49">
        <v>48</v>
      </c>
      <c r="B49" t="s">
        <v>307</v>
      </c>
      <c r="C49" s="255" t="s">
        <v>443</v>
      </c>
      <c r="D49">
        <v>48</v>
      </c>
      <c r="E49" s="255" t="s">
        <v>358</v>
      </c>
      <c r="F49" s="255" t="s">
        <v>1375</v>
      </c>
      <c r="G49" t="s">
        <v>1246</v>
      </c>
      <c r="H49" t="s">
        <v>1247</v>
      </c>
      <c r="I49" t="s">
        <v>744</v>
      </c>
      <c r="J49">
        <v>82292</v>
      </c>
    </row>
    <row r="50" spans="1:10" x14ac:dyDescent="0.2">
      <c r="A50">
        <v>49</v>
      </c>
      <c r="B50" t="s">
        <v>309</v>
      </c>
      <c r="C50" s="255" t="s">
        <v>444</v>
      </c>
      <c r="D50">
        <v>49</v>
      </c>
      <c r="E50" s="255" t="s">
        <v>294</v>
      </c>
      <c r="F50" s="255" t="s">
        <v>1376</v>
      </c>
      <c r="G50" t="s">
        <v>645</v>
      </c>
      <c r="H50" t="s">
        <v>646</v>
      </c>
      <c r="I50" t="s">
        <v>483</v>
      </c>
      <c r="J50">
        <v>41417</v>
      </c>
    </row>
    <row r="51" spans="1:10" x14ac:dyDescent="0.2">
      <c r="A51">
        <v>50</v>
      </c>
      <c r="B51" t="s">
        <v>312</v>
      </c>
      <c r="C51" s="255" t="s">
        <v>445</v>
      </c>
      <c r="D51">
        <v>50</v>
      </c>
      <c r="E51" s="255" t="s">
        <v>377</v>
      </c>
      <c r="F51" s="255" t="s">
        <v>1377</v>
      </c>
      <c r="G51" t="s">
        <v>647</v>
      </c>
      <c r="H51" t="s">
        <v>648</v>
      </c>
      <c r="I51" t="s">
        <v>649</v>
      </c>
      <c r="J51">
        <v>44201</v>
      </c>
    </row>
    <row r="52" spans="1:10" x14ac:dyDescent="0.2">
      <c r="A52">
        <v>51</v>
      </c>
      <c r="B52" t="s">
        <v>314</v>
      </c>
      <c r="C52" s="255" t="s">
        <v>446</v>
      </c>
      <c r="D52">
        <v>51</v>
      </c>
      <c r="E52" s="255" t="s">
        <v>650</v>
      </c>
      <c r="F52" s="255" t="s">
        <v>651</v>
      </c>
      <c r="G52" t="s">
        <v>652</v>
      </c>
      <c r="H52" t="s">
        <v>653</v>
      </c>
      <c r="I52" t="s">
        <v>654</v>
      </c>
      <c r="J52">
        <v>83189</v>
      </c>
    </row>
    <row r="53" spans="1:10" x14ac:dyDescent="0.2">
      <c r="A53">
        <v>52</v>
      </c>
      <c r="B53" t="s">
        <v>315</v>
      </c>
      <c r="C53" s="255" t="s">
        <v>447</v>
      </c>
      <c r="D53">
        <v>52</v>
      </c>
      <c r="E53" s="255" t="s">
        <v>389</v>
      </c>
      <c r="F53" s="255" t="s">
        <v>655</v>
      </c>
      <c r="G53" t="s">
        <v>656</v>
      </c>
      <c r="H53" t="s">
        <v>657</v>
      </c>
      <c r="I53" t="s">
        <v>658</v>
      </c>
      <c r="J53">
        <v>44813</v>
      </c>
    </row>
    <row r="54" spans="1:10" x14ac:dyDescent="0.2">
      <c r="A54">
        <v>53</v>
      </c>
      <c r="B54" t="s">
        <v>317</v>
      </c>
      <c r="C54" s="255" t="s">
        <v>448</v>
      </c>
      <c r="D54">
        <v>53</v>
      </c>
      <c r="E54" s="255" t="s">
        <v>147</v>
      </c>
      <c r="F54" s="255" t="s">
        <v>1378</v>
      </c>
      <c r="G54" t="s">
        <v>659</v>
      </c>
      <c r="H54" t="s">
        <v>660</v>
      </c>
      <c r="I54" t="s">
        <v>612</v>
      </c>
      <c r="J54">
        <v>40631</v>
      </c>
    </row>
    <row r="55" spans="1:10" x14ac:dyDescent="0.2">
      <c r="A55">
        <v>54</v>
      </c>
      <c r="B55" t="s">
        <v>319</v>
      </c>
      <c r="C55" s="255" t="s">
        <v>1342</v>
      </c>
      <c r="D55">
        <v>54</v>
      </c>
      <c r="E55" s="255" t="s">
        <v>228</v>
      </c>
      <c r="F55" s="255" t="s">
        <v>661</v>
      </c>
      <c r="G55" t="s">
        <v>662</v>
      </c>
      <c r="H55" t="s">
        <v>663</v>
      </c>
      <c r="I55" t="s">
        <v>554</v>
      </c>
      <c r="J55">
        <v>42687</v>
      </c>
    </row>
    <row r="56" spans="1:10" x14ac:dyDescent="0.2">
      <c r="A56">
        <v>55</v>
      </c>
      <c r="B56" t="s">
        <v>322</v>
      </c>
      <c r="C56" s="255" t="s">
        <v>449</v>
      </c>
      <c r="D56">
        <v>55</v>
      </c>
      <c r="E56" s="255" t="s">
        <v>664</v>
      </c>
      <c r="F56" s="255" t="s">
        <v>665</v>
      </c>
      <c r="G56" t="s">
        <v>578</v>
      </c>
      <c r="H56" t="s">
        <v>579</v>
      </c>
      <c r="I56" t="s">
        <v>580</v>
      </c>
      <c r="J56">
        <v>73114</v>
      </c>
    </row>
    <row r="57" spans="1:10" x14ac:dyDescent="0.2">
      <c r="A57">
        <v>56</v>
      </c>
      <c r="B57" t="s">
        <v>330</v>
      </c>
      <c r="C57" s="255" t="s">
        <v>1343</v>
      </c>
      <c r="D57">
        <v>56</v>
      </c>
      <c r="E57" s="255" t="s">
        <v>106</v>
      </c>
      <c r="F57" s="255" t="s">
        <v>666</v>
      </c>
      <c r="G57" t="s">
        <v>667</v>
      </c>
      <c r="H57" t="s">
        <v>668</v>
      </c>
      <c r="I57" t="s">
        <v>669</v>
      </c>
      <c r="J57">
        <v>85256</v>
      </c>
    </row>
    <row r="58" spans="1:10" x14ac:dyDescent="0.2">
      <c r="A58">
        <v>57</v>
      </c>
      <c r="B58" t="s">
        <v>333</v>
      </c>
      <c r="C58" s="255" t="s">
        <v>450</v>
      </c>
      <c r="D58">
        <v>57</v>
      </c>
      <c r="E58" s="255" t="s">
        <v>385</v>
      </c>
      <c r="F58" s="255" t="s">
        <v>670</v>
      </c>
      <c r="G58" t="s">
        <v>671</v>
      </c>
      <c r="H58" t="s">
        <v>672</v>
      </c>
      <c r="I58" t="s">
        <v>673</v>
      </c>
      <c r="J58">
        <v>41821</v>
      </c>
    </row>
    <row r="59" spans="1:10" x14ac:dyDescent="0.2">
      <c r="A59">
        <v>58</v>
      </c>
      <c r="B59" t="s">
        <v>334</v>
      </c>
      <c r="C59" s="255" t="s">
        <v>1344</v>
      </c>
      <c r="D59">
        <v>58</v>
      </c>
      <c r="E59" s="255" t="s">
        <v>381</v>
      </c>
      <c r="F59" s="255" t="s">
        <v>674</v>
      </c>
      <c r="G59" t="s">
        <v>675</v>
      </c>
      <c r="H59" t="s">
        <v>676</v>
      </c>
      <c r="I59" t="s">
        <v>677</v>
      </c>
      <c r="J59">
        <v>85581</v>
      </c>
    </row>
    <row r="60" spans="1:10" x14ac:dyDescent="0.2">
      <c r="A60">
        <v>59</v>
      </c>
      <c r="B60" s="142" t="s">
        <v>339</v>
      </c>
      <c r="C60" s="255" t="s">
        <v>451</v>
      </c>
      <c r="D60">
        <v>59</v>
      </c>
      <c r="E60" s="255" t="s">
        <v>155</v>
      </c>
      <c r="F60" s="255" t="s">
        <v>678</v>
      </c>
      <c r="G60" t="s">
        <v>679</v>
      </c>
      <c r="H60" t="s">
        <v>680</v>
      </c>
      <c r="I60" t="s">
        <v>681</v>
      </c>
      <c r="J60">
        <v>40837</v>
      </c>
    </row>
    <row r="61" spans="1:10" x14ac:dyDescent="0.2">
      <c r="A61">
        <v>60</v>
      </c>
      <c r="B61" t="s">
        <v>344</v>
      </c>
      <c r="C61" s="255" t="s">
        <v>452</v>
      </c>
      <c r="D61">
        <v>60</v>
      </c>
      <c r="E61" s="255" t="s">
        <v>229</v>
      </c>
      <c r="F61" s="255" t="s">
        <v>1379</v>
      </c>
      <c r="G61" t="s">
        <v>682</v>
      </c>
      <c r="H61" t="s">
        <v>683</v>
      </c>
      <c r="I61" t="s">
        <v>684</v>
      </c>
      <c r="J61">
        <v>62662</v>
      </c>
    </row>
    <row r="62" spans="1:10" x14ac:dyDescent="0.2">
      <c r="A62">
        <v>61</v>
      </c>
      <c r="B62" t="s">
        <v>346</v>
      </c>
      <c r="C62" s="255" t="s">
        <v>453</v>
      </c>
      <c r="D62">
        <v>61</v>
      </c>
      <c r="E62" s="255" t="s">
        <v>338</v>
      </c>
      <c r="F62" s="255" t="s">
        <v>685</v>
      </c>
      <c r="G62" t="s">
        <v>686</v>
      </c>
      <c r="H62" t="s">
        <v>687</v>
      </c>
      <c r="I62" t="s">
        <v>688</v>
      </c>
      <c r="J62">
        <v>41312</v>
      </c>
    </row>
    <row r="63" spans="1:10" x14ac:dyDescent="0.2">
      <c r="A63">
        <v>62</v>
      </c>
      <c r="B63" t="s">
        <v>347</v>
      </c>
      <c r="C63" s="255" t="s">
        <v>454</v>
      </c>
      <c r="D63">
        <v>62</v>
      </c>
      <c r="E63" s="255" t="s">
        <v>167</v>
      </c>
      <c r="F63" s="255" t="s">
        <v>689</v>
      </c>
      <c r="G63" t="s">
        <v>690</v>
      </c>
      <c r="H63" t="s">
        <v>691</v>
      </c>
      <c r="I63" t="s">
        <v>595</v>
      </c>
      <c r="J63">
        <v>41671</v>
      </c>
    </row>
    <row r="64" spans="1:10" x14ac:dyDescent="0.2">
      <c r="A64">
        <v>63</v>
      </c>
      <c r="B64" t="s">
        <v>350</v>
      </c>
      <c r="C64" s="255" t="s">
        <v>455</v>
      </c>
      <c r="D64">
        <v>63</v>
      </c>
      <c r="E64" s="255" t="s">
        <v>323</v>
      </c>
      <c r="F64" s="255" t="s">
        <v>692</v>
      </c>
      <c r="G64" t="s">
        <v>693</v>
      </c>
      <c r="H64" t="s">
        <v>694</v>
      </c>
      <c r="I64" t="s">
        <v>695</v>
      </c>
      <c r="J64">
        <v>20281</v>
      </c>
    </row>
    <row r="65" spans="1:10" x14ac:dyDescent="0.2">
      <c r="A65">
        <v>64</v>
      </c>
      <c r="B65" t="s">
        <v>355</v>
      </c>
      <c r="C65" s="255" t="s">
        <v>456</v>
      </c>
      <c r="D65">
        <v>64</v>
      </c>
      <c r="E65" s="255" t="s">
        <v>251</v>
      </c>
      <c r="F65" s="255" t="s">
        <v>696</v>
      </c>
      <c r="G65" t="s">
        <v>697</v>
      </c>
      <c r="H65" t="s">
        <v>698</v>
      </c>
      <c r="I65" t="s">
        <v>699</v>
      </c>
      <c r="J65">
        <v>41008</v>
      </c>
    </row>
    <row r="66" spans="1:10" x14ac:dyDescent="0.2">
      <c r="A66">
        <v>65</v>
      </c>
      <c r="B66" t="s">
        <v>357</v>
      </c>
      <c r="C66" s="255" t="s">
        <v>457</v>
      </c>
      <c r="D66">
        <v>65</v>
      </c>
      <c r="E66" s="255" t="s">
        <v>128</v>
      </c>
      <c r="F66" s="255" t="s">
        <v>700</v>
      </c>
      <c r="G66" t="s">
        <v>701</v>
      </c>
      <c r="H66" t="s">
        <v>702</v>
      </c>
      <c r="I66" t="s">
        <v>703</v>
      </c>
      <c r="J66">
        <v>41414</v>
      </c>
    </row>
    <row r="67" spans="1:10" x14ac:dyDescent="0.2">
      <c r="A67">
        <v>66</v>
      </c>
      <c r="B67" t="s">
        <v>360</v>
      </c>
      <c r="C67" s="255" t="s">
        <v>458</v>
      </c>
      <c r="D67">
        <v>66</v>
      </c>
      <c r="E67" s="255" t="s">
        <v>704</v>
      </c>
      <c r="F67" s="255" t="s">
        <v>1380</v>
      </c>
      <c r="G67" t="s">
        <v>705</v>
      </c>
      <c r="H67" t="s">
        <v>706</v>
      </c>
      <c r="I67" t="s">
        <v>707</v>
      </c>
      <c r="J67">
        <v>36700</v>
      </c>
    </row>
    <row r="68" spans="1:10" x14ac:dyDescent="0.2">
      <c r="A68">
        <v>67</v>
      </c>
      <c r="B68" t="s">
        <v>367</v>
      </c>
      <c r="C68" s="255" t="s">
        <v>459</v>
      </c>
      <c r="D68">
        <v>67</v>
      </c>
      <c r="E68" s="255" t="s">
        <v>324</v>
      </c>
      <c r="F68" s="255" t="s">
        <v>708</v>
      </c>
      <c r="G68" t="s">
        <v>709</v>
      </c>
      <c r="H68" t="s">
        <v>710</v>
      </c>
      <c r="I68" t="s">
        <v>695</v>
      </c>
      <c r="J68">
        <v>70176</v>
      </c>
    </row>
    <row r="69" spans="1:10" x14ac:dyDescent="0.2">
      <c r="A69">
        <v>68</v>
      </c>
      <c r="B69" t="s">
        <v>371</v>
      </c>
      <c r="C69" s="255" t="s">
        <v>460</v>
      </c>
      <c r="D69">
        <v>68</v>
      </c>
      <c r="E69" s="255" t="s">
        <v>148</v>
      </c>
      <c r="F69" s="255" t="s">
        <v>711</v>
      </c>
      <c r="G69" t="s">
        <v>712</v>
      </c>
      <c r="H69" t="s">
        <v>713</v>
      </c>
      <c r="I69" t="s">
        <v>588</v>
      </c>
      <c r="J69">
        <v>25859</v>
      </c>
    </row>
    <row r="70" spans="1:10" x14ac:dyDescent="0.2">
      <c r="A70">
        <v>69</v>
      </c>
      <c r="B70" t="s">
        <v>375</v>
      </c>
      <c r="C70" s="255" t="s">
        <v>461</v>
      </c>
      <c r="D70">
        <v>69</v>
      </c>
      <c r="E70" s="255" t="s">
        <v>160</v>
      </c>
      <c r="F70" s="255" t="s">
        <v>714</v>
      </c>
      <c r="G70" t="s">
        <v>715</v>
      </c>
      <c r="H70" t="s">
        <v>716</v>
      </c>
      <c r="I70" t="s">
        <v>477</v>
      </c>
      <c r="J70">
        <v>30605</v>
      </c>
    </row>
    <row r="71" spans="1:10" x14ac:dyDescent="0.2">
      <c r="A71">
        <v>70</v>
      </c>
      <c r="B71" t="s">
        <v>378</v>
      </c>
      <c r="C71" s="255" t="s">
        <v>1345</v>
      </c>
      <c r="D71">
        <v>70</v>
      </c>
      <c r="E71" s="255" t="s">
        <v>717</v>
      </c>
      <c r="F71" s="255" t="s">
        <v>718</v>
      </c>
      <c r="G71" t="s">
        <v>719</v>
      </c>
      <c r="H71" t="s">
        <v>720</v>
      </c>
      <c r="I71" t="s">
        <v>721</v>
      </c>
      <c r="J71">
        <v>41821</v>
      </c>
    </row>
    <row r="72" spans="1:10" x14ac:dyDescent="0.2">
      <c r="A72">
        <v>71</v>
      </c>
      <c r="B72" t="s">
        <v>379</v>
      </c>
      <c r="C72" s="255" t="s">
        <v>462</v>
      </c>
      <c r="D72">
        <v>71</v>
      </c>
      <c r="E72" s="255" t="s">
        <v>1248</v>
      </c>
      <c r="F72" s="255" t="s">
        <v>1249</v>
      </c>
      <c r="G72" t="s">
        <v>1250</v>
      </c>
      <c r="H72" t="s">
        <v>1251</v>
      </c>
      <c r="I72" t="s">
        <v>1252</v>
      </c>
      <c r="J72">
        <v>41635</v>
      </c>
    </row>
    <row r="73" spans="1:10" x14ac:dyDescent="0.2">
      <c r="A73">
        <v>72</v>
      </c>
      <c r="B73" t="s">
        <v>384</v>
      </c>
      <c r="C73" s="255" t="s">
        <v>463</v>
      </c>
      <c r="D73">
        <v>72</v>
      </c>
      <c r="E73" s="255" t="s">
        <v>382</v>
      </c>
      <c r="F73" s="255" t="s">
        <v>722</v>
      </c>
      <c r="G73" t="s">
        <v>723</v>
      </c>
      <c r="H73" t="s">
        <v>724</v>
      </c>
      <c r="I73" t="s">
        <v>677</v>
      </c>
      <c r="J73">
        <v>44813</v>
      </c>
    </row>
    <row r="74" spans="1:10" x14ac:dyDescent="0.2">
      <c r="A74">
        <v>73</v>
      </c>
      <c r="B74" t="s">
        <v>387</v>
      </c>
      <c r="C74" s="255" t="s">
        <v>464</v>
      </c>
      <c r="D74">
        <v>73</v>
      </c>
      <c r="E74" s="255" t="s">
        <v>212</v>
      </c>
      <c r="F74" s="255" t="s">
        <v>1381</v>
      </c>
      <c r="G74" t="s">
        <v>725</v>
      </c>
      <c r="H74" t="s">
        <v>726</v>
      </c>
      <c r="I74" t="s">
        <v>727</v>
      </c>
      <c r="J74">
        <v>40908</v>
      </c>
    </row>
    <row r="75" spans="1:10" x14ac:dyDescent="0.2">
      <c r="A75">
        <v>74</v>
      </c>
      <c r="B75" t="s">
        <v>388</v>
      </c>
      <c r="C75" s="255" t="s">
        <v>465</v>
      </c>
      <c r="D75">
        <v>74</v>
      </c>
      <c r="E75" s="255" t="s">
        <v>340</v>
      </c>
      <c r="F75" s="255" t="s">
        <v>1382</v>
      </c>
      <c r="G75" t="s">
        <v>728</v>
      </c>
      <c r="H75" t="s">
        <v>729</v>
      </c>
      <c r="I75" t="s">
        <v>730</v>
      </c>
      <c r="J75">
        <v>41200</v>
      </c>
    </row>
    <row r="76" spans="1:10" x14ac:dyDescent="0.2">
      <c r="A76">
        <v>75</v>
      </c>
      <c r="B76" t="s">
        <v>391</v>
      </c>
      <c r="C76" s="255" t="s">
        <v>466</v>
      </c>
      <c r="D76">
        <v>75</v>
      </c>
      <c r="E76" s="255" t="s">
        <v>351</v>
      </c>
      <c r="F76" s="255" t="s">
        <v>1346</v>
      </c>
      <c r="G76" t="s">
        <v>1253</v>
      </c>
      <c r="H76" t="s">
        <v>1254</v>
      </c>
      <c r="I76" t="s">
        <v>730</v>
      </c>
      <c r="J76">
        <v>41407</v>
      </c>
    </row>
    <row r="77" spans="1:10" x14ac:dyDescent="0.2">
      <c r="A77">
        <v>76</v>
      </c>
      <c r="B77" t="s">
        <v>395</v>
      </c>
      <c r="C77" s="255" t="s">
        <v>467</v>
      </c>
      <c r="D77">
        <v>76</v>
      </c>
      <c r="E77" s="255" t="s">
        <v>731</v>
      </c>
      <c r="F77" s="255" t="s">
        <v>732</v>
      </c>
      <c r="G77" t="s">
        <v>733</v>
      </c>
      <c r="H77" t="s">
        <v>734</v>
      </c>
      <c r="I77" t="s">
        <v>622</v>
      </c>
      <c r="J77">
        <v>42605</v>
      </c>
    </row>
    <row r="78" spans="1:10" x14ac:dyDescent="0.2">
      <c r="A78">
        <v>77</v>
      </c>
      <c r="D78">
        <v>77</v>
      </c>
      <c r="E78" s="255" t="s">
        <v>207</v>
      </c>
      <c r="F78" s="255" t="s">
        <v>1383</v>
      </c>
      <c r="G78" t="s">
        <v>735</v>
      </c>
      <c r="H78" t="s">
        <v>736</v>
      </c>
      <c r="I78" t="s">
        <v>737</v>
      </c>
      <c r="J78">
        <v>41531</v>
      </c>
    </row>
    <row r="79" spans="1:10" x14ac:dyDescent="0.2">
      <c r="D79">
        <v>78</v>
      </c>
      <c r="E79" s="255" t="s">
        <v>208</v>
      </c>
      <c r="F79" s="255" t="s">
        <v>1384</v>
      </c>
      <c r="G79" t="s">
        <v>738</v>
      </c>
      <c r="H79" t="s">
        <v>739</v>
      </c>
      <c r="I79" t="s">
        <v>740</v>
      </c>
      <c r="J79">
        <v>41331</v>
      </c>
    </row>
    <row r="80" spans="1:10" x14ac:dyDescent="0.2">
      <c r="D80">
        <v>79</v>
      </c>
      <c r="E80" s="255" t="s">
        <v>1255</v>
      </c>
      <c r="F80" s="255" t="s">
        <v>1385</v>
      </c>
      <c r="G80" t="s">
        <v>1256</v>
      </c>
      <c r="H80" t="s">
        <v>1257</v>
      </c>
      <c r="I80" t="s">
        <v>744</v>
      </c>
      <c r="J80">
        <v>82292</v>
      </c>
    </row>
    <row r="81" spans="4:10" x14ac:dyDescent="0.2">
      <c r="D81">
        <v>80</v>
      </c>
      <c r="E81" s="255" t="s">
        <v>213</v>
      </c>
      <c r="F81" s="255" t="s">
        <v>741</v>
      </c>
      <c r="G81" t="s">
        <v>742</v>
      </c>
      <c r="H81" t="s">
        <v>743</v>
      </c>
      <c r="I81" t="s">
        <v>744</v>
      </c>
      <c r="J81">
        <v>74127</v>
      </c>
    </row>
    <row r="82" spans="4:10" x14ac:dyDescent="0.2">
      <c r="D82">
        <v>81</v>
      </c>
      <c r="E82" s="255" t="s">
        <v>745</v>
      </c>
      <c r="F82" s="255" t="s">
        <v>1386</v>
      </c>
      <c r="G82" t="s">
        <v>746</v>
      </c>
      <c r="H82" t="s">
        <v>747</v>
      </c>
      <c r="I82" t="s">
        <v>546</v>
      </c>
      <c r="J82">
        <v>41373</v>
      </c>
    </row>
    <row r="83" spans="4:10" x14ac:dyDescent="0.2">
      <c r="D83">
        <v>82</v>
      </c>
      <c r="E83" s="255" t="s">
        <v>363</v>
      </c>
      <c r="F83" s="255" t="s">
        <v>1387</v>
      </c>
      <c r="G83" t="s">
        <v>1258</v>
      </c>
      <c r="H83" t="s">
        <v>1259</v>
      </c>
      <c r="I83" t="s">
        <v>543</v>
      </c>
      <c r="J83">
        <v>82292</v>
      </c>
    </row>
    <row r="84" spans="4:10" x14ac:dyDescent="0.2">
      <c r="D84">
        <v>83</v>
      </c>
      <c r="E84" s="255" t="s">
        <v>348</v>
      </c>
      <c r="F84" s="255" t="s">
        <v>1388</v>
      </c>
      <c r="G84" t="s">
        <v>748</v>
      </c>
      <c r="H84" t="s">
        <v>749</v>
      </c>
      <c r="I84" t="s">
        <v>750</v>
      </c>
      <c r="J84">
        <v>75778</v>
      </c>
    </row>
    <row r="85" spans="4:10" x14ac:dyDescent="0.2">
      <c r="D85">
        <v>84</v>
      </c>
      <c r="E85" s="255" t="s">
        <v>196</v>
      </c>
      <c r="F85" s="255" t="s">
        <v>1389</v>
      </c>
      <c r="G85" t="s">
        <v>751</v>
      </c>
      <c r="H85" t="s">
        <v>752</v>
      </c>
      <c r="I85" t="s">
        <v>707</v>
      </c>
      <c r="J85">
        <v>72464</v>
      </c>
    </row>
    <row r="86" spans="4:10" x14ac:dyDescent="0.2">
      <c r="D86">
        <v>85</v>
      </c>
      <c r="E86" s="255" t="s">
        <v>129</v>
      </c>
      <c r="F86" s="255" t="s">
        <v>689</v>
      </c>
      <c r="G86" t="s">
        <v>753</v>
      </c>
      <c r="H86" t="s">
        <v>754</v>
      </c>
      <c r="I86" t="s">
        <v>755</v>
      </c>
      <c r="J86">
        <v>42665</v>
      </c>
    </row>
    <row r="87" spans="4:10" x14ac:dyDescent="0.2">
      <c r="D87">
        <v>86</v>
      </c>
      <c r="E87" s="255" t="s">
        <v>299</v>
      </c>
      <c r="F87" s="255" t="s">
        <v>756</v>
      </c>
      <c r="G87" t="s">
        <v>757</v>
      </c>
      <c r="H87" t="s">
        <v>758</v>
      </c>
      <c r="I87" t="s">
        <v>480</v>
      </c>
      <c r="J87">
        <v>47595</v>
      </c>
    </row>
    <row r="88" spans="4:10" x14ac:dyDescent="0.2">
      <c r="D88">
        <v>87</v>
      </c>
      <c r="E88" s="255" t="s">
        <v>286</v>
      </c>
      <c r="F88" s="255" t="s">
        <v>1390</v>
      </c>
      <c r="G88" t="s">
        <v>759</v>
      </c>
      <c r="H88" t="s">
        <v>760</v>
      </c>
      <c r="I88" t="s">
        <v>527</v>
      </c>
      <c r="J88">
        <v>42573</v>
      </c>
    </row>
    <row r="89" spans="4:10" x14ac:dyDescent="0.2">
      <c r="D89">
        <v>88</v>
      </c>
      <c r="E89" s="255" t="s">
        <v>761</v>
      </c>
      <c r="F89" s="255" t="s">
        <v>762</v>
      </c>
      <c r="G89" t="s">
        <v>763</v>
      </c>
      <c r="H89" t="s">
        <v>764</v>
      </c>
      <c r="I89" t="s">
        <v>765</v>
      </c>
      <c r="J89">
        <v>95863</v>
      </c>
    </row>
    <row r="90" spans="4:10" x14ac:dyDescent="0.2">
      <c r="D90">
        <v>89</v>
      </c>
      <c r="E90" s="255" t="s">
        <v>1260</v>
      </c>
      <c r="F90" s="255" t="s">
        <v>1261</v>
      </c>
      <c r="G90" t="s">
        <v>1262</v>
      </c>
      <c r="H90" t="s">
        <v>1263</v>
      </c>
      <c r="I90" t="s">
        <v>765</v>
      </c>
      <c r="J90">
        <v>41414</v>
      </c>
    </row>
    <row r="91" spans="4:10" x14ac:dyDescent="0.2">
      <c r="D91">
        <v>90</v>
      </c>
      <c r="E91" s="255" t="s">
        <v>130</v>
      </c>
      <c r="F91" s="255" t="s">
        <v>1264</v>
      </c>
      <c r="G91" t="s">
        <v>1265</v>
      </c>
      <c r="H91" t="s">
        <v>1266</v>
      </c>
      <c r="I91" t="s">
        <v>1039</v>
      </c>
      <c r="J91">
        <v>96240</v>
      </c>
    </row>
    <row r="92" spans="4:10" x14ac:dyDescent="0.2">
      <c r="D92">
        <v>91</v>
      </c>
      <c r="E92" s="255" t="s">
        <v>230</v>
      </c>
      <c r="F92" s="255" t="s">
        <v>1391</v>
      </c>
      <c r="G92" t="s">
        <v>766</v>
      </c>
      <c r="H92" t="s">
        <v>767</v>
      </c>
      <c r="I92" t="s">
        <v>768</v>
      </c>
      <c r="J92">
        <v>41388</v>
      </c>
    </row>
    <row r="93" spans="4:10" x14ac:dyDescent="0.2">
      <c r="D93">
        <v>92</v>
      </c>
      <c r="E93" s="255" t="s">
        <v>116</v>
      </c>
      <c r="F93" s="255" t="s">
        <v>769</v>
      </c>
      <c r="G93" t="s">
        <v>770</v>
      </c>
      <c r="H93" t="s">
        <v>771</v>
      </c>
      <c r="I93" t="s">
        <v>765</v>
      </c>
      <c r="J93">
        <v>41414</v>
      </c>
    </row>
    <row r="94" spans="4:10" x14ac:dyDescent="0.2">
      <c r="D94">
        <v>93</v>
      </c>
      <c r="E94" s="255" t="s">
        <v>223</v>
      </c>
      <c r="F94" s="255" t="s">
        <v>772</v>
      </c>
      <c r="G94" t="s">
        <v>773</v>
      </c>
      <c r="H94" t="s">
        <v>774</v>
      </c>
      <c r="I94" t="s">
        <v>524</v>
      </c>
      <c r="J94">
        <v>41388</v>
      </c>
    </row>
    <row r="95" spans="4:10" x14ac:dyDescent="0.2">
      <c r="D95">
        <v>94</v>
      </c>
      <c r="E95" s="255" t="s">
        <v>775</v>
      </c>
      <c r="F95" s="255" t="s">
        <v>776</v>
      </c>
      <c r="G95" t="s">
        <v>777</v>
      </c>
      <c r="H95" t="s">
        <v>778</v>
      </c>
      <c r="I95" t="s">
        <v>779</v>
      </c>
      <c r="J95">
        <v>98229</v>
      </c>
    </row>
    <row r="96" spans="4:10" x14ac:dyDescent="0.2">
      <c r="D96">
        <v>95</v>
      </c>
      <c r="E96" s="255" t="s">
        <v>352</v>
      </c>
      <c r="F96" s="255" t="s">
        <v>1347</v>
      </c>
      <c r="G96" t="s">
        <v>780</v>
      </c>
      <c r="H96" t="s">
        <v>781</v>
      </c>
      <c r="I96" t="s">
        <v>580</v>
      </c>
      <c r="J96">
        <v>20233</v>
      </c>
    </row>
    <row r="97" spans="4:10" x14ac:dyDescent="0.2">
      <c r="D97">
        <v>96</v>
      </c>
      <c r="E97" s="255" t="s">
        <v>782</v>
      </c>
      <c r="F97" s="255" t="s">
        <v>783</v>
      </c>
      <c r="G97" t="s">
        <v>784</v>
      </c>
      <c r="H97" t="s">
        <v>785</v>
      </c>
      <c r="I97" t="s">
        <v>612</v>
      </c>
      <c r="J97">
        <v>40631</v>
      </c>
    </row>
    <row r="98" spans="4:10" x14ac:dyDescent="0.2">
      <c r="D98">
        <v>97</v>
      </c>
      <c r="E98" s="255" t="s">
        <v>325</v>
      </c>
      <c r="F98" s="255" t="s">
        <v>786</v>
      </c>
      <c r="G98" t="s">
        <v>787</v>
      </c>
      <c r="H98" t="s">
        <v>788</v>
      </c>
      <c r="I98" t="s">
        <v>695</v>
      </c>
      <c r="J98">
        <v>42573</v>
      </c>
    </row>
    <row r="99" spans="4:10" x14ac:dyDescent="0.2">
      <c r="D99">
        <v>98</v>
      </c>
      <c r="E99" s="255" t="s">
        <v>204</v>
      </c>
      <c r="F99" s="255" t="s">
        <v>789</v>
      </c>
      <c r="G99" t="s">
        <v>790</v>
      </c>
      <c r="H99" t="s">
        <v>791</v>
      </c>
      <c r="I99" t="s">
        <v>792</v>
      </c>
      <c r="J99">
        <v>76689</v>
      </c>
    </row>
    <row r="100" spans="4:10" x14ac:dyDescent="0.2">
      <c r="D100">
        <v>99</v>
      </c>
      <c r="E100" s="255" t="s">
        <v>224</v>
      </c>
      <c r="F100" s="255" t="s">
        <v>1392</v>
      </c>
      <c r="G100" t="s">
        <v>793</v>
      </c>
      <c r="H100" t="s">
        <v>794</v>
      </c>
      <c r="I100" t="s">
        <v>524</v>
      </c>
      <c r="J100">
        <v>41388</v>
      </c>
    </row>
    <row r="101" spans="4:10" x14ac:dyDescent="0.2">
      <c r="D101">
        <v>100</v>
      </c>
      <c r="E101" s="255" t="s">
        <v>131</v>
      </c>
      <c r="F101" s="255" t="s">
        <v>1393</v>
      </c>
      <c r="G101" t="s">
        <v>795</v>
      </c>
      <c r="H101" t="s">
        <v>796</v>
      </c>
      <c r="I101" t="s">
        <v>539</v>
      </c>
      <c r="J101">
        <v>42665</v>
      </c>
    </row>
    <row r="102" spans="4:10" x14ac:dyDescent="0.2">
      <c r="D102">
        <v>101</v>
      </c>
      <c r="E102" s="255" t="s">
        <v>178</v>
      </c>
      <c r="F102" s="255" t="s">
        <v>797</v>
      </c>
      <c r="G102" t="s">
        <v>798</v>
      </c>
      <c r="H102" t="s">
        <v>799</v>
      </c>
      <c r="I102" t="s">
        <v>513</v>
      </c>
      <c r="J102">
        <v>43058</v>
      </c>
    </row>
    <row r="103" spans="4:10" x14ac:dyDescent="0.2">
      <c r="D103">
        <v>102</v>
      </c>
      <c r="E103" s="255" t="s">
        <v>800</v>
      </c>
      <c r="F103" s="255" t="s">
        <v>801</v>
      </c>
      <c r="G103" t="s">
        <v>802</v>
      </c>
      <c r="H103" t="s">
        <v>785</v>
      </c>
      <c r="I103" t="s">
        <v>612</v>
      </c>
      <c r="J103">
        <v>40631</v>
      </c>
    </row>
    <row r="104" spans="4:10" x14ac:dyDescent="0.2">
      <c r="D104">
        <v>103</v>
      </c>
      <c r="E104" s="255" t="s">
        <v>803</v>
      </c>
      <c r="F104" s="255" t="s">
        <v>804</v>
      </c>
      <c r="G104" t="s">
        <v>805</v>
      </c>
      <c r="H104" t="s">
        <v>806</v>
      </c>
      <c r="I104" t="s">
        <v>807</v>
      </c>
      <c r="J104">
        <v>41008</v>
      </c>
    </row>
    <row r="105" spans="4:10" x14ac:dyDescent="0.2">
      <c r="D105">
        <v>104</v>
      </c>
      <c r="E105" s="255" t="s">
        <v>356</v>
      </c>
      <c r="F105" s="255" t="s">
        <v>808</v>
      </c>
      <c r="G105" t="s">
        <v>809</v>
      </c>
      <c r="H105" t="s">
        <v>810</v>
      </c>
      <c r="I105" t="s">
        <v>811</v>
      </c>
      <c r="J105">
        <v>50143</v>
      </c>
    </row>
    <row r="106" spans="4:10" x14ac:dyDescent="0.2">
      <c r="D106">
        <v>105</v>
      </c>
      <c r="E106" s="255" t="s">
        <v>300</v>
      </c>
      <c r="F106" s="255" t="s">
        <v>812</v>
      </c>
      <c r="G106" t="s">
        <v>813</v>
      </c>
      <c r="H106" t="s">
        <v>814</v>
      </c>
      <c r="I106" t="s">
        <v>480</v>
      </c>
      <c r="J106">
        <v>62077</v>
      </c>
    </row>
    <row r="107" spans="4:10" x14ac:dyDescent="0.2">
      <c r="D107">
        <v>106</v>
      </c>
      <c r="E107" s="255" t="s">
        <v>107</v>
      </c>
      <c r="F107" s="255" t="s">
        <v>1394</v>
      </c>
      <c r="G107" t="s">
        <v>815</v>
      </c>
      <c r="H107" t="s">
        <v>816</v>
      </c>
      <c r="I107" t="s">
        <v>817</v>
      </c>
      <c r="J107">
        <v>41178</v>
      </c>
    </row>
    <row r="108" spans="4:10" x14ac:dyDescent="0.2">
      <c r="D108">
        <v>107</v>
      </c>
      <c r="E108" s="255" t="s">
        <v>193</v>
      </c>
      <c r="F108" s="255" t="s">
        <v>1395</v>
      </c>
      <c r="G108" t="s">
        <v>818</v>
      </c>
      <c r="H108" t="s">
        <v>819</v>
      </c>
      <c r="I108" t="s">
        <v>820</v>
      </c>
      <c r="J108">
        <v>40631</v>
      </c>
    </row>
    <row r="109" spans="4:10" x14ac:dyDescent="0.2">
      <c r="D109">
        <v>108</v>
      </c>
      <c r="E109" s="255" t="s">
        <v>225</v>
      </c>
      <c r="F109" s="255" t="s">
        <v>1396</v>
      </c>
      <c r="G109" t="s">
        <v>821</v>
      </c>
      <c r="H109" t="s">
        <v>822</v>
      </c>
      <c r="I109" t="s">
        <v>524</v>
      </c>
      <c r="J109">
        <v>62662</v>
      </c>
    </row>
    <row r="110" spans="4:10" x14ac:dyDescent="0.2">
      <c r="D110">
        <v>109</v>
      </c>
      <c r="E110" s="255" t="s">
        <v>318</v>
      </c>
      <c r="F110" s="255" t="s">
        <v>823</v>
      </c>
      <c r="G110" t="s">
        <v>824</v>
      </c>
      <c r="H110" t="s">
        <v>825</v>
      </c>
      <c r="I110" t="s">
        <v>826</v>
      </c>
      <c r="J110">
        <v>40530</v>
      </c>
    </row>
    <row r="111" spans="4:10" x14ac:dyDescent="0.2">
      <c r="D111">
        <v>110</v>
      </c>
      <c r="E111" s="255" t="s">
        <v>183</v>
      </c>
      <c r="F111" s="255" t="s">
        <v>1397</v>
      </c>
      <c r="G111" t="s">
        <v>827</v>
      </c>
      <c r="H111" t="s">
        <v>653</v>
      </c>
      <c r="I111" t="s">
        <v>654</v>
      </c>
      <c r="J111">
        <v>83189</v>
      </c>
    </row>
    <row r="112" spans="4:10" x14ac:dyDescent="0.2">
      <c r="D112">
        <v>111</v>
      </c>
      <c r="E112" s="255" t="s">
        <v>209</v>
      </c>
      <c r="F112" s="255" t="s">
        <v>1398</v>
      </c>
      <c r="G112" t="s">
        <v>828</v>
      </c>
      <c r="H112" t="s">
        <v>829</v>
      </c>
      <c r="I112" t="s">
        <v>830</v>
      </c>
      <c r="J112">
        <v>83280</v>
      </c>
    </row>
    <row r="113" spans="4:10" x14ac:dyDescent="0.2">
      <c r="D113">
        <v>112</v>
      </c>
      <c r="E113" s="255" t="s">
        <v>108</v>
      </c>
      <c r="F113" s="255" t="s">
        <v>1399</v>
      </c>
      <c r="G113" t="s">
        <v>831</v>
      </c>
      <c r="H113" t="s">
        <v>832</v>
      </c>
      <c r="I113" t="s">
        <v>510</v>
      </c>
      <c r="J113">
        <v>40876</v>
      </c>
    </row>
    <row r="114" spans="4:10" x14ac:dyDescent="0.2">
      <c r="D114">
        <v>113</v>
      </c>
      <c r="E114" s="255" t="s">
        <v>245</v>
      </c>
      <c r="F114" s="255" t="s">
        <v>833</v>
      </c>
      <c r="G114" t="s">
        <v>834</v>
      </c>
      <c r="H114" t="s">
        <v>835</v>
      </c>
      <c r="I114" t="s">
        <v>836</v>
      </c>
      <c r="J114">
        <v>42635</v>
      </c>
    </row>
    <row r="115" spans="4:10" x14ac:dyDescent="0.2">
      <c r="D115">
        <v>114</v>
      </c>
      <c r="E115" s="255" t="s">
        <v>837</v>
      </c>
      <c r="F115" s="255" t="s">
        <v>1400</v>
      </c>
      <c r="G115" t="s">
        <v>838</v>
      </c>
      <c r="H115" t="s">
        <v>839</v>
      </c>
      <c r="I115" t="s">
        <v>558</v>
      </c>
      <c r="J115">
        <v>41008</v>
      </c>
    </row>
    <row r="116" spans="4:10" x14ac:dyDescent="0.2">
      <c r="D116">
        <v>115</v>
      </c>
      <c r="E116" s="255" t="s">
        <v>372</v>
      </c>
      <c r="F116" s="255" t="s">
        <v>840</v>
      </c>
      <c r="G116" t="s">
        <v>841</v>
      </c>
      <c r="H116" t="s">
        <v>842</v>
      </c>
      <c r="I116" t="s">
        <v>843</v>
      </c>
      <c r="J116">
        <v>73906</v>
      </c>
    </row>
    <row r="117" spans="4:10" x14ac:dyDescent="0.2">
      <c r="D117">
        <v>116</v>
      </c>
      <c r="E117" s="255" t="s">
        <v>345</v>
      </c>
      <c r="F117" s="255" t="s">
        <v>844</v>
      </c>
      <c r="G117" t="s">
        <v>845</v>
      </c>
      <c r="H117" t="s">
        <v>846</v>
      </c>
      <c r="I117" t="s">
        <v>847</v>
      </c>
      <c r="J117">
        <v>41312</v>
      </c>
    </row>
    <row r="118" spans="4:10" x14ac:dyDescent="0.2">
      <c r="D118">
        <v>117</v>
      </c>
      <c r="E118" s="255" t="s">
        <v>172</v>
      </c>
      <c r="F118" s="255" t="s">
        <v>848</v>
      </c>
      <c r="G118" t="s">
        <v>659</v>
      </c>
      <c r="H118" t="s">
        <v>660</v>
      </c>
      <c r="I118" t="s">
        <v>612</v>
      </c>
      <c r="J118">
        <v>40631</v>
      </c>
    </row>
    <row r="119" spans="4:10" x14ac:dyDescent="0.2">
      <c r="D119">
        <v>118</v>
      </c>
      <c r="E119" s="255" t="s">
        <v>189</v>
      </c>
      <c r="F119" s="255" t="s">
        <v>1348</v>
      </c>
      <c r="G119" t="s">
        <v>849</v>
      </c>
      <c r="H119" t="s">
        <v>850</v>
      </c>
      <c r="I119" t="s">
        <v>851</v>
      </c>
      <c r="J119">
        <v>40631</v>
      </c>
    </row>
    <row r="120" spans="4:10" x14ac:dyDescent="0.2">
      <c r="D120">
        <v>119</v>
      </c>
      <c r="E120" s="255" t="s">
        <v>241</v>
      </c>
      <c r="F120" s="255" t="s">
        <v>1401</v>
      </c>
      <c r="G120" t="s">
        <v>852</v>
      </c>
      <c r="H120" t="s">
        <v>853</v>
      </c>
      <c r="I120" t="s">
        <v>854</v>
      </c>
      <c r="J120">
        <v>85775</v>
      </c>
    </row>
    <row r="121" spans="4:10" x14ac:dyDescent="0.2">
      <c r="D121">
        <v>120</v>
      </c>
      <c r="E121" s="255" t="s">
        <v>168</v>
      </c>
      <c r="F121" s="255" t="s">
        <v>1402</v>
      </c>
      <c r="G121" t="s">
        <v>855</v>
      </c>
      <c r="H121" t="s">
        <v>856</v>
      </c>
      <c r="I121" t="s">
        <v>857</v>
      </c>
      <c r="J121">
        <v>86971</v>
      </c>
    </row>
    <row r="122" spans="4:10" x14ac:dyDescent="0.2">
      <c r="D122">
        <v>121</v>
      </c>
      <c r="E122" s="255" t="s">
        <v>252</v>
      </c>
      <c r="F122" s="255" t="s">
        <v>1403</v>
      </c>
      <c r="G122" t="s">
        <v>858</v>
      </c>
      <c r="H122" t="s">
        <v>859</v>
      </c>
      <c r="I122" t="s">
        <v>860</v>
      </c>
      <c r="J122">
        <v>41448</v>
      </c>
    </row>
    <row r="123" spans="4:10" x14ac:dyDescent="0.2">
      <c r="D123">
        <v>122</v>
      </c>
      <c r="E123" s="255" t="s">
        <v>238</v>
      </c>
      <c r="F123" s="255" t="s">
        <v>861</v>
      </c>
      <c r="G123" t="s">
        <v>862</v>
      </c>
      <c r="H123" t="s">
        <v>863</v>
      </c>
      <c r="I123" t="s">
        <v>826</v>
      </c>
      <c r="J123">
        <v>62077</v>
      </c>
    </row>
    <row r="124" spans="4:10" x14ac:dyDescent="0.2">
      <c r="D124">
        <v>123</v>
      </c>
      <c r="E124" s="255" t="s">
        <v>164</v>
      </c>
      <c r="F124" s="255" t="s">
        <v>864</v>
      </c>
      <c r="G124" t="s">
        <v>865</v>
      </c>
      <c r="H124" t="s">
        <v>866</v>
      </c>
      <c r="I124" t="s">
        <v>867</v>
      </c>
      <c r="J124">
        <v>62181</v>
      </c>
    </row>
    <row r="125" spans="4:10" x14ac:dyDescent="0.2">
      <c r="D125">
        <v>124</v>
      </c>
      <c r="E125" s="255" t="s">
        <v>132</v>
      </c>
      <c r="F125" s="255" t="s">
        <v>868</v>
      </c>
      <c r="G125" t="s">
        <v>869</v>
      </c>
      <c r="H125" t="s">
        <v>870</v>
      </c>
      <c r="I125" t="s">
        <v>871</v>
      </c>
      <c r="J125">
        <v>41414</v>
      </c>
    </row>
    <row r="126" spans="4:10" x14ac:dyDescent="0.2">
      <c r="D126">
        <v>125</v>
      </c>
      <c r="E126" s="255" t="s">
        <v>214</v>
      </c>
      <c r="F126" s="255" t="s">
        <v>1404</v>
      </c>
      <c r="G126" t="s">
        <v>1267</v>
      </c>
      <c r="H126" t="s">
        <v>1268</v>
      </c>
      <c r="I126" t="s">
        <v>1269</v>
      </c>
      <c r="J126">
        <v>41531</v>
      </c>
    </row>
    <row r="127" spans="4:10" x14ac:dyDescent="0.2">
      <c r="D127">
        <v>126</v>
      </c>
      <c r="E127" s="255" t="s">
        <v>872</v>
      </c>
      <c r="F127" s="255" t="s">
        <v>873</v>
      </c>
      <c r="G127" t="s">
        <v>874</v>
      </c>
      <c r="H127" t="s">
        <v>875</v>
      </c>
      <c r="I127" t="s">
        <v>860</v>
      </c>
      <c r="J127">
        <v>24922</v>
      </c>
    </row>
    <row r="128" spans="4:10" x14ac:dyDescent="0.2">
      <c r="D128">
        <v>127</v>
      </c>
      <c r="E128" s="255" t="s">
        <v>243</v>
      </c>
      <c r="F128" s="255" t="s">
        <v>876</v>
      </c>
      <c r="G128" t="s">
        <v>877</v>
      </c>
      <c r="H128" t="s">
        <v>878</v>
      </c>
      <c r="I128" t="s">
        <v>879</v>
      </c>
      <c r="J128">
        <v>30742</v>
      </c>
    </row>
    <row r="129" spans="4:10" x14ac:dyDescent="0.2">
      <c r="D129">
        <v>128</v>
      </c>
      <c r="E129" s="255" t="s">
        <v>341</v>
      </c>
      <c r="F129" s="255" t="s">
        <v>880</v>
      </c>
      <c r="G129" t="s">
        <v>881</v>
      </c>
      <c r="H129" t="s">
        <v>882</v>
      </c>
      <c r="I129" t="s">
        <v>883</v>
      </c>
      <c r="J129">
        <v>41200</v>
      </c>
    </row>
    <row r="130" spans="4:10" x14ac:dyDescent="0.2">
      <c r="D130">
        <v>129</v>
      </c>
      <c r="E130" s="255" t="s">
        <v>109</v>
      </c>
      <c r="F130" s="255" t="s">
        <v>884</v>
      </c>
      <c r="G130" t="s">
        <v>885</v>
      </c>
      <c r="H130" t="s">
        <v>886</v>
      </c>
      <c r="I130" t="s">
        <v>887</v>
      </c>
      <c r="J130">
        <v>83189</v>
      </c>
    </row>
    <row r="131" spans="4:10" x14ac:dyDescent="0.2">
      <c r="D131">
        <v>130</v>
      </c>
      <c r="E131" s="255" t="s">
        <v>133</v>
      </c>
      <c r="F131" s="255" t="s">
        <v>888</v>
      </c>
      <c r="G131" t="s">
        <v>889</v>
      </c>
      <c r="H131" t="s">
        <v>890</v>
      </c>
      <c r="I131" t="s">
        <v>891</v>
      </c>
      <c r="J131">
        <v>42665</v>
      </c>
    </row>
    <row r="132" spans="4:10" x14ac:dyDescent="0.2">
      <c r="D132">
        <v>131</v>
      </c>
      <c r="E132" s="255" t="s">
        <v>253</v>
      </c>
      <c r="F132" s="255" t="s">
        <v>892</v>
      </c>
      <c r="G132" t="s">
        <v>893</v>
      </c>
      <c r="H132" t="s">
        <v>894</v>
      </c>
      <c r="I132" t="s">
        <v>895</v>
      </c>
      <c r="J132">
        <v>83163</v>
      </c>
    </row>
    <row r="133" spans="4:10" x14ac:dyDescent="0.2">
      <c r="D133">
        <v>132</v>
      </c>
      <c r="E133" s="255" t="s">
        <v>368</v>
      </c>
      <c r="F133" s="255" t="s">
        <v>1405</v>
      </c>
      <c r="G133" t="s">
        <v>896</v>
      </c>
      <c r="H133" t="s">
        <v>897</v>
      </c>
      <c r="I133" t="s">
        <v>807</v>
      </c>
      <c r="J133">
        <v>41008</v>
      </c>
    </row>
    <row r="134" spans="4:10" x14ac:dyDescent="0.2">
      <c r="D134">
        <v>133</v>
      </c>
      <c r="E134" s="255" t="s">
        <v>265</v>
      </c>
      <c r="F134" s="255" t="s">
        <v>1270</v>
      </c>
      <c r="G134" t="s">
        <v>1271</v>
      </c>
      <c r="H134" t="s">
        <v>1272</v>
      </c>
      <c r="I134" t="s">
        <v>860</v>
      </c>
      <c r="J134">
        <v>77690</v>
      </c>
    </row>
    <row r="135" spans="4:10" x14ac:dyDescent="0.2">
      <c r="D135">
        <v>134</v>
      </c>
      <c r="E135" s="255" t="s">
        <v>390</v>
      </c>
      <c r="F135" s="255" t="s">
        <v>898</v>
      </c>
      <c r="G135" t="s">
        <v>899</v>
      </c>
      <c r="H135" t="s">
        <v>900</v>
      </c>
      <c r="I135" t="s">
        <v>830</v>
      </c>
      <c r="J135">
        <v>83280</v>
      </c>
    </row>
    <row r="136" spans="4:10" x14ac:dyDescent="0.2">
      <c r="D136">
        <v>135</v>
      </c>
      <c r="E136" s="255" t="s">
        <v>281</v>
      </c>
      <c r="F136" s="255" t="s">
        <v>901</v>
      </c>
      <c r="G136" t="s">
        <v>902</v>
      </c>
      <c r="H136" t="s">
        <v>903</v>
      </c>
      <c r="I136" t="s">
        <v>904</v>
      </c>
      <c r="J136">
        <v>21712</v>
      </c>
    </row>
    <row r="137" spans="4:10" x14ac:dyDescent="0.2">
      <c r="D137">
        <v>136</v>
      </c>
      <c r="E137" s="255" t="s">
        <v>364</v>
      </c>
      <c r="F137" s="255" t="s">
        <v>1273</v>
      </c>
      <c r="G137" t="s">
        <v>1274</v>
      </c>
      <c r="H137" t="s">
        <v>1275</v>
      </c>
      <c r="I137" t="s">
        <v>1276</v>
      </c>
      <c r="J137">
        <v>40631</v>
      </c>
    </row>
    <row r="138" spans="4:10" x14ac:dyDescent="0.2">
      <c r="D138">
        <v>137</v>
      </c>
      <c r="E138" s="255" t="s">
        <v>311</v>
      </c>
      <c r="F138" s="255" t="s">
        <v>905</v>
      </c>
      <c r="G138" t="s">
        <v>906</v>
      </c>
      <c r="H138" t="s">
        <v>907</v>
      </c>
      <c r="I138" t="s">
        <v>908</v>
      </c>
      <c r="J138">
        <v>41417</v>
      </c>
    </row>
    <row r="139" spans="4:10" x14ac:dyDescent="0.2">
      <c r="D139">
        <v>138</v>
      </c>
      <c r="E139" s="255" t="s">
        <v>190</v>
      </c>
      <c r="F139" s="255" t="s">
        <v>1349</v>
      </c>
      <c r="G139" t="s">
        <v>909</v>
      </c>
      <c r="H139" t="s">
        <v>512</v>
      </c>
      <c r="I139" t="s">
        <v>513</v>
      </c>
      <c r="J139">
        <v>32216</v>
      </c>
    </row>
    <row r="140" spans="4:10" x14ac:dyDescent="0.2">
      <c r="D140">
        <v>139</v>
      </c>
      <c r="E140" s="255" t="s">
        <v>910</v>
      </c>
      <c r="F140" s="255" t="s">
        <v>1350</v>
      </c>
      <c r="G140" t="s">
        <v>911</v>
      </c>
      <c r="H140" t="s">
        <v>912</v>
      </c>
      <c r="I140" t="s">
        <v>765</v>
      </c>
      <c r="J140">
        <v>41414</v>
      </c>
    </row>
    <row r="141" spans="4:10" x14ac:dyDescent="0.2">
      <c r="D141">
        <v>140</v>
      </c>
      <c r="E141" s="255" t="s">
        <v>365</v>
      </c>
      <c r="F141" s="255" t="s">
        <v>1406</v>
      </c>
      <c r="G141" t="s">
        <v>1277</v>
      </c>
      <c r="H141" t="s">
        <v>1278</v>
      </c>
      <c r="I141" t="s">
        <v>1279</v>
      </c>
      <c r="J141">
        <v>82292</v>
      </c>
    </row>
    <row r="142" spans="4:10" x14ac:dyDescent="0.2">
      <c r="D142">
        <v>141</v>
      </c>
      <c r="E142" s="255" t="s">
        <v>913</v>
      </c>
      <c r="F142" s="255" t="s">
        <v>1407</v>
      </c>
      <c r="G142" t="s">
        <v>914</v>
      </c>
      <c r="H142" t="s">
        <v>785</v>
      </c>
      <c r="I142" t="s">
        <v>612</v>
      </c>
      <c r="J142">
        <v>40631</v>
      </c>
    </row>
    <row r="143" spans="4:10" x14ac:dyDescent="0.2">
      <c r="D143">
        <v>142</v>
      </c>
      <c r="E143" s="255" t="s">
        <v>342</v>
      </c>
      <c r="F143" s="255" t="s">
        <v>915</v>
      </c>
      <c r="G143" t="s">
        <v>916</v>
      </c>
      <c r="H143" t="s">
        <v>917</v>
      </c>
      <c r="I143" t="s">
        <v>688</v>
      </c>
      <c r="J143">
        <v>41312</v>
      </c>
    </row>
    <row r="144" spans="4:10" x14ac:dyDescent="0.2">
      <c r="D144">
        <v>143</v>
      </c>
      <c r="E144" s="255" t="s">
        <v>194</v>
      </c>
      <c r="F144" s="255" t="s">
        <v>918</v>
      </c>
      <c r="G144" t="s">
        <v>919</v>
      </c>
      <c r="H144" t="s">
        <v>920</v>
      </c>
      <c r="I144" t="s">
        <v>921</v>
      </c>
      <c r="J144">
        <v>41450</v>
      </c>
    </row>
    <row r="145" spans="4:10" x14ac:dyDescent="0.2">
      <c r="D145">
        <v>144</v>
      </c>
      <c r="E145" s="255" t="s">
        <v>922</v>
      </c>
      <c r="F145" s="255" t="s">
        <v>1408</v>
      </c>
      <c r="G145" t="s">
        <v>923</v>
      </c>
      <c r="H145" t="s">
        <v>924</v>
      </c>
      <c r="I145" t="s">
        <v>524</v>
      </c>
      <c r="J145">
        <v>62662</v>
      </c>
    </row>
    <row r="146" spans="4:10" x14ac:dyDescent="0.2">
      <c r="D146">
        <v>145</v>
      </c>
      <c r="E146" s="255" t="s">
        <v>262</v>
      </c>
      <c r="F146" s="255" t="s">
        <v>1355</v>
      </c>
      <c r="G146" t="s">
        <v>1280</v>
      </c>
      <c r="H146" t="s">
        <v>1281</v>
      </c>
      <c r="I146" t="s">
        <v>860</v>
      </c>
      <c r="J146">
        <v>77690</v>
      </c>
    </row>
    <row r="147" spans="4:10" x14ac:dyDescent="0.2">
      <c r="D147">
        <v>146</v>
      </c>
      <c r="E147" s="255" t="s">
        <v>373</v>
      </c>
      <c r="F147" s="255" t="s">
        <v>1409</v>
      </c>
      <c r="G147" t="s">
        <v>1282</v>
      </c>
      <c r="H147" t="s">
        <v>1283</v>
      </c>
      <c r="I147" t="s">
        <v>1028</v>
      </c>
      <c r="J147">
        <v>74023</v>
      </c>
    </row>
    <row r="148" spans="4:10" x14ac:dyDescent="0.2">
      <c r="D148">
        <v>147</v>
      </c>
      <c r="E148" s="255" t="s">
        <v>393</v>
      </c>
      <c r="F148" s="255" t="s">
        <v>925</v>
      </c>
      <c r="G148" t="s">
        <v>926</v>
      </c>
      <c r="H148" t="s">
        <v>927</v>
      </c>
      <c r="I148" t="s">
        <v>928</v>
      </c>
      <c r="J148">
        <v>74803</v>
      </c>
    </row>
    <row r="149" spans="4:10" x14ac:dyDescent="0.2">
      <c r="D149">
        <v>148</v>
      </c>
      <c r="E149" s="255" t="s">
        <v>179</v>
      </c>
      <c r="F149" s="255" t="s">
        <v>929</v>
      </c>
      <c r="G149" t="s">
        <v>930</v>
      </c>
      <c r="H149" t="s">
        <v>931</v>
      </c>
      <c r="I149" t="s">
        <v>932</v>
      </c>
      <c r="J149">
        <v>84202</v>
      </c>
    </row>
    <row r="150" spans="4:10" x14ac:dyDescent="0.2">
      <c r="D150">
        <v>149</v>
      </c>
      <c r="E150" s="255" t="s">
        <v>117</v>
      </c>
      <c r="F150" s="255" t="s">
        <v>689</v>
      </c>
      <c r="G150" t="s">
        <v>933</v>
      </c>
      <c r="H150" t="s">
        <v>934</v>
      </c>
      <c r="I150" t="s">
        <v>765</v>
      </c>
      <c r="J150">
        <v>40851</v>
      </c>
    </row>
    <row r="151" spans="4:10" x14ac:dyDescent="0.2">
      <c r="D151">
        <v>150</v>
      </c>
      <c r="E151" s="255" t="s">
        <v>161</v>
      </c>
      <c r="F151" s="255" t="s">
        <v>1351</v>
      </c>
      <c r="G151" t="s">
        <v>1284</v>
      </c>
      <c r="H151" t="s">
        <v>1038</v>
      </c>
      <c r="I151" t="s">
        <v>1039</v>
      </c>
      <c r="J151">
        <v>96240</v>
      </c>
    </row>
    <row r="152" spans="4:10" x14ac:dyDescent="0.2">
      <c r="D152">
        <v>151</v>
      </c>
      <c r="E152" s="255" t="s">
        <v>935</v>
      </c>
      <c r="F152" s="255" t="s">
        <v>1410</v>
      </c>
      <c r="G152" t="s">
        <v>936</v>
      </c>
      <c r="H152" t="s">
        <v>937</v>
      </c>
      <c r="I152" t="s">
        <v>546</v>
      </c>
      <c r="J152">
        <v>27445</v>
      </c>
    </row>
    <row r="153" spans="4:10" x14ac:dyDescent="0.2">
      <c r="D153">
        <v>152</v>
      </c>
      <c r="E153" s="255" t="s">
        <v>246</v>
      </c>
      <c r="F153" s="255" t="s">
        <v>1411</v>
      </c>
      <c r="G153" t="s">
        <v>938</v>
      </c>
      <c r="H153" t="s">
        <v>939</v>
      </c>
      <c r="I153" t="s">
        <v>626</v>
      </c>
      <c r="J153">
        <v>42558</v>
      </c>
    </row>
    <row r="154" spans="4:10" x14ac:dyDescent="0.2">
      <c r="D154">
        <v>153</v>
      </c>
      <c r="E154" s="255" t="s">
        <v>320</v>
      </c>
      <c r="F154" s="255" t="s">
        <v>940</v>
      </c>
      <c r="G154" t="s">
        <v>941</v>
      </c>
      <c r="H154" t="s">
        <v>942</v>
      </c>
      <c r="I154" t="s">
        <v>943</v>
      </c>
      <c r="J154">
        <v>42573</v>
      </c>
    </row>
    <row r="155" spans="4:10" x14ac:dyDescent="0.2">
      <c r="D155">
        <v>154</v>
      </c>
      <c r="E155" s="255" t="s">
        <v>180</v>
      </c>
      <c r="F155" s="255" t="s">
        <v>944</v>
      </c>
      <c r="G155" t="s">
        <v>945</v>
      </c>
      <c r="H155" t="s">
        <v>946</v>
      </c>
      <c r="I155" t="s">
        <v>947</v>
      </c>
      <c r="J155">
        <v>42552</v>
      </c>
    </row>
    <row r="156" spans="4:10" x14ac:dyDescent="0.2">
      <c r="D156">
        <v>155</v>
      </c>
      <c r="E156" s="255" t="s">
        <v>263</v>
      </c>
      <c r="F156" s="255" t="s">
        <v>948</v>
      </c>
      <c r="G156" t="s">
        <v>949</v>
      </c>
      <c r="H156" t="s">
        <v>950</v>
      </c>
      <c r="I156" t="s">
        <v>951</v>
      </c>
      <c r="J156">
        <v>41852</v>
      </c>
    </row>
    <row r="157" spans="4:10" x14ac:dyDescent="0.2">
      <c r="D157">
        <v>156</v>
      </c>
      <c r="E157" s="255" t="s">
        <v>335</v>
      </c>
      <c r="F157" s="255" t="s">
        <v>952</v>
      </c>
      <c r="G157" t="s">
        <v>953</v>
      </c>
      <c r="H157" t="s">
        <v>954</v>
      </c>
      <c r="I157" t="s">
        <v>750</v>
      </c>
      <c r="J157">
        <v>74154</v>
      </c>
    </row>
    <row r="158" spans="4:10" x14ac:dyDescent="0.2">
      <c r="D158">
        <v>157</v>
      </c>
      <c r="E158" s="255" t="s">
        <v>216</v>
      </c>
      <c r="F158" s="255" t="s">
        <v>1412</v>
      </c>
      <c r="G158" t="s">
        <v>955</v>
      </c>
      <c r="H158" t="s">
        <v>956</v>
      </c>
      <c r="I158" t="s">
        <v>684</v>
      </c>
      <c r="J158">
        <v>41208</v>
      </c>
    </row>
    <row r="159" spans="4:10" x14ac:dyDescent="0.2">
      <c r="D159">
        <v>158</v>
      </c>
      <c r="E159" s="255" t="s">
        <v>396</v>
      </c>
      <c r="F159" s="255" t="s">
        <v>1413</v>
      </c>
      <c r="G159" t="s">
        <v>957</v>
      </c>
      <c r="H159" t="s">
        <v>958</v>
      </c>
      <c r="I159" t="s">
        <v>959</v>
      </c>
      <c r="J159">
        <v>41516</v>
      </c>
    </row>
    <row r="160" spans="4:10" x14ac:dyDescent="0.2">
      <c r="D160">
        <v>159</v>
      </c>
      <c r="E160" s="255" t="s">
        <v>960</v>
      </c>
      <c r="F160" s="255" t="s">
        <v>961</v>
      </c>
      <c r="G160" t="s">
        <v>962</v>
      </c>
      <c r="H160" t="s">
        <v>963</v>
      </c>
      <c r="I160" t="s">
        <v>964</v>
      </c>
      <c r="J160">
        <v>40631</v>
      </c>
    </row>
    <row r="161" spans="4:10" x14ac:dyDescent="0.2">
      <c r="D161">
        <v>160</v>
      </c>
      <c r="E161" s="255" t="s">
        <v>965</v>
      </c>
      <c r="F161" s="255" t="s">
        <v>966</v>
      </c>
      <c r="G161" t="s">
        <v>967</v>
      </c>
      <c r="H161" t="s">
        <v>968</v>
      </c>
      <c r="I161" t="s">
        <v>513</v>
      </c>
      <c r="J161">
        <v>40367</v>
      </c>
    </row>
    <row r="162" spans="4:10" x14ac:dyDescent="0.2">
      <c r="D162">
        <v>161</v>
      </c>
      <c r="E162" s="255" t="s">
        <v>165</v>
      </c>
      <c r="F162" s="255" t="s">
        <v>1414</v>
      </c>
      <c r="G162" t="s">
        <v>969</v>
      </c>
      <c r="H162" t="s">
        <v>970</v>
      </c>
      <c r="I162" t="s">
        <v>971</v>
      </c>
      <c r="J162">
        <v>42599</v>
      </c>
    </row>
    <row r="163" spans="4:10" x14ac:dyDescent="0.2">
      <c r="D163">
        <v>162</v>
      </c>
      <c r="E163" s="255" t="s">
        <v>353</v>
      </c>
      <c r="F163" s="255" t="s">
        <v>1285</v>
      </c>
      <c r="G163" t="s">
        <v>1286</v>
      </c>
      <c r="H163" t="s">
        <v>1287</v>
      </c>
      <c r="I163" t="s">
        <v>730</v>
      </c>
      <c r="J163">
        <v>41407</v>
      </c>
    </row>
    <row r="164" spans="4:10" x14ac:dyDescent="0.2">
      <c r="D164">
        <v>163</v>
      </c>
      <c r="E164" s="255" t="s">
        <v>369</v>
      </c>
      <c r="F164" s="255" t="s">
        <v>972</v>
      </c>
      <c r="G164" t="s">
        <v>973</v>
      </c>
      <c r="H164" t="s">
        <v>974</v>
      </c>
      <c r="I164" t="s">
        <v>807</v>
      </c>
      <c r="J164">
        <v>72905</v>
      </c>
    </row>
    <row r="165" spans="4:10" x14ac:dyDescent="0.2">
      <c r="D165">
        <v>164</v>
      </c>
      <c r="E165" s="255" t="s">
        <v>134</v>
      </c>
      <c r="F165" s="255" t="s">
        <v>975</v>
      </c>
      <c r="G165" t="s">
        <v>976</v>
      </c>
      <c r="H165" t="s">
        <v>977</v>
      </c>
      <c r="I165" t="s">
        <v>539</v>
      </c>
      <c r="J165">
        <v>42665</v>
      </c>
    </row>
    <row r="166" spans="4:10" x14ac:dyDescent="0.2">
      <c r="D166">
        <v>165</v>
      </c>
      <c r="E166" s="255" t="s">
        <v>197</v>
      </c>
      <c r="F166" s="255" t="s">
        <v>1415</v>
      </c>
      <c r="G166" t="s">
        <v>978</v>
      </c>
      <c r="H166" t="s">
        <v>979</v>
      </c>
      <c r="I166" t="s">
        <v>980</v>
      </c>
      <c r="J166">
        <v>41671</v>
      </c>
    </row>
    <row r="167" spans="4:10" x14ac:dyDescent="0.2">
      <c r="D167">
        <v>166</v>
      </c>
      <c r="E167" s="255" t="s">
        <v>287</v>
      </c>
      <c r="F167" s="255" t="s">
        <v>981</v>
      </c>
      <c r="G167" t="s">
        <v>982</v>
      </c>
      <c r="H167" t="s">
        <v>983</v>
      </c>
      <c r="I167" t="s">
        <v>984</v>
      </c>
      <c r="J167">
        <v>20281</v>
      </c>
    </row>
    <row r="168" spans="4:10" x14ac:dyDescent="0.2">
      <c r="D168">
        <v>167</v>
      </c>
      <c r="E168" s="255" t="s">
        <v>374</v>
      </c>
      <c r="F168" s="255" t="s">
        <v>985</v>
      </c>
      <c r="G168" t="s">
        <v>986</v>
      </c>
      <c r="H168" t="s">
        <v>987</v>
      </c>
      <c r="I168" t="s">
        <v>677</v>
      </c>
      <c r="J168">
        <v>44813</v>
      </c>
    </row>
    <row r="169" spans="4:10" x14ac:dyDescent="0.2">
      <c r="D169">
        <v>168</v>
      </c>
      <c r="E169" s="255" t="s">
        <v>386</v>
      </c>
      <c r="F169" s="255" t="s">
        <v>1416</v>
      </c>
      <c r="G169" t="s">
        <v>988</v>
      </c>
      <c r="H169" t="s">
        <v>989</v>
      </c>
      <c r="I169" t="s">
        <v>492</v>
      </c>
      <c r="J169">
        <v>41008</v>
      </c>
    </row>
    <row r="170" spans="4:10" x14ac:dyDescent="0.2">
      <c r="D170">
        <v>169</v>
      </c>
      <c r="E170" s="255" t="s">
        <v>990</v>
      </c>
      <c r="F170" s="255" t="s">
        <v>991</v>
      </c>
      <c r="G170" t="s">
        <v>992</v>
      </c>
      <c r="H170" t="s">
        <v>993</v>
      </c>
      <c r="I170" t="s">
        <v>994</v>
      </c>
      <c r="J170">
        <v>21712</v>
      </c>
    </row>
    <row r="171" spans="4:10" x14ac:dyDescent="0.2">
      <c r="D171">
        <v>170</v>
      </c>
      <c r="E171" s="255" t="s">
        <v>394</v>
      </c>
      <c r="F171" s="255" t="s">
        <v>995</v>
      </c>
      <c r="G171" t="s">
        <v>996</v>
      </c>
      <c r="H171" t="s">
        <v>997</v>
      </c>
      <c r="I171" t="s">
        <v>546</v>
      </c>
      <c r="J171">
        <v>41373</v>
      </c>
    </row>
    <row r="172" spans="4:10" x14ac:dyDescent="0.2">
      <c r="D172">
        <v>171</v>
      </c>
      <c r="E172" s="255" t="s">
        <v>288</v>
      </c>
      <c r="F172" s="255" t="s">
        <v>1417</v>
      </c>
      <c r="G172" t="s">
        <v>998</v>
      </c>
      <c r="H172" t="s">
        <v>999</v>
      </c>
      <c r="I172" t="s">
        <v>480</v>
      </c>
      <c r="J172">
        <v>71371</v>
      </c>
    </row>
    <row r="173" spans="4:10" x14ac:dyDescent="0.2">
      <c r="D173">
        <v>172</v>
      </c>
      <c r="E173" s="255" t="s">
        <v>308</v>
      </c>
      <c r="F173" s="255" t="s">
        <v>1418</v>
      </c>
      <c r="G173" t="s">
        <v>1000</v>
      </c>
      <c r="H173" t="s">
        <v>1001</v>
      </c>
      <c r="I173" t="s">
        <v>480</v>
      </c>
      <c r="J173">
        <v>41775</v>
      </c>
    </row>
    <row r="174" spans="4:10" x14ac:dyDescent="0.2">
      <c r="D174">
        <v>173</v>
      </c>
      <c r="E174" s="255" t="s">
        <v>254</v>
      </c>
      <c r="F174" s="255" t="s">
        <v>1002</v>
      </c>
      <c r="G174" t="s">
        <v>1003</v>
      </c>
      <c r="H174" t="s">
        <v>1004</v>
      </c>
      <c r="I174" t="s">
        <v>895</v>
      </c>
      <c r="J174">
        <v>41853</v>
      </c>
    </row>
    <row r="175" spans="4:10" x14ac:dyDescent="0.2">
      <c r="D175">
        <v>174</v>
      </c>
      <c r="E175" s="255" t="s">
        <v>354</v>
      </c>
      <c r="F175" s="255" t="s">
        <v>1419</v>
      </c>
      <c r="G175" t="s">
        <v>1005</v>
      </c>
      <c r="H175" t="s">
        <v>1006</v>
      </c>
      <c r="I175" t="s">
        <v>573</v>
      </c>
      <c r="J175">
        <v>41008</v>
      </c>
    </row>
    <row r="176" spans="4:10" x14ac:dyDescent="0.2">
      <c r="D176">
        <v>175</v>
      </c>
      <c r="E176" s="255" t="s">
        <v>255</v>
      </c>
      <c r="F176" s="255" t="s">
        <v>1007</v>
      </c>
      <c r="G176" t="s">
        <v>1008</v>
      </c>
      <c r="H176" t="s">
        <v>1009</v>
      </c>
      <c r="I176" t="s">
        <v>895</v>
      </c>
      <c r="J176">
        <v>41664</v>
      </c>
    </row>
    <row r="177" spans="4:10" x14ac:dyDescent="0.2">
      <c r="D177">
        <v>176</v>
      </c>
      <c r="E177" s="255" t="s">
        <v>256</v>
      </c>
      <c r="F177" s="255" t="s">
        <v>1010</v>
      </c>
      <c r="G177" t="s">
        <v>1011</v>
      </c>
      <c r="H177" t="s">
        <v>1012</v>
      </c>
      <c r="I177" t="s">
        <v>895</v>
      </c>
      <c r="J177">
        <v>41853</v>
      </c>
    </row>
    <row r="178" spans="4:10" x14ac:dyDescent="0.2">
      <c r="D178">
        <v>177</v>
      </c>
      <c r="E178" s="255" t="s">
        <v>296</v>
      </c>
      <c r="F178" s="255" t="s">
        <v>1420</v>
      </c>
      <c r="G178" t="s">
        <v>1288</v>
      </c>
      <c r="H178" t="s">
        <v>1289</v>
      </c>
      <c r="I178" t="s">
        <v>1290</v>
      </c>
      <c r="J178">
        <v>41570</v>
      </c>
    </row>
    <row r="179" spans="4:10" x14ac:dyDescent="0.2">
      <c r="D179">
        <v>178</v>
      </c>
      <c r="E179" s="255" t="s">
        <v>257</v>
      </c>
      <c r="F179" s="255" t="s">
        <v>1421</v>
      </c>
      <c r="G179" t="s">
        <v>1013</v>
      </c>
      <c r="H179" t="s">
        <v>1014</v>
      </c>
      <c r="I179" t="s">
        <v>895</v>
      </c>
      <c r="J179">
        <v>41853</v>
      </c>
    </row>
    <row r="180" spans="4:10" x14ac:dyDescent="0.2">
      <c r="D180">
        <v>179</v>
      </c>
      <c r="E180" s="255" t="s">
        <v>156</v>
      </c>
      <c r="F180" s="255" t="s">
        <v>1015</v>
      </c>
      <c r="G180" t="s">
        <v>1016</v>
      </c>
      <c r="H180" t="s">
        <v>1017</v>
      </c>
      <c r="I180" t="s">
        <v>654</v>
      </c>
      <c r="J180">
        <v>70163</v>
      </c>
    </row>
    <row r="181" spans="4:10" x14ac:dyDescent="0.2">
      <c r="D181">
        <v>180</v>
      </c>
      <c r="E181" s="255" t="s">
        <v>1018</v>
      </c>
      <c r="F181" s="255" t="s">
        <v>1019</v>
      </c>
      <c r="G181" t="s">
        <v>1020</v>
      </c>
      <c r="H181" t="s">
        <v>1021</v>
      </c>
      <c r="I181" t="s">
        <v>1022</v>
      </c>
      <c r="J181">
        <v>41008</v>
      </c>
    </row>
    <row r="182" spans="4:10" x14ac:dyDescent="0.2">
      <c r="D182">
        <v>181</v>
      </c>
      <c r="E182" s="255" t="s">
        <v>217</v>
      </c>
      <c r="F182" s="255" t="s">
        <v>1023</v>
      </c>
      <c r="G182" t="s">
        <v>1024</v>
      </c>
      <c r="H182" t="s">
        <v>1025</v>
      </c>
      <c r="I182" t="s">
        <v>681</v>
      </c>
      <c r="J182">
        <v>42514</v>
      </c>
    </row>
    <row r="183" spans="4:10" x14ac:dyDescent="0.2">
      <c r="D183">
        <v>182</v>
      </c>
      <c r="E183" s="255" t="s">
        <v>366</v>
      </c>
      <c r="F183" s="255" t="s">
        <v>1422</v>
      </c>
      <c r="G183" t="s">
        <v>1026</v>
      </c>
      <c r="H183" t="s">
        <v>1027</v>
      </c>
      <c r="I183" t="s">
        <v>1028</v>
      </c>
      <c r="J183">
        <v>41008</v>
      </c>
    </row>
    <row r="184" spans="4:10" x14ac:dyDescent="0.2">
      <c r="D184">
        <v>183</v>
      </c>
      <c r="E184" s="255" t="s">
        <v>370</v>
      </c>
      <c r="F184" s="255" t="s">
        <v>1423</v>
      </c>
      <c r="G184" t="s">
        <v>1029</v>
      </c>
      <c r="H184" t="s">
        <v>1030</v>
      </c>
      <c r="I184" t="s">
        <v>807</v>
      </c>
      <c r="J184">
        <v>72905</v>
      </c>
    </row>
    <row r="185" spans="4:10" x14ac:dyDescent="0.2">
      <c r="D185">
        <v>184</v>
      </c>
      <c r="E185" s="255" t="s">
        <v>157</v>
      </c>
      <c r="F185" s="255" t="s">
        <v>1356</v>
      </c>
      <c r="G185" t="s">
        <v>1031</v>
      </c>
      <c r="H185" t="s">
        <v>1032</v>
      </c>
      <c r="I185" t="s">
        <v>588</v>
      </c>
      <c r="J185">
        <v>25859</v>
      </c>
    </row>
    <row r="186" spans="4:10" x14ac:dyDescent="0.2">
      <c r="D186">
        <v>185</v>
      </c>
      <c r="E186" s="255" t="s">
        <v>282</v>
      </c>
      <c r="F186" s="255" t="s">
        <v>1033</v>
      </c>
      <c r="G186" t="s">
        <v>1034</v>
      </c>
      <c r="H186" t="s">
        <v>1035</v>
      </c>
      <c r="I186" t="s">
        <v>517</v>
      </c>
      <c r="J186">
        <v>42504</v>
      </c>
    </row>
    <row r="187" spans="4:10" x14ac:dyDescent="0.2">
      <c r="D187">
        <v>186</v>
      </c>
      <c r="E187" s="255" t="s">
        <v>169</v>
      </c>
      <c r="F187" s="255" t="s">
        <v>1036</v>
      </c>
      <c r="G187" t="s">
        <v>1037</v>
      </c>
      <c r="H187" t="s">
        <v>1038</v>
      </c>
      <c r="I187" t="s">
        <v>1039</v>
      </c>
      <c r="J187">
        <v>42623</v>
      </c>
    </row>
    <row r="188" spans="4:10" x14ac:dyDescent="0.2">
      <c r="D188">
        <v>187</v>
      </c>
      <c r="E188" s="255" t="s">
        <v>149</v>
      </c>
      <c r="F188" s="255" t="s">
        <v>1040</v>
      </c>
      <c r="G188" t="s">
        <v>1041</v>
      </c>
      <c r="H188" t="s">
        <v>1042</v>
      </c>
      <c r="I188" t="s">
        <v>1043</v>
      </c>
      <c r="J188">
        <v>70163</v>
      </c>
    </row>
    <row r="189" spans="4:10" x14ac:dyDescent="0.2">
      <c r="D189">
        <v>188</v>
      </c>
      <c r="E189" s="255" t="s">
        <v>306</v>
      </c>
      <c r="F189" s="255" t="s">
        <v>1044</v>
      </c>
      <c r="G189" t="s">
        <v>1045</v>
      </c>
      <c r="H189" t="s">
        <v>1046</v>
      </c>
      <c r="I189" t="s">
        <v>1047</v>
      </c>
      <c r="J189">
        <v>41535</v>
      </c>
    </row>
    <row r="190" spans="4:10" x14ac:dyDescent="0.2">
      <c r="D190">
        <v>189</v>
      </c>
      <c r="E190" s="255" t="s">
        <v>143</v>
      </c>
      <c r="F190" s="255" t="s">
        <v>1048</v>
      </c>
      <c r="G190" t="s">
        <v>1049</v>
      </c>
      <c r="H190" t="s">
        <v>1050</v>
      </c>
      <c r="I190" t="s">
        <v>1051</v>
      </c>
      <c r="J190">
        <v>41629</v>
      </c>
    </row>
    <row r="191" spans="4:10" x14ac:dyDescent="0.2">
      <c r="D191">
        <v>190</v>
      </c>
      <c r="E191" s="255" t="s">
        <v>118</v>
      </c>
      <c r="F191" s="255" t="s">
        <v>1052</v>
      </c>
      <c r="G191" t="s">
        <v>1053</v>
      </c>
      <c r="H191" t="s">
        <v>1054</v>
      </c>
      <c r="I191" t="s">
        <v>765</v>
      </c>
      <c r="J191">
        <v>42510</v>
      </c>
    </row>
    <row r="192" spans="4:10" x14ac:dyDescent="0.2">
      <c r="D192">
        <v>191</v>
      </c>
      <c r="E192" s="255" t="s">
        <v>231</v>
      </c>
      <c r="F192" s="255" t="s">
        <v>1424</v>
      </c>
      <c r="G192" t="s">
        <v>682</v>
      </c>
      <c r="H192" t="s">
        <v>683</v>
      </c>
      <c r="I192" t="s">
        <v>684</v>
      </c>
      <c r="J192">
        <v>41514</v>
      </c>
    </row>
    <row r="193" spans="4:10" x14ac:dyDescent="0.2">
      <c r="D193">
        <v>192</v>
      </c>
      <c r="E193" s="255" t="s">
        <v>162</v>
      </c>
      <c r="F193" s="255" t="s">
        <v>1425</v>
      </c>
      <c r="G193" t="s">
        <v>1055</v>
      </c>
      <c r="H193" t="s">
        <v>1056</v>
      </c>
      <c r="I193" t="s">
        <v>1057</v>
      </c>
      <c r="J193">
        <v>40631</v>
      </c>
    </row>
    <row r="194" spans="4:10" x14ac:dyDescent="0.2">
      <c r="D194">
        <v>193</v>
      </c>
      <c r="E194" s="255" t="s">
        <v>184</v>
      </c>
      <c r="F194" s="255" t="s">
        <v>1426</v>
      </c>
      <c r="G194" t="s">
        <v>1058</v>
      </c>
      <c r="H194" t="s">
        <v>1059</v>
      </c>
      <c r="I194" t="s">
        <v>1060</v>
      </c>
      <c r="J194">
        <v>40631</v>
      </c>
    </row>
    <row r="195" spans="4:10" x14ac:dyDescent="0.2">
      <c r="D195">
        <v>194</v>
      </c>
      <c r="E195" s="255" t="s">
        <v>232</v>
      </c>
      <c r="F195" s="255" t="s">
        <v>1291</v>
      </c>
      <c r="G195" t="s">
        <v>1292</v>
      </c>
      <c r="H195" t="s">
        <v>1293</v>
      </c>
      <c r="I195" t="s">
        <v>817</v>
      </c>
      <c r="J195">
        <v>41496</v>
      </c>
    </row>
    <row r="196" spans="4:10" x14ac:dyDescent="0.2">
      <c r="D196">
        <v>195</v>
      </c>
      <c r="E196" s="255" t="s">
        <v>135</v>
      </c>
      <c r="F196" s="255" t="s">
        <v>1427</v>
      </c>
      <c r="G196" t="s">
        <v>1061</v>
      </c>
      <c r="H196" t="s">
        <v>1062</v>
      </c>
      <c r="I196" t="s">
        <v>1063</v>
      </c>
      <c r="J196">
        <v>41573</v>
      </c>
    </row>
    <row r="197" spans="4:10" x14ac:dyDescent="0.2">
      <c r="D197">
        <v>196</v>
      </c>
      <c r="E197" s="255" t="s">
        <v>119</v>
      </c>
      <c r="F197" s="255" t="s">
        <v>1428</v>
      </c>
      <c r="G197" t="s">
        <v>1064</v>
      </c>
      <c r="H197" t="s">
        <v>1065</v>
      </c>
      <c r="I197" t="s">
        <v>1066</v>
      </c>
      <c r="J197">
        <v>41613</v>
      </c>
    </row>
    <row r="198" spans="4:10" x14ac:dyDescent="0.2">
      <c r="D198">
        <v>197</v>
      </c>
      <c r="E198" s="255" t="s">
        <v>316</v>
      </c>
      <c r="F198" s="255" t="s">
        <v>1067</v>
      </c>
      <c r="G198" t="s">
        <v>1068</v>
      </c>
      <c r="H198" t="s">
        <v>1069</v>
      </c>
      <c r="I198" t="s">
        <v>517</v>
      </c>
      <c r="J198">
        <v>41805</v>
      </c>
    </row>
    <row r="199" spans="4:10" x14ac:dyDescent="0.2">
      <c r="D199">
        <v>198</v>
      </c>
      <c r="E199" s="255" t="s">
        <v>158</v>
      </c>
      <c r="F199" s="255" t="s">
        <v>1070</v>
      </c>
      <c r="G199" t="s">
        <v>1071</v>
      </c>
      <c r="H199" t="s">
        <v>1072</v>
      </c>
      <c r="I199" t="s">
        <v>1039</v>
      </c>
      <c r="J199">
        <v>42623</v>
      </c>
    </row>
    <row r="200" spans="4:10" x14ac:dyDescent="0.2">
      <c r="D200">
        <v>199</v>
      </c>
      <c r="E200" s="255" t="s">
        <v>120</v>
      </c>
      <c r="F200" s="255" t="s">
        <v>1073</v>
      </c>
      <c r="G200" t="s">
        <v>1074</v>
      </c>
      <c r="H200" t="s">
        <v>1075</v>
      </c>
      <c r="I200" t="s">
        <v>1076</v>
      </c>
      <c r="J200">
        <v>42510</v>
      </c>
    </row>
    <row r="201" spans="4:10" x14ac:dyDescent="0.2">
      <c r="D201">
        <v>200</v>
      </c>
      <c r="E201" s="255" t="s">
        <v>121</v>
      </c>
      <c r="F201" s="255" t="s">
        <v>1357</v>
      </c>
      <c r="G201" t="s">
        <v>1294</v>
      </c>
      <c r="H201" t="s">
        <v>1295</v>
      </c>
      <c r="I201" t="s">
        <v>1076</v>
      </c>
      <c r="J201">
        <v>42510</v>
      </c>
    </row>
    <row r="202" spans="4:10" x14ac:dyDescent="0.2">
      <c r="D202">
        <v>201</v>
      </c>
      <c r="E202" s="255" t="s">
        <v>1077</v>
      </c>
      <c r="F202" s="255" t="s">
        <v>1078</v>
      </c>
      <c r="G202" t="s">
        <v>1079</v>
      </c>
      <c r="H202" t="s">
        <v>1080</v>
      </c>
      <c r="I202" t="s">
        <v>765</v>
      </c>
      <c r="J202">
        <v>41414</v>
      </c>
    </row>
    <row r="203" spans="4:10" x14ac:dyDescent="0.2">
      <c r="D203">
        <v>202</v>
      </c>
      <c r="E203" s="255" t="s">
        <v>321</v>
      </c>
      <c r="F203" s="255" t="s">
        <v>1081</v>
      </c>
      <c r="G203" t="s">
        <v>1082</v>
      </c>
      <c r="H203" t="s">
        <v>1083</v>
      </c>
      <c r="I203" t="s">
        <v>1084</v>
      </c>
      <c r="J203">
        <v>41527</v>
      </c>
    </row>
    <row r="204" spans="4:10" x14ac:dyDescent="0.2">
      <c r="D204">
        <v>203</v>
      </c>
      <c r="E204" s="255" t="s">
        <v>122</v>
      </c>
      <c r="F204" s="255" t="s">
        <v>1429</v>
      </c>
      <c r="G204" t="s">
        <v>1085</v>
      </c>
      <c r="H204" t="s">
        <v>1086</v>
      </c>
      <c r="I204" t="s">
        <v>585</v>
      </c>
      <c r="J204">
        <v>13785</v>
      </c>
    </row>
    <row r="205" spans="4:10" x14ac:dyDescent="0.2">
      <c r="D205">
        <v>204</v>
      </c>
      <c r="E205" s="255" t="s">
        <v>397</v>
      </c>
      <c r="F205" s="255" t="s">
        <v>1358</v>
      </c>
      <c r="G205" t="s">
        <v>1087</v>
      </c>
      <c r="H205" t="s">
        <v>1088</v>
      </c>
      <c r="I205" t="s">
        <v>673</v>
      </c>
      <c r="J205">
        <v>41506</v>
      </c>
    </row>
    <row r="206" spans="4:10" x14ac:dyDescent="0.2">
      <c r="D206">
        <v>205</v>
      </c>
      <c r="E206" s="255" t="s">
        <v>326</v>
      </c>
      <c r="F206" s="255" t="s">
        <v>1089</v>
      </c>
      <c r="G206" t="s">
        <v>1090</v>
      </c>
      <c r="H206" t="s">
        <v>1091</v>
      </c>
      <c r="I206" t="s">
        <v>695</v>
      </c>
      <c r="J206">
        <v>41572</v>
      </c>
    </row>
    <row r="207" spans="4:10" x14ac:dyDescent="0.2">
      <c r="D207">
        <v>206</v>
      </c>
      <c r="E207" s="255" t="s">
        <v>327</v>
      </c>
      <c r="F207" s="255" t="s">
        <v>1430</v>
      </c>
      <c r="G207" t="s">
        <v>1092</v>
      </c>
      <c r="H207" t="s">
        <v>1093</v>
      </c>
      <c r="I207" t="s">
        <v>695</v>
      </c>
      <c r="J207">
        <v>41572</v>
      </c>
    </row>
    <row r="208" spans="4:10" x14ac:dyDescent="0.2">
      <c r="D208">
        <v>207</v>
      </c>
      <c r="E208" s="255" t="s">
        <v>328</v>
      </c>
      <c r="F208" s="255" t="s">
        <v>1094</v>
      </c>
      <c r="G208" t="s">
        <v>1095</v>
      </c>
      <c r="H208" t="s">
        <v>1096</v>
      </c>
      <c r="I208" t="s">
        <v>695</v>
      </c>
      <c r="J208">
        <v>41572</v>
      </c>
    </row>
    <row r="209" spans="4:10" x14ac:dyDescent="0.2">
      <c r="D209">
        <v>208</v>
      </c>
      <c r="E209" s="255" t="s">
        <v>329</v>
      </c>
      <c r="F209" s="255" t="s">
        <v>1097</v>
      </c>
      <c r="G209" t="s">
        <v>1098</v>
      </c>
      <c r="H209" t="s">
        <v>1099</v>
      </c>
      <c r="I209" t="s">
        <v>695</v>
      </c>
      <c r="J209">
        <v>41572</v>
      </c>
    </row>
    <row r="210" spans="4:10" x14ac:dyDescent="0.2">
      <c r="D210">
        <v>209</v>
      </c>
      <c r="E210" s="255" t="s">
        <v>336</v>
      </c>
      <c r="F210" s="255" t="s">
        <v>844</v>
      </c>
      <c r="G210" t="s">
        <v>1100</v>
      </c>
      <c r="H210" t="s">
        <v>1101</v>
      </c>
      <c r="I210" t="s">
        <v>480</v>
      </c>
      <c r="J210">
        <v>47595</v>
      </c>
    </row>
    <row r="211" spans="4:10" x14ac:dyDescent="0.2">
      <c r="D211">
        <v>210</v>
      </c>
      <c r="E211" s="255" t="s">
        <v>289</v>
      </c>
      <c r="F211" s="255" t="s">
        <v>1102</v>
      </c>
      <c r="G211" t="s">
        <v>1103</v>
      </c>
      <c r="H211" t="s">
        <v>1104</v>
      </c>
      <c r="I211" t="s">
        <v>695</v>
      </c>
      <c r="J211">
        <v>41572</v>
      </c>
    </row>
    <row r="212" spans="4:10" x14ac:dyDescent="0.2">
      <c r="D212">
        <v>211</v>
      </c>
      <c r="E212" s="255" t="s">
        <v>198</v>
      </c>
      <c r="F212" s="255" t="s">
        <v>1105</v>
      </c>
      <c r="G212" t="s">
        <v>1106</v>
      </c>
      <c r="H212" t="s">
        <v>1107</v>
      </c>
      <c r="I212" t="s">
        <v>707</v>
      </c>
      <c r="J212">
        <v>41616</v>
      </c>
    </row>
    <row r="213" spans="4:10" x14ac:dyDescent="0.2">
      <c r="D213">
        <v>212</v>
      </c>
      <c r="E213" s="255" t="s">
        <v>301</v>
      </c>
      <c r="F213" s="255" t="s">
        <v>1010</v>
      </c>
      <c r="G213" t="s">
        <v>1108</v>
      </c>
      <c r="H213" t="s">
        <v>1109</v>
      </c>
      <c r="I213" t="s">
        <v>480</v>
      </c>
      <c r="J213">
        <v>41775</v>
      </c>
    </row>
    <row r="214" spans="4:10" x14ac:dyDescent="0.2">
      <c r="D214">
        <v>213</v>
      </c>
      <c r="E214" s="255" t="s">
        <v>302</v>
      </c>
      <c r="F214" s="255" t="s">
        <v>1110</v>
      </c>
      <c r="G214" t="s">
        <v>1111</v>
      </c>
      <c r="H214" t="s">
        <v>1112</v>
      </c>
      <c r="I214" t="s">
        <v>480</v>
      </c>
      <c r="J214">
        <v>41775</v>
      </c>
    </row>
    <row r="215" spans="4:10" x14ac:dyDescent="0.2">
      <c r="D215">
        <v>214</v>
      </c>
      <c r="E215" s="255" t="s">
        <v>303</v>
      </c>
      <c r="F215" s="255" t="s">
        <v>1113</v>
      </c>
      <c r="G215" t="s">
        <v>1114</v>
      </c>
      <c r="H215" t="s">
        <v>1115</v>
      </c>
      <c r="I215" t="s">
        <v>480</v>
      </c>
      <c r="J215">
        <v>41775</v>
      </c>
    </row>
    <row r="216" spans="4:10" x14ac:dyDescent="0.2">
      <c r="D216">
        <v>215</v>
      </c>
      <c r="E216" s="255" t="s">
        <v>297</v>
      </c>
      <c r="F216" s="255" t="s">
        <v>1116</v>
      </c>
      <c r="G216" t="s">
        <v>1117</v>
      </c>
      <c r="H216" t="s">
        <v>1118</v>
      </c>
      <c r="I216" t="s">
        <v>480</v>
      </c>
      <c r="J216">
        <v>41775</v>
      </c>
    </row>
    <row r="217" spans="4:10" x14ac:dyDescent="0.2">
      <c r="D217">
        <v>216</v>
      </c>
      <c r="E217" s="255" t="s">
        <v>304</v>
      </c>
      <c r="F217" s="255" t="s">
        <v>1296</v>
      </c>
      <c r="G217" t="s">
        <v>1297</v>
      </c>
      <c r="H217" t="s">
        <v>1298</v>
      </c>
      <c r="I217" t="s">
        <v>480</v>
      </c>
      <c r="J217">
        <v>41775</v>
      </c>
    </row>
    <row r="218" spans="4:10" x14ac:dyDescent="0.2">
      <c r="D218">
        <v>217</v>
      </c>
      <c r="E218" s="255" t="s">
        <v>290</v>
      </c>
      <c r="F218" s="255" t="s">
        <v>1119</v>
      </c>
      <c r="G218" t="s">
        <v>1120</v>
      </c>
      <c r="H218" t="s">
        <v>1121</v>
      </c>
      <c r="I218" t="s">
        <v>480</v>
      </c>
      <c r="J218">
        <v>41775</v>
      </c>
    </row>
    <row r="219" spans="4:10" x14ac:dyDescent="0.2">
      <c r="D219">
        <v>218</v>
      </c>
      <c r="E219" s="255" t="s">
        <v>291</v>
      </c>
      <c r="F219" s="255" t="s">
        <v>1122</v>
      </c>
      <c r="G219" t="s">
        <v>1123</v>
      </c>
      <c r="H219" t="s">
        <v>1124</v>
      </c>
      <c r="I219" t="s">
        <v>480</v>
      </c>
      <c r="J219">
        <v>41775</v>
      </c>
    </row>
    <row r="220" spans="4:10" x14ac:dyDescent="0.2">
      <c r="D220">
        <v>219</v>
      </c>
      <c r="E220" s="255" t="s">
        <v>266</v>
      </c>
      <c r="F220" s="255" t="s">
        <v>1431</v>
      </c>
      <c r="G220" t="s">
        <v>1125</v>
      </c>
      <c r="H220" t="s">
        <v>1126</v>
      </c>
      <c r="I220" t="s">
        <v>860</v>
      </c>
      <c r="J220">
        <v>41479</v>
      </c>
    </row>
    <row r="221" spans="4:10" x14ac:dyDescent="0.2">
      <c r="D221">
        <v>220</v>
      </c>
      <c r="E221" s="255" t="s">
        <v>268</v>
      </c>
      <c r="F221" s="255" t="s">
        <v>1352</v>
      </c>
      <c r="G221" t="s">
        <v>1127</v>
      </c>
      <c r="H221" t="s">
        <v>1126</v>
      </c>
      <c r="I221" t="s">
        <v>860</v>
      </c>
      <c r="J221">
        <v>41479</v>
      </c>
    </row>
    <row r="222" spans="4:10" x14ac:dyDescent="0.2">
      <c r="D222">
        <v>221</v>
      </c>
      <c r="E222" s="255" t="s">
        <v>258</v>
      </c>
      <c r="F222" s="255" t="s">
        <v>1432</v>
      </c>
      <c r="G222" t="s">
        <v>1128</v>
      </c>
      <c r="H222" t="s">
        <v>1129</v>
      </c>
      <c r="I222" t="s">
        <v>860</v>
      </c>
      <c r="J222">
        <v>41479</v>
      </c>
    </row>
    <row r="223" spans="4:10" x14ac:dyDescent="0.2">
      <c r="D223">
        <v>222</v>
      </c>
      <c r="E223" s="255" t="s">
        <v>273</v>
      </c>
      <c r="F223" s="255" t="s">
        <v>1130</v>
      </c>
      <c r="G223" t="s">
        <v>1131</v>
      </c>
      <c r="H223" t="s">
        <v>1126</v>
      </c>
      <c r="I223" t="s">
        <v>860</v>
      </c>
      <c r="J223">
        <v>41479</v>
      </c>
    </row>
    <row r="224" spans="4:10" x14ac:dyDescent="0.2">
      <c r="D224">
        <v>223</v>
      </c>
      <c r="E224" s="255" t="s">
        <v>269</v>
      </c>
      <c r="F224" s="255" t="s">
        <v>1132</v>
      </c>
      <c r="G224" t="s">
        <v>1133</v>
      </c>
      <c r="H224" t="s">
        <v>1134</v>
      </c>
      <c r="I224" t="s">
        <v>860</v>
      </c>
      <c r="J224">
        <v>41479</v>
      </c>
    </row>
    <row r="225" spans="4:10" x14ac:dyDescent="0.2">
      <c r="D225">
        <v>224</v>
      </c>
      <c r="E225" s="255" t="s">
        <v>259</v>
      </c>
      <c r="F225" s="255" t="s">
        <v>1135</v>
      </c>
      <c r="G225" t="s">
        <v>1136</v>
      </c>
      <c r="H225" t="s">
        <v>1137</v>
      </c>
      <c r="I225" t="s">
        <v>860</v>
      </c>
      <c r="J225">
        <v>41479</v>
      </c>
    </row>
    <row r="226" spans="4:10" x14ac:dyDescent="0.2">
      <c r="D226">
        <v>225</v>
      </c>
      <c r="E226" s="255" t="s">
        <v>270</v>
      </c>
      <c r="F226" s="255" t="s">
        <v>1138</v>
      </c>
      <c r="G226" t="s">
        <v>1139</v>
      </c>
      <c r="H226" t="s">
        <v>1140</v>
      </c>
      <c r="I226" t="s">
        <v>860</v>
      </c>
      <c r="J226">
        <v>41479</v>
      </c>
    </row>
    <row r="227" spans="4:10" x14ac:dyDescent="0.2">
      <c r="D227">
        <v>226</v>
      </c>
      <c r="E227" s="255" t="s">
        <v>239</v>
      </c>
      <c r="F227" s="255" t="s">
        <v>1141</v>
      </c>
      <c r="G227" t="s">
        <v>1142</v>
      </c>
      <c r="H227" t="s">
        <v>1143</v>
      </c>
      <c r="I227" t="s">
        <v>860</v>
      </c>
      <c r="J227">
        <v>41479</v>
      </c>
    </row>
    <row r="228" spans="4:10" x14ac:dyDescent="0.2">
      <c r="D228">
        <v>227</v>
      </c>
      <c r="E228" s="255" t="s">
        <v>1144</v>
      </c>
      <c r="F228" s="255" t="s">
        <v>1359</v>
      </c>
      <c r="G228" t="s">
        <v>1145</v>
      </c>
      <c r="H228" t="s">
        <v>1146</v>
      </c>
      <c r="I228" t="s">
        <v>860</v>
      </c>
      <c r="J228">
        <v>41479</v>
      </c>
    </row>
    <row r="229" spans="4:10" x14ac:dyDescent="0.2">
      <c r="D229">
        <v>228</v>
      </c>
      <c r="E229" s="255" t="s">
        <v>1299</v>
      </c>
      <c r="F229" s="255" t="s">
        <v>1433</v>
      </c>
      <c r="G229" t="s">
        <v>1300</v>
      </c>
      <c r="H229" t="s">
        <v>1301</v>
      </c>
      <c r="I229" t="s">
        <v>860</v>
      </c>
      <c r="J229">
        <v>41479</v>
      </c>
    </row>
    <row r="230" spans="4:10" x14ac:dyDescent="0.2">
      <c r="D230">
        <v>229</v>
      </c>
      <c r="E230" s="255" t="s">
        <v>359</v>
      </c>
      <c r="F230" s="255" t="s">
        <v>1434</v>
      </c>
      <c r="G230" t="s">
        <v>1147</v>
      </c>
      <c r="H230" t="s">
        <v>1148</v>
      </c>
      <c r="I230" t="s">
        <v>744</v>
      </c>
      <c r="J230">
        <v>50143</v>
      </c>
    </row>
    <row r="231" spans="4:10" x14ac:dyDescent="0.2">
      <c r="D231">
        <v>230</v>
      </c>
      <c r="E231" s="255" t="s">
        <v>210</v>
      </c>
      <c r="F231" s="255" t="s">
        <v>1435</v>
      </c>
      <c r="G231" t="s">
        <v>1149</v>
      </c>
      <c r="H231" t="s">
        <v>1150</v>
      </c>
      <c r="I231" t="s">
        <v>1151</v>
      </c>
      <c r="J231">
        <v>30198</v>
      </c>
    </row>
    <row r="232" spans="4:10" x14ac:dyDescent="0.2">
      <c r="D232">
        <v>231</v>
      </c>
      <c r="E232" s="255" t="s">
        <v>349</v>
      </c>
      <c r="F232" s="255" t="s">
        <v>1353</v>
      </c>
      <c r="G232" t="s">
        <v>1302</v>
      </c>
      <c r="H232" t="s">
        <v>1303</v>
      </c>
      <c r="I232" t="s">
        <v>730</v>
      </c>
      <c r="J232">
        <v>41407</v>
      </c>
    </row>
    <row r="233" spans="4:10" x14ac:dyDescent="0.2">
      <c r="D233">
        <v>232</v>
      </c>
      <c r="E233" s="255" t="s">
        <v>313</v>
      </c>
      <c r="F233" s="255" t="s">
        <v>1436</v>
      </c>
      <c r="G233" t="s">
        <v>1152</v>
      </c>
      <c r="H233" t="s">
        <v>1153</v>
      </c>
      <c r="I233" t="s">
        <v>673</v>
      </c>
      <c r="J233">
        <v>41506</v>
      </c>
    </row>
    <row r="234" spans="4:10" x14ac:dyDescent="0.2">
      <c r="D234">
        <v>233</v>
      </c>
      <c r="E234" s="255" t="s">
        <v>191</v>
      </c>
      <c r="F234" s="255" t="s">
        <v>1154</v>
      </c>
      <c r="G234" t="s">
        <v>1155</v>
      </c>
      <c r="H234" t="s">
        <v>1156</v>
      </c>
      <c r="I234" t="s">
        <v>1157</v>
      </c>
      <c r="J234">
        <v>77456</v>
      </c>
    </row>
    <row r="235" spans="4:10" x14ac:dyDescent="0.2">
      <c r="D235">
        <v>234</v>
      </c>
      <c r="E235" s="255" t="s">
        <v>219</v>
      </c>
      <c r="F235" s="255" t="s">
        <v>1354</v>
      </c>
      <c r="G235" t="s">
        <v>1158</v>
      </c>
      <c r="H235" t="s">
        <v>1159</v>
      </c>
      <c r="I235" t="s">
        <v>964</v>
      </c>
      <c r="J235">
        <v>40631</v>
      </c>
    </row>
    <row r="236" spans="4:10" x14ac:dyDescent="0.2">
      <c r="D236">
        <v>235</v>
      </c>
      <c r="E236" s="255" t="s">
        <v>1160</v>
      </c>
      <c r="F236" s="255" t="s">
        <v>1161</v>
      </c>
      <c r="G236" t="s">
        <v>1162</v>
      </c>
      <c r="H236" t="s">
        <v>1163</v>
      </c>
      <c r="I236" t="s">
        <v>573</v>
      </c>
      <c r="J236">
        <v>41008</v>
      </c>
    </row>
    <row r="237" spans="4:10" x14ac:dyDescent="0.2">
      <c r="D237">
        <v>236</v>
      </c>
      <c r="E237" s="255" t="s">
        <v>1164</v>
      </c>
      <c r="F237" s="255" t="s">
        <v>1165</v>
      </c>
      <c r="G237" t="s">
        <v>1166</v>
      </c>
      <c r="H237" t="s">
        <v>1167</v>
      </c>
      <c r="I237" t="s">
        <v>677</v>
      </c>
      <c r="J237">
        <v>44813</v>
      </c>
    </row>
    <row r="238" spans="4:10" x14ac:dyDescent="0.2">
      <c r="D238">
        <v>237</v>
      </c>
      <c r="E238" s="255" t="s">
        <v>383</v>
      </c>
      <c r="F238" s="255" t="s">
        <v>1437</v>
      </c>
      <c r="G238" t="s">
        <v>986</v>
      </c>
      <c r="H238" t="s">
        <v>987</v>
      </c>
      <c r="I238" t="s">
        <v>677</v>
      </c>
      <c r="J238">
        <v>44813</v>
      </c>
    </row>
    <row r="239" spans="4:10" x14ac:dyDescent="0.2">
      <c r="D239">
        <v>238</v>
      </c>
      <c r="E239" s="255" t="s">
        <v>173</v>
      </c>
      <c r="F239" s="255" t="s">
        <v>1438</v>
      </c>
      <c r="G239" t="s">
        <v>1168</v>
      </c>
      <c r="H239" t="s">
        <v>1169</v>
      </c>
      <c r="I239" t="s">
        <v>1170</v>
      </c>
      <c r="J239">
        <v>41448</v>
      </c>
    </row>
    <row r="240" spans="4:10" x14ac:dyDescent="0.2">
      <c r="D240">
        <v>239</v>
      </c>
      <c r="E240" s="255" t="s">
        <v>1171</v>
      </c>
      <c r="F240" s="255" t="s">
        <v>1172</v>
      </c>
      <c r="G240" t="s">
        <v>1173</v>
      </c>
      <c r="H240" t="s">
        <v>1174</v>
      </c>
      <c r="I240" t="s">
        <v>1175</v>
      </c>
      <c r="J240">
        <v>21712</v>
      </c>
    </row>
    <row r="241" spans="4:10" x14ac:dyDescent="0.2">
      <c r="D241">
        <v>240</v>
      </c>
      <c r="E241" s="255" t="s">
        <v>1176</v>
      </c>
      <c r="F241" s="255" t="s">
        <v>1177</v>
      </c>
      <c r="G241" t="s">
        <v>1178</v>
      </c>
      <c r="H241" t="s">
        <v>1179</v>
      </c>
      <c r="I241" t="s">
        <v>695</v>
      </c>
      <c r="J241">
        <v>30815</v>
      </c>
    </row>
    <row r="242" spans="4:10" x14ac:dyDescent="0.2">
      <c r="D242">
        <v>241</v>
      </c>
      <c r="E242" s="255" t="s">
        <v>1180</v>
      </c>
      <c r="F242" s="255" t="s">
        <v>1181</v>
      </c>
      <c r="G242" t="s">
        <v>1182</v>
      </c>
      <c r="H242" t="s">
        <v>1183</v>
      </c>
      <c r="I242" t="s">
        <v>612</v>
      </c>
      <c r="J242">
        <v>76689</v>
      </c>
    </row>
    <row r="243" spans="4:10" x14ac:dyDescent="0.2">
      <c r="D243">
        <v>242</v>
      </c>
      <c r="E243" s="255" t="s">
        <v>174</v>
      </c>
      <c r="F243" s="255" t="s">
        <v>1439</v>
      </c>
      <c r="G243" t="s">
        <v>1304</v>
      </c>
      <c r="H243" t="s">
        <v>1305</v>
      </c>
      <c r="I243" t="s">
        <v>817</v>
      </c>
      <c r="J243">
        <v>30866</v>
      </c>
    </row>
    <row r="244" spans="4:10" x14ac:dyDescent="0.2">
      <c r="D244">
        <v>243</v>
      </c>
      <c r="E244" s="255" t="s">
        <v>331</v>
      </c>
      <c r="F244" s="255" t="s">
        <v>1184</v>
      </c>
      <c r="G244" t="s">
        <v>1185</v>
      </c>
      <c r="H244" t="s">
        <v>1186</v>
      </c>
      <c r="I244" t="s">
        <v>1187</v>
      </c>
      <c r="J244">
        <v>41200</v>
      </c>
    </row>
    <row r="245" spans="4:10" x14ac:dyDescent="0.2">
      <c r="D245">
        <v>244</v>
      </c>
      <c r="E245" s="255" t="s">
        <v>144</v>
      </c>
      <c r="F245" s="255" t="s">
        <v>1188</v>
      </c>
      <c r="G245" t="s">
        <v>1189</v>
      </c>
      <c r="H245" t="s">
        <v>1190</v>
      </c>
      <c r="I245" t="s">
        <v>947</v>
      </c>
      <c r="J245">
        <v>30882</v>
      </c>
    </row>
    <row r="246" spans="4:10" x14ac:dyDescent="0.2">
      <c r="D246">
        <v>245</v>
      </c>
      <c r="E246" s="255" t="s">
        <v>136</v>
      </c>
      <c r="F246" s="255" t="s">
        <v>1306</v>
      </c>
      <c r="G246" t="s">
        <v>1307</v>
      </c>
      <c r="H246" t="s">
        <v>1308</v>
      </c>
      <c r="I246" t="s">
        <v>703</v>
      </c>
      <c r="J246">
        <v>41414</v>
      </c>
    </row>
    <row r="247" spans="4:10" x14ac:dyDescent="0.2">
      <c r="D247">
        <v>246</v>
      </c>
      <c r="E247" s="255" t="s">
        <v>271</v>
      </c>
      <c r="F247" s="255" t="s">
        <v>1309</v>
      </c>
      <c r="G247" t="s">
        <v>1310</v>
      </c>
      <c r="H247" t="s">
        <v>1311</v>
      </c>
      <c r="I247" t="s">
        <v>1312</v>
      </c>
      <c r="J247">
        <v>73114</v>
      </c>
    </row>
    <row r="248" spans="4:10" x14ac:dyDescent="0.2">
      <c r="D248">
        <v>247</v>
      </c>
      <c r="E248" s="255" t="s">
        <v>1313</v>
      </c>
      <c r="F248" s="255" t="s">
        <v>1440</v>
      </c>
      <c r="G248" t="s">
        <v>1314</v>
      </c>
      <c r="H248" t="s">
        <v>1315</v>
      </c>
      <c r="I248" t="s">
        <v>588</v>
      </c>
      <c r="J248">
        <v>25859</v>
      </c>
    </row>
    <row r="249" spans="4:10" x14ac:dyDescent="0.2">
      <c r="D249">
        <v>248</v>
      </c>
      <c r="E249" s="255" t="s">
        <v>181</v>
      </c>
      <c r="F249" s="255" t="s">
        <v>1441</v>
      </c>
      <c r="G249" t="s">
        <v>1191</v>
      </c>
      <c r="H249" t="s">
        <v>1192</v>
      </c>
      <c r="I249" t="s">
        <v>947</v>
      </c>
      <c r="J249">
        <v>30882</v>
      </c>
    </row>
    <row r="250" spans="4:10" x14ac:dyDescent="0.2">
      <c r="D250">
        <v>249</v>
      </c>
      <c r="E250" s="255" t="s">
        <v>110</v>
      </c>
      <c r="F250" s="255" t="s">
        <v>1193</v>
      </c>
      <c r="G250" t="s">
        <v>1194</v>
      </c>
      <c r="H250" t="s">
        <v>1195</v>
      </c>
      <c r="I250" t="s">
        <v>1196</v>
      </c>
      <c r="J250">
        <v>85269</v>
      </c>
    </row>
    <row r="251" spans="4:10" x14ac:dyDescent="0.2">
      <c r="D251">
        <v>250</v>
      </c>
      <c r="E251" s="255" t="s">
        <v>199</v>
      </c>
      <c r="F251" s="255" t="s">
        <v>1360</v>
      </c>
      <c r="G251" t="s">
        <v>659</v>
      </c>
      <c r="H251" t="s">
        <v>660</v>
      </c>
      <c r="I251" t="s">
        <v>612</v>
      </c>
      <c r="J251">
        <v>40631</v>
      </c>
    </row>
    <row r="252" spans="4:10" x14ac:dyDescent="0.2">
      <c r="D252">
        <v>251</v>
      </c>
      <c r="E252" s="255" t="s">
        <v>137</v>
      </c>
      <c r="F252" s="255" t="s">
        <v>1197</v>
      </c>
      <c r="G252" t="s">
        <v>1198</v>
      </c>
      <c r="H252" t="s">
        <v>1199</v>
      </c>
      <c r="I252" t="s">
        <v>703</v>
      </c>
      <c r="J252">
        <v>42665</v>
      </c>
    </row>
    <row r="253" spans="4:10" x14ac:dyDescent="0.2">
      <c r="D253">
        <v>252</v>
      </c>
      <c r="E253" s="255" t="s">
        <v>226</v>
      </c>
      <c r="F253" s="255" t="s">
        <v>1200</v>
      </c>
      <c r="G253" t="s">
        <v>1201</v>
      </c>
      <c r="H253" t="s">
        <v>1202</v>
      </c>
      <c r="I253" t="s">
        <v>524</v>
      </c>
      <c r="J253">
        <v>41400</v>
      </c>
    </row>
    <row r="254" spans="4:10" x14ac:dyDescent="0.2">
      <c r="D254">
        <v>253</v>
      </c>
      <c r="E254" s="255" t="s">
        <v>1203</v>
      </c>
      <c r="F254" s="255" t="s">
        <v>1081</v>
      </c>
      <c r="G254" t="s">
        <v>1204</v>
      </c>
      <c r="H254" t="s">
        <v>1205</v>
      </c>
      <c r="I254" t="s">
        <v>1206</v>
      </c>
      <c r="J254">
        <v>41127</v>
      </c>
    </row>
    <row r="255" spans="4:10" x14ac:dyDescent="0.2">
      <c r="D255">
        <v>254</v>
      </c>
      <c r="E255" s="255" t="s">
        <v>138</v>
      </c>
      <c r="F255" s="255" t="s">
        <v>1207</v>
      </c>
      <c r="G255" t="s">
        <v>1208</v>
      </c>
      <c r="H255" t="s">
        <v>1209</v>
      </c>
      <c r="I255" t="s">
        <v>891</v>
      </c>
      <c r="J255">
        <v>42546</v>
      </c>
    </row>
    <row r="256" spans="4:10" x14ac:dyDescent="0.2">
      <c r="D256">
        <v>255</v>
      </c>
      <c r="E256" s="255" t="s">
        <v>1210</v>
      </c>
      <c r="F256" s="255" t="s">
        <v>1211</v>
      </c>
      <c r="G256" t="s">
        <v>1212</v>
      </c>
      <c r="H256" t="s">
        <v>1213</v>
      </c>
      <c r="I256" t="s">
        <v>765</v>
      </c>
      <c r="J256">
        <v>42607</v>
      </c>
    </row>
    <row r="257" spans="4:10" x14ac:dyDescent="0.2">
      <c r="D257">
        <v>256</v>
      </c>
      <c r="E257" s="255" t="s">
        <v>111</v>
      </c>
      <c r="F257" s="255" t="s">
        <v>1442</v>
      </c>
      <c r="G257" t="s">
        <v>1214</v>
      </c>
      <c r="H257" t="s">
        <v>1215</v>
      </c>
      <c r="I257" t="s">
        <v>669</v>
      </c>
      <c r="J257">
        <v>30185</v>
      </c>
    </row>
    <row r="258" spans="4:10" x14ac:dyDescent="0.2">
      <c r="D258">
        <v>257</v>
      </c>
      <c r="E258" s="255" t="s">
        <v>332</v>
      </c>
      <c r="F258" s="255" t="s">
        <v>1216</v>
      </c>
      <c r="G258" t="s">
        <v>1217</v>
      </c>
      <c r="H258" t="s">
        <v>1218</v>
      </c>
      <c r="I258" t="s">
        <v>1219</v>
      </c>
      <c r="J258">
        <v>41396</v>
      </c>
    </row>
    <row r="259" spans="4:10" x14ac:dyDescent="0.2">
      <c r="D259">
        <v>258</v>
      </c>
      <c r="E259" s="255" t="s">
        <v>123</v>
      </c>
      <c r="F259" s="255" t="s">
        <v>1220</v>
      </c>
      <c r="G259" t="s">
        <v>1221</v>
      </c>
      <c r="H259" t="s">
        <v>1222</v>
      </c>
      <c r="I259" t="s">
        <v>1223</v>
      </c>
      <c r="J259">
        <v>41358</v>
      </c>
    </row>
    <row r="260" spans="4:10" x14ac:dyDescent="0.2">
      <c r="D260">
        <v>259</v>
      </c>
      <c r="E260" s="255" t="s">
        <v>112</v>
      </c>
      <c r="F260" s="255" t="s">
        <v>1443</v>
      </c>
      <c r="G260" t="s">
        <v>1224</v>
      </c>
      <c r="H260" t="s">
        <v>1225</v>
      </c>
      <c r="I260" t="s">
        <v>964</v>
      </c>
      <c r="J260">
        <v>84515</v>
      </c>
    </row>
    <row r="261" spans="4:10" x14ac:dyDescent="0.2">
      <c r="D261">
        <v>260</v>
      </c>
      <c r="E261" s="255" t="s">
        <v>113</v>
      </c>
      <c r="F261" s="255" t="s">
        <v>1444</v>
      </c>
      <c r="G261" t="s">
        <v>1226</v>
      </c>
      <c r="H261" t="s">
        <v>1227</v>
      </c>
      <c r="I261" t="s">
        <v>1039</v>
      </c>
      <c r="J261">
        <v>30117</v>
      </c>
    </row>
    <row r="262" spans="4:10" x14ac:dyDescent="0.2">
      <c r="D262">
        <v>261</v>
      </c>
      <c r="E262" s="255" t="s">
        <v>1228</v>
      </c>
      <c r="F262" s="255" t="s">
        <v>1361</v>
      </c>
      <c r="G262" t="s">
        <v>1229</v>
      </c>
      <c r="H262" t="s">
        <v>1230</v>
      </c>
      <c r="I262" t="s">
        <v>1231</v>
      </c>
      <c r="J262">
        <v>84151</v>
      </c>
    </row>
    <row r="263" spans="4:10" x14ac:dyDescent="0.2">
      <c r="D263">
        <v>262</v>
      </c>
      <c r="E263" s="255" t="s">
        <v>124</v>
      </c>
      <c r="F263" s="255" t="s">
        <v>1445</v>
      </c>
      <c r="G263" t="s">
        <v>1316</v>
      </c>
      <c r="H263" t="s">
        <v>1317</v>
      </c>
      <c r="I263" t="s">
        <v>1318</v>
      </c>
      <c r="J263">
        <v>41780</v>
      </c>
    </row>
    <row r="264" spans="4:10" x14ac:dyDescent="0.2">
      <c r="D264">
        <v>263</v>
      </c>
      <c r="E264" s="255" t="s">
        <v>343</v>
      </c>
      <c r="F264" s="255" t="s">
        <v>1232</v>
      </c>
      <c r="G264" t="s">
        <v>1233</v>
      </c>
      <c r="H264" t="s">
        <v>1234</v>
      </c>
      <c r="I264" t="s">
        <v>1235</v>
      </c>
      <c r="J264">
        <v>41312</v>
      </c>
    </row>
    <row r="265" spans="4:10" x14ac:dyDescent="0.2">
      <c r="D265">
        <v>264</v>
      </c>
      <c r="E265" s="255" t="s">
        <v>170</v>
      </c>
      <c r="F265" s="255" t="s">
        <v>1319</v>
      </c>
      <c r="G265" t="s">
        <v>1320</v>
      </c>
      <c r="H265" t="s">
        <v>1321</v>
      </c>
      <c r="I265" t="s">
        <v>1322</v>
      </c>
      <c r="J265">
        <v>40894</v>
      </c>
    </row>
    <row r="266" spans="4:10" x14ac:dyDescent="0.2">
      <c r="D266">
        <v>265</v>
      </c>
      <c r="E266" s="255" t="s">
        <v>114</v>
      </c>
      <c r="F266" s="255" t="s">
        <v>1236</v>
      </c>
      <c r="G266" t="s">
        <v>1237</v>
      </c>
      <c r="H266" t="s">
        <v>1238</v>
      </c>
      <c r="I266" t="s">
        <v>1084</v>
      </c>
      <c r="J266">
        <v>30852</v>
      </c>
    </row>
    <row r="267" spans="4:10" x14ac:dyDescent="0.2">
      <c r="D267">
        <v>266</v>
      </c>
      <c r="E267" s="255" t="s">
        <v>175</v>
      </c>
      <c r="F267" s="255" t="s">
        <v>1446</v>
      </c>
      <c r="G267" t="s">
        <v>1239</v>
      </c>
      <c r="H267" t="s">
        <v>1240</v>
      </c>
      <c r="I267" t="s">
        <v>1241</v>
      </c>
      <c r="J267">
        <v>41880</v>
      </c>
    </row>
  </sheetData>
  <sheetProtection algorithmName="SHA-512" hashValue="uQp8fhLC2o3OhClmWtidmZilbz4mUJyHwsoBAjfFMGA81aaBEnbi10AEnKR2lICY5CSQ+Qx53iSjEazqLXPT8g==" saltValue="r/2HXxl2lc0OP7Veu5dcHw==" spinCount="100000" sheet="1" objects="1" scenarios="1"/>
  <sortState xmlns:xlrd2="http://schemas.microsoft.com/office/spreadsheetml/2017/richdata2" ref="E2:J267">
    <sortCondition ref="E2:E267"/>
  </sortState>
  <pageMargins left="0.7" right="0.7" top="0.75" bottom="0.75" header="0.3" footer="0.3"/>
  <pageSetup paperSize="9" scale="54"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toel</vt:lpstr>
      <vt:lpstr>1 februari</vt:lpstr>
      <vt:lpstr>tab</vt:lpstr>
      <vt:lpstr>kijkglas 3</vt:lpstr>
      <vt:lpstr>SWV gegevens</vt:lpstr>
      <vt:lpstr>'1 februari'!Afdrukbereik</vt:lpstr>
      <vt:lpstr>'kijkglas 3'!Afdrukbereik</vt:lpstr>
      <vt:lpstr>'SWV gegevens'!Afdrukbereik</vt:lpstr>
      <vt:lpstr>tab!Afdrukbereik</vt:lpstr>
      <vt:lpstr>toel!Afdrukbereik</vt:lpstr>
      <vt:lpstr>categorie</vt:lpstr>
      <vt:lpstr>MIvast</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Keizer</dc:creator>
  <cp:lastModifiedBy>B Keizer</cp:lastModifiedBy>
  <cp:lastPrinted>2021-08-26T14:52:56Z</cp:lastPrinted>
  <dcterms:created xsi:type="dcterms:W3CDTF">2012-10-29T13:09:26Z</dcterms:created>
  <dcterms:modified xsi:type="dcterms:W3CDTF">2021-08-26T14:59:48Z</dcterms:modified>
</cp:coreProperties>
</file>